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535" windowWidth="13995" windowHeight="4680" tabRatio="611" activeTab="0"/>
  </bookViews>
  <sheets>
    <sheet name="1-Introduzione" sheetId="1" r:id="rId1"/>
    <sheet name="2-Inserimento dati (AP)" sheetId="2" r:id="rId2"/>
    <sheet name="3-Analisi (AP)" sheetId="3" r:id="rId3"/>
    <sheet name="4-Inserimento dati (VSost somm)" sheetId="4" r:id="rId4"/>
    <sheet name="5-Analisi (VSost sommaria)" sheetId="5" r:id="rId5"/>
  </sheets>
  <definedNames>
    <definedName name="_ftn1" localSheetId="1">'2-Inserimento dati (AP)'!#REF!</definedName>
    <definedName name="_ftn1" localSheetId="2">'3-Analisi (AP)'!#REF!</definedName>
    <definedName name="_ftn1" localSheetId="3">'4-Inserimento dati (VSost somm)'!#REF!</definedName>
    <definedName name="_ftn1" localSheetId="4">'5-Analisi (VSost sommaria)'!#REF!</definedName>
    <definedName name="_ftnref1" localSheetId="1">'2-Inserimento dati (AP)'!#REF!</definedName>
    <definedName name="_ftnref1" localSheetId="2">'3-Analisi (AP)'!#REF!</definedName>
    <definedName name="_ftnref1" localSheetId="3">'4-Inserimento dati (VSost somm)'!#REF!</definedName>
    <definedName name="_ftnref1" localSheetId="4">'5-Analisi (VSost sommaria)'!#REF!</definedName>
    <definedName name="_xlnm.Print_Area" localSheetId="0">'1-Introduzione'!$A$1:$A$57</definedName>
    <definedName name="_xlnm.Print_Area" localSheetId="1">'2-Inserimento dati (AP)'!$B$1:$H$316</definedName>
    <definedName name="_xlnm.Print_Area" localSheetId="2">'3-Analisi (AP)'!$B$1:$AE$393</definedName>
    <definedName name="_xlnm.Print_Area" localSheetId="3">'4-Inserimento dati (VSost somm)'!$B$1:$H$700</definedName>
    <definedName name="_xlnm.Print_Area" localSheetId="4">'5-Analisi (VSost sommaria)'!$B$1:$AE$418</definedName>
  </definedNames>
  <calcPr fullCalcOnLoad="1"/>
</workbook>
</file>

<file path=xl/comments2.xml><?xml version="1.0" encoding="utf-8"?>
<comments xmlns="http://schemas.openxmlformats.org/spreadsheetml/2006/main">
  <authors>
    <author>Admin</author>
    <author>Felix Walter</author>
    <author>Hans-Jakob Boesch</author>
  </authors>
  <commentList>
    <comment ref="C21" authorId="0">
      <text>
        <r>
          <rPr>
            <b/>
            <sz val="8"/>
            <rFont val="Tahoma"/>
            <family val="2"/>
          </rPr>
          <t>Criteri CISvS</t>
        </r>
        <r>
          <rPr>
            <sz val="8"/>
            <rFont val="Tahoma"/>
            <family val="0"/>
          </rPr>
          <t xml:space="preserve"> (cf.allegato D):
E1 PIB pro capite
S6 Solidarietà, comunità</t>
        </r>
      </text>
    </comment>
    <comment ref="C23"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25" authorId="0">
      <text>
        <r>
          <rPr>
            <b/>
            <sz val="8"/>
            <rFont val="Tahoma"/>
            <family val="0"/>
          </rPr>
          <t xml:space="preserve">Criteri CISvS </t>
        </r>
        <r>
          <rPr>
            <sz val="8"/>
            <rFont val="Tahoma"/>
            <family val="2"/>
          </rPr>
          <t>(cf. allegato D):
E6 Capacità compettitiva
E8 Capacità d'innovazione, effiecienza nella ricerca</t>
        </r>
      </text>
    </comment>
    <comment ref="C27" authorId="0">
      <text>
        <r>
          <rPr>
            <b/>
            <sz val="8"/>
            <rFont val="Tahoma"/>
            <family val="0"/>
          </rPr>
          <t xml:space="preserve">Criteri CISvS </t>
        </r>
        <r>
          <rPr>
            <sz val="8"/>
            <rFont val="Tahoma"/>
            <family val="2"/>
          </rPr>
          <t xml:space="preserve">(cf. allegato D):
E5 Uso efficiente di risorse
E9 Condizioni quadro politiche </t>
        </r>
      </text>
    </comment>
    <comment ref="C29" authorId="0">
      <text>
        <r>
          <rPr>
            <b/>
            <sz val="8"/>
            <rFont val="Tahoma"/>
            <family val="0"/>
          </rPr>
          <t xml:space="preserve">Criteri CISvS </t>
        </r>
        <r>
          <rPr>
            <sz val="8"/>
            <rFont val="Tahoma"/>
            <family val="2"/>
          </rPr>
          <t>(cf. allegato D):
E4 Indebitamento pubblico sostenibile a lungo termine</t>
        </r>
      </text>
    </comment>
    <comment ref="E18"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18" authorId="0">
      <text>
        <r>
          <rPr>
            <sz val="8"/>
            <rFont val="Tahoma"/>
            <family val="2"/>
          </rPr>
          <t>nessuna    Nessuna incertezza
piccola       Poca incertezza
media        Incertezza media
grande      Grande incertezza</t>
        </r>
      </text>
    </comment>
    <comment ref="E61" authorId="0">
      <text>
        <r>
          <rPr>
            <sz val="8"/>
            <rFont val="Tahoma"/>
            <family val="2"/>
          </rPr>
          <t>nessuna: nessun problema
piccola: piccolo problema
media: problema medio
grande: grande problema
sconosciuto: l'importanza del problema sconosciuta</t>
        </r>
      </text>
    </comment>
    <comment ref="C34"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36" authorId="0">
      <text>
        <r>
          <rPr>
            <b/>
            <sz val="8"/>
            <rFont val="Tahoma"/>
            <family val="2"/>
          </rPr>
          <t>Criteri CISvS</t>
        </r>
        <r>
          <rPr>
            <sz val="8"/>
            <rFont val="Tahoma"/>
            <family val="2"/>
          </rPr>
          <t xml:space="preserve"> (cf. allegato D):
A5 Acqua
A7 Energia</t>
        </r>
      </text>
    </comment>
    <comment ref="C38" authorId="0">
      <text>
        <r>
          <rPr>
            <b/>
            <sz val="8"/>
            <rFont val="Tahoma"/>
            <family val="0"/>
          </rPr>
          <t>Criteri CISvS</t>
        </r>
        <r>
          <rPr>
            <sz val="8"/>
            <rFont val="Tahoma"/>
            <family val="2"/>
          </rPr>
          <t xml:space="preserve"> (cf. allegato D):
A5 Acqua
A7 Energia</t>
        </r>
      </text>
    </comment>
    <comment ref="C40" authorId="0">
      <text>
        <r>
          <rPr>
            <b/>
            <sz val="8"/>
            <rFont val="Tahoma"/>
            <family val="2"/>
          </rPr>
          <t>Criteri CISvS</t>
        </r>
        <r>
          <rPr>
            <sz val="8"/>
            <rFont val="Tahoma"/>
            <family val="2"/>
          </rPr>
          <t xml:space="preserve"> (cf. allegato D):
A2 Clima
A3 Emissioni
A6 Materiali, organismi, rifiuti</t>
        </r>
      </text>
    </comment>
    <comment ref="C47" authorId="0">
      <text>
        <r>
          <rPr>
            <b/>
            <sz val="8"/>
            <rFont val="Tahoma"/>
            <family val="0"/>
          </rPr>
          <t xml:space="preserve">Criteri CISvS </t>
        </r>
        <r>
          <rPr>
            <sz val="8"/>
            <rFont val="Tahoma"/>
            <family val="2"/>
          </rPr>
          <t xml:space="preserve">(cf. allegato D):
S2 Salute, benessere, sicurezza, sicurezza del diritto </t>
        </r>
      </text>
    </comment>
    <comment ref="C49" authorId="0">
      <text>
        <r>
          <rPr>
            <b/>
            <sz val="8"/>
            <rFont val="Tahoma"/>
            <family val="2"/>
          </rPr>
          <t>Criteri CISvS</t>
        </r>
        <r>
          <rPr>
            <sz val="8"/>
            <rFont val="Tahoma"/>
            <family val="2"/>
          </rPr>
          <t xml:space="preserve"> (cf. allegato D):
S1 Formazione, capacità di apprendimento
S4 Identità, cultura</t>
        </r>
      </text>
    </comment>
    <comment ref="C51" authorId="0">
      <text>
        <r>
          <rPr>
            <b/>
            <sz val="8"/>
            <rFont val="Tahoma"/>
            <family val="2"/>
          </rPr>
          <t>Criteri CISvS</t>
        </r>
        <r>
          <rPr>
            <sz val="8"/>
            <rFont val="Tahoma"/>
            <family val="2"/>
          </rPr>
          <t xml:space="preserve"> (cf. allegato D):
S4 Identità, cultura
S5 Conservazione dei valori</t>
        </r>
      </text>
    </comment>
    <comment ref="C53"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55" authorId="0">
      <text>
        <r>
          <rPr>
            <b/>
            <sz val="8"/>
            <rFont val="Tahoma"/>
            <family val="0"/>
          </rPr>
          <t xml:space="preserve">Criteri CISvS </t>
        </r>
        <r>
          <rPr>
            <sz val="8"/>
            <rFont val="Tahoma"/>
            <family val="2"/>
          </rPr>
          <t>(cf. allegato D):
S6 Solidarità, comunità
S8 Sicurezza sociale, povertà</t>
        </r>
      </text>
    </comment>
    <comment ref="F18" authorId="2">
      <text>
        <r>
          <rPr>
            <sz val="8"/>
            <rFont val="Tahoma"/>
            <family val="2"/>
          </rPr>
          <t>Nell'impostazione di base tutti i criteri sono stati ponderati in modo uguale. Se necessario, ciò può essere modificato.</t>
        </r>
      </text>
    </comment>
    <comment ref="E31"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44"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94"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F94" authorId="2">
      <text>
        <r>
          <rPr>
            <sz val="8"/>
            <rFont val="Tahoma"/>
            <family val="2"/>
          </rPr>
          <t>Le ponderazioni delle varianti 2, 3 e 4 corrispondono sempre a quelle della variante 1.</t>
        </r>
      </text>
    </comment>
    <comment ref="E107"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120"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170"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183"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196"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246"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259"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E272"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C97" authorId="0">
      <text>
        <r>
          <rPr>
            <b/>
            <sz val="8"/>
            <rFont val="Tahoma"/>
            <family val="2"/>
          </rPr>
          <t>Criteri CISvS</t>
        </r>
        <r>
          <rPr>
            <sz val="8"/>
            <rFont val="Tahoma"/>
            <family val="0"/>
          </rPr>
          <t xml:space="preserve"> (cf.allegato D):
E1 PIB pro capite
S6 Solidarietà, comunità</t>
        </r>
      </text>
    </comment>
    <comment ref="C99"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101" authorId="0">
      <text>
        <r>
          <rPr>
            <b/>
            <sz val="8"/>
            <rFont val="Tahoma"/>
            <family val="0"/>
          </rPr>
          <t xml:space="preserve">Criteri CISvS </t>
        </r>
        <r>
          <rPr>
            <sz val="8"/>
            <rFont val="Tahoma"/>
            <family val="2"/>
          </rPr>
          <t>(cf. allegato D):
E6 Capacità compettitiva
E8 Capacità d'innovazione, effiecienza nella ricerca</t>
        </r>
      </text>
    </comment>
    <comment ref="C103" authorId="0">
      <text>
        <r>
          <rPr>
            <b/>
            <sz val="8"/>
            <rFont val="Tahoma"/>
            <family val="0"/>
          </rPr>
          <t xml:space="preserve">Criteri CISvS </t>
        </r>
        <r>
          <rPr>
            <sz val="8"/>
            <rFont val="Tahoma"/>
            <family val="2"/>
          </rPr>
          <t xml:space="preserve">(cf. allegato D):
E5 Uso efficiente di risorse
E9 Condizioni quadro politiche </t>
        </r>
      </text>
    </comment>
    <comment ref="C105" authorId="0">
      <text>
        <r>
          <rPr>
            <b/>
            <sz val="8"/>
            <rFont val="Tahoma"/>
            <family val="0"/>
          </rPr>
          <t xml:space="preserve">Criteri CISvS </t>
        </r>
        <r>
          <rPr>
            <sz val="8"/>
            <rFont val="Tahoma"/>
            <family val="2"/>
          </rPr>
          <t>(cf. allegato D):
E4 Indebitamento pubblico sostenibile a lungo termine</t>
        </r>
      </text>
    </comment>
    <comment ref="C173" authorId="0">
      <text>
        <r>
          <rPr>
            <b/>
            <sz val="8"/>
            <rFont val="Tahoma"/>
            <family val="2"/>
          </rPr>
          <t>Criteri CISvS</t>
        </r>
        <r>
          <rPr>
            <sz val="8"/>
            <rFont val="Tahoma"/>
            <family val="0"/>
          </rPr>
          <t xml:space="preserve"> (cf.allegato D):
E1 PIB pro capite
S6 Solidarietà, comunità</t>
        </r>
      </text>
    </comment>
    <comment ref="C175"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177" authorId="0">
      <text>
        <r>
          <rPr>
            <b/>
            <sz val="8"/>
            <rFont val="Tahoma"/>
            <family val="0"/>
          </rPr>
          <t xml:space="preserve">Criteri CISvS </t>
        </r>
        <r>
          <rPr>
            <sz val="8"/>
            <rFont val="Tahoma"/>
            <family val="2"/>
          </rPr>
          <t>(cf. allegato D):
E6 Capacità compettitiva
E8 Capacità d'innovazione, effiecienza nella ricerca</t>
        </r>
      </text>
    </comment>
    <comment ref="C179" authorId="0">
      <text>
        <r>
          <rPr>
            <b/>
            <sz val="8"/>
            <rFont val="Tahoma"/>
            <family val="0"/>
          </rPr>
          <t xml:space="preserve">Criteri CISvS </t>
        </r>
        <r>
          <rPr>
            <sz val="8"/>
            <rFont val="Tahoma"/>
            <family val="2"/>
          </rPr>
          <t xml:space="preserve">(cf. allegato D):
E5 Uso efficiente di risorse
E9 Condizioni quadro politiche </t>
        </r>
      </text>
    </comment>
    <comment ref="C181" authorId="0">
      <text>
        <r>
          <rPr>
            <b/>
            <sz val="8"/>
            <rFont val="Tahoma"/>
            <family val="0"/>
          </rPr>
          <t xml:space="preserve">Criteri CISvS </t>
        </r>
        <r>
          <rPr>
            <sz val="8"/>
            <rFont val="Tahoma"/>
            <family val="2"/>
          </rPr>
          <t>(cf. allegato D):
E4 Indebitamento pubblico sostenibile a lungo termine</t>
        </r>
      </text>
    </comment>
    <comment ref="C249" authorId="0">
      <text>
        <r>
          <rPr>
            <b/>
            <sz val="8"/>
            <rFont val="Tahoma"/>
            <family val="2"/>
          </rPr>
          <t>Criteri CISvS</t>
        </r>
        <r>
          <rPr>
            <sz val="8"/>
            <rFont val="Tahoma"/>
            <family val="0"/>
          </rPr>
          <t xml:space="preserve"> (cf.allegato D):
E1 PIB pro capite
S6 Solidarietà, comunità</t>
        </r>
      </text>
    </comment>
    <comment ref="C251"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253" authorId="0">
      <text>
        <r>
          <rPr>
            <b/>
            <sz val="8"/>
            <rFont val="Tahoma"/>
            <family val="0"/>
          </rPr>
          <t xml:space="preserve">Criteri CISvS </t>
        </r>
        <r>
          <rPr>
            <sz val="8"/>
            <rFont val="Tahoma"/>
            <family val="2"/>
          </rPr>
          <t>(cf. allegato D):
E6 Capacità compettitiva
E8 Capacità d'innovazione, effiecienza nella ricerca</t>
        </r>
      </text>
    </comment>
    <comment ref="C255" authorId="0">
      <text>
        <r>
          <rPr>
            <b/>
            <sz val="8"/>
            <rFont val="Tahoma"/>
            <family val="0"/>
          </rPr>
          <t xml:space="preserve">Criteri CISvS </t>
        </r>
        <r>
          <rPr>
            <sz val="8"/>
            <rFont val="Tahoma"/>
            <family val="2"/>
          </rPr>
          <t xml:space="preserve">(cf. allegato D):
E5 Uso efficiente di risorse
E9 Condizioni quadro politiche </t>
        </r>
      </text>
    </comment>
    <comment ref="C257" authorId="0">
      <text>
        <r>
          <rPr>
            <b/>
            <sz val="8"/>
            <rFont val="Tahoma"/>
            <family val="0"/>
          </rPr>
          <t xml:space="preserve">Criteri CISvS </t>
        </r>
        <r>
          <rPr>
            <sz val="8"/>
            <rFont val="Tahoma"/>
            <family val="2"/>
          </rPr>
          <t>(cf. allegato D):
E4 Indebitamento pubblico sostenibile a lungo termine</t>
        </r>
      </text>
    </comment>
    <comment ref="C42" authorId="0">
      <text>
        <r>
          <rPr>
            <b/>
            <sz val="8"/>
            <rFont val="Tahoma"/>
            <family val="0"/>
          </rPr>
          <t xml:space="preserve">Criteri CISvS </t>
        </r>
        <r>
          <rPr>
            <sz val="8"/>
            <rFont val="Tahoma"/>
            <family val="2"/>
          </rPr>
          <t>(cf. allegato D):
A9 Ridurre il più possibile rischi ambientali</t>
        </r>
      </text>
    </comment>
    <comment ref="C110"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112" authorId="0">
      <text>
        <r>
          <rPr>
            <b/>
            <sz val="8"/>
            <rFont val="Tahoma"/>
            <family val="2"/>
          </rPr>
          <t>Criteri CISvS</t>
        </r>
        <r>
          <rPr>
            <sz val="8"/>
            <rFont val="Tahoma"/>
            <family val="2"/>
          </rPr>
          <t xml:space="preserve"> (cf. allegato D):
A5 Acqua
A7 Energia</t>
        </r>
      </text>
    </comment>
    <comment ref="C114" authorId="0">
      <text>
        <r>
          <rPr>
            <b/>
            <sz val="8"/>
            <rFont val="Tahoma"/>
            <family val="0"/>
          </rPr>
          <t>Criteri CISvS</t>
        </r>
        <r>
          <rPr>
            <sz val="8"/>
            <rFont val="Tahoma"/>
            <family val="2"/>
          </rPr>
          <t xml:space="preserve"> (cf. allegato D):
A5 Acqua
A7 Energia</t>
        </r>
      </text>
    </comment>
    <comment ref="C116" authorId="0">
      <text>
        <r>
          <rPr>
            <b/>
            <sz val="8"/>
            <rFont val="Tahoma"/>
            <family val="2"/>
          </rPr>
          <t>Criteri CISvS</t>
        </r>
        <r>
          <rPr>
            <sz val="8"/>
            <rFont val="Tahoma"/>
            <family val="2"/>
          </rPr>
          <t xml:space="preserve"> (cf. allegato D):
A2 Clima
A3 Emissioni
A6 Materiali, organismi, rifiuti</t>
        </r>
      </text>
    </comment>
    <comment ref="C118" authorId="0">
      <text>
        <r>
          <rPr>
            <b/>
            <sz val="8"/>
            <rFont val="Tahoma"/>
            <family val="0"/>
          </rPr>
          <t xml:space="preserve">Criteri CISvS </t>
        </r>
        <r>
          <rPr>
            <sz val="8"/>
            <rFont val="Tahoma"/>
            <family val="2"/>
          </rPr>
          <t>(cf. allegato D):
A9 Ridurre il più possibile rischi ambientali</t>
        </r>
      </text>
    </comment>
    <comment ref="C186"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188" authorId="0">
      <text>
        <r>
          <rPr>
            <b/>
            <sz val="8"/>
            <rFont val="Tahoma"/>
            <family val="2"/>
          </rPr>
          <t>Criteri CISvS</t>
        </r>
        <r>
          <rPr>
            <sz val="8"/>
            <rFont val="Tahoma"/>
            <family val="2"/>
          </rPr>
          <t xml:space="preserve"> (cf. allegato D):
A5 Acqua
A7 Energia</t>
        </r>
      </text>
    </comment>
    <comment ref="C190" authorId="0">
      <text>
        <r>
          <rPr>
            <b/>
            <sz val="8"/>
            <rFont val="Tahoma"/>
            <family val="0"/>
          </rPr>
          <t>Criteri CISvS</t>
        </r>
        <r>
          <rPr>
            <sz val="8"/>
            <rFont val="Tahoma"/>
            <family val="2"/>
          </rPr>
          <t xml:space="preserve"> (cf. allegato D):
A5 Acqua
A7 Energia</t>
        </r>
      </text>
    </comment>
    <comment ref="C192" authorId="0">
      <text>
        <r>
          <rPr>
            <b/>
            <sz val="8"/>
            <rFont val="Tahoma"/>
            <family val="2"/>
          </rPr>
          <t>Criteri CISvS</t>
        </r>
        <r>
          <rPr>
            <sz val="8"/>
            <rFont val="Tahoma"/>
            <family val="2"/>
          </rPr>
          <t xml:space="preserve"> (cf. allegato D):
A2 Clima
A3 Emissioni
A6 Materiali, organismi, rifiuti</t>
        </r>
      </text>
    </comment>
    <comment ref="C194" authorId="0">
      <text>
        <r>
          <rPr>
            <b/>
            <sz val="8"/>
            <rFont val="Tahoma"/>
            <family val="0"/>
          </rPr>
          <t xml:space="preserve">Criteri CISvS </t>
        </r>
        <r>
          <rPr>
            <sz val="8"/>
            <rFont val="Tahoma"/>
            <family val="2"/>
          </rPr>
          <t>(cf. allegato D):
A9 Ridurre il più possibile rischi ambientali</t>
        </r>
      </text>
    </comment>
    <comment ref="C262"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264" authorId="0">
      <text>
        <r>
          <rPr>
            <b/>
            <sz val="8"/>
            <rFont val="Tahoma"/>
            <family val="2"/>
          </rPr>
          <t>Criteri CISvS</t>
        </r>
        <r>
          <rPr>
            <sz val="8"/>
            <rFont val="Tahoma"/>
            <family val="2"/>
          </rPr>
          <t xml:space="preserve"> (cf. allegato D):
A5 Acqua
A7 Energia</t>
        </r>
      </text>
    </comment>
    <comment ref="C266" authorId="0">
      <text>
        <r>
          <rPr>
            <b/>
            <sz val="8"/>
            <rFont val="Tahoma"/>
            <family val="0"/>
          </rPr>
          <t>Criteri CISvS</t>
        </r>
        <r>
          <rPr>
            <sz val="8"/>
            <rFont val="Tahoma"/>
            <family val="2"/>
          </rPr>
          <t xml:space="preserve"> (cf. allegato D):
A5 Acqua
A7 Energia</t>
        </r>
      </text>
    </comment>
    <comment ref="C268" authorId="0">
      <text>
        <r>
          <rPr>
            <b/>
            <sz val="8"/>
            <rFont val="Tahoma"/>
            <family val="2"/>
          </rPr>
          <t>Criteri CISvS</t>
        </r>
        <r>
          <rPr>
            <sz val="8"/>
            <rFont val="Tahoma"/>
            <family val="2"/>
          </rPr>
          <t xml:space="preserve"> (cf. allegato D):
A2 Clima
A3 Emissioni
A6 Materiali, organismi, rifiuti</t>
        </r>
      </text>
    </comment>
    <comment ref="C270" authorId="0">
      <text>
        <r>
          <rPr>
            <b/>
            <sz val="8"/>
            <rFont val="Tahoma"/>
            <family val="0"/>
          </rPr>
          <t xml:space="preserve">Criteri CISvS </t>
        </r>
        <r>
          <rPr>
            <sz val="8"/>
            <rFont val="Tahoma"/>
            <family val="2"/>
          </rPr>
          <t>(cf. allegato D):
A9 Ridurre il più possibile rischi ambientali</t>
        </r>
      </text>
    </comment>
    <comment ref="C123" authorId="0">
      <text>
        <r>
          <rPr>
            <b/>
            <sz val="8"/>
            <rFont val="Tahoma"/>
            <family val="0"/>
          </rPr>
          <t xml:space="preserve">Criteri CISvS </t>
        </r>
        <r>
          <rPr>
            <sz val="8"/>
            <rFont val="Tahoma"/>
            <family val="2"/>
          </rPr>
          <t xml:space="preserve">(cf. allegato D):
S2 Salute, benessere, sicurezza, sicurezza del diritto </t>
        </r>
      </text>
    </comment>
    <comment ref="C125" authorId="0">
      <text>
        <r>
          <rPr>
            <b/>
            <sz val="8"/>
            <rFont val="Tahoma"/>
            <family val="2"/>
          </rPr>
          <t>Criteri CISvS</t>
        </r>
        <r>
          <rPr>
            <sz val="8"/>
            <rFont val="Tahoma"/>
            <family val="2"/>
          </rPr>
          <t xml:space="preserve"> (cf. allegato D):
S1 Formazione, capacità di apprendimento
S4 Identità, cultura</t>
        </r>
      </text>
    </comment>
    <comment ref="C127" authorId="0">
      <text>
        <r>
          <rPr>
            <b/>
            <sz val="8"/>
            <rFont val="Tahoma"/>
            <family val="2"/>
          </rPr>
          <t>Criteri CISvS</t>
        </r>
        <r>
          <rPr>
            <sz val="8"/>
            <rFont val="Tahoma"/>
            <family val="2"/>
          </rPr>
          <t xml:space="preserve"> (cf. allegato D):
S4 Identità, cultura
S5 Conservazione dei valori</t>
        </r>
      </text>
    </comment>
    <comment ref="C129"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131" authorId="0">
      <text>
        <r>
          <rPr>
            <b/>
            <sz val="8"/>
            <rFont val="Tahoma"/>
            <family val="0"/>
          </rPr>
          <t xml:space="preserve">Criteri CISvS </t>
        </r>
        <r>
          <rPr>
            <sz val="8"/>
            <rFont val="Tahoma"/>
            <family val="2"/>
          </rPr>
          <t>(cf. allegato D):
S6 Solidarità, comunità
S8 Sicurezza sociale, povertà</t>
        </r>
      </text>
    </comment>
    <comment ref="C199" authorId="0">
      <text>
        <r>
          <rPr>
            <b/>
            <sz val="8"/>
            <rFont val="Tahoma"/>
            <family val="0"/>
          </rPr>
          <t xml:space="preserve">Criteri CISvS </t>
        </r>
        <r>
          <rPr>
            <sz val="8"/>
            <rFont val="Tahoma"/>
            <family val="2"/>
          </rPr>
          <t xml:space="preserve">(cf. allegato D):
S2 Salute, benessere, sicurezza, sicurezza del diritto </t>
        </r>
      </text>
    </comment>
    <comment ref="C201" authorId="0">
      <text>
        <r>
          <rPr>
            <b/>
            <sz val="8"/>
            <rFont val="Tahoma"/>
            <family val="2"/>
          </rPr>
          <t>Criteri CISvS</t>
        </r>
        <r>
          <rPr>
            <sz val="8"/>
            <rFont val="Tahoma"/>
            <family val="2"/>
          </rPr>
          <t xml:space="preserve"> (cf. allegato D):
S1 Formazione, capacità di apprendimento
S4 Identità, cultura</t>
        </r>
      </text>
    </comment>
    <comment ref="C203" authorId="0">
      <text>
        <r>
          <rPr>
            <b/>
            <sz val="8"/>
            <rFont val="Tahoma"/>
            <family val="2"/>
          </rPr>
          <t>Criteri CISvS</t>
        </r>
        <r>
          <rPr>
            <sz val="8"/>
            <rFont val="Tahoma"/>
            <family val="2"/>
          </rPr>
          <t xml:space="preserve"> (cf. allegato D):
S4 Identità, cultura
S5 Conservazione dei valori</t>
        </r>
      </text>
    </comment>
    <comment ref="C205"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207" authorId="0">
      <text>
        <r>
          <rPr>
            <b/>
            <sz val="8"/>
            <rFont val="Tahoma"/>
            <family val="0"/>
          </rPr>
          <t xml:space="preserve">Criteri CISvS </t>
        </r>
        <r>
          <rPr>
            <sz val="8"/>
            <rFont val="Tahoma"/>
            <family val="2"/>
          </rPr>
          <t>(cf. allegato D):
S6 Solidarità, comunità
S8 Sicurezza sociale, povertà</t>
        </r>
      </text>
    </comment>
    <comment ref="C275" authorId="0">
      <text>
        <r>
          <rPr>
            <b/>
            <sz val="8"/>
            <rFont val="Tahoma"/>
            <family val="0"/>
          </rPr>
          <t xml:space="preserve">Criteri CISvS </t>
        </r>
        <r>
          <rPr>
            <sz val="8"/>
            <rFont val="Tahoma"/>
            <family val="2"/>
          </rPr>
          <t xml:space="preserve">(cf. allegato D):
S2 Salute, benessere, sicurezza, sicurezza del diritto </t>
        </r>
      </text>
    </comment>
    <comment ref="C277" authorId="0">
      <text>
        <r>
          <rPr>
            <b/>
            <sz val="8"/>
            <rFont val="Tahoma"/>
            <family val="2"/>
          </rPr>
          <t>Criteri CISvS</t>
        </r>
        <r>
          <rPr>
            <sz val="8"/>
            <rFont val="Tahoma"/>
            <family val="2"/>
          </rPr>
          <t xml:space="preserve"> (cf. allegato D):
S1 Formazione, capacità di apprendimento
S4 Identità, cultura</t>
        </r>
      </text>
    </comment>
    <comment ref="C279" authorId="0">
      <text>
        <r>
          <rPr>
            <b/>
            <sz val="8"/>
            <rFont val="Tahoma"/>
            <family val="2"/>
          </rPr>
          <t>Criteri CISvS</t>
        </r>
        <r>
          <rPr>
            <sz val="8"/>
            <rFont val="Tahoma"/>
            <family val="2"/>
          </rPr>
          <t xml:space="preserve"> (cf. allegato D):
S4 Identità, cultura
S5 Conservazione dei valori</t>
        </r>
      </text>
    </comment>
    <comment ref="C281"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283" authorId="0">
      <text>
        <r>
          <rPr>
            <b/>
            <sz val="8"/>
            <rFont val="Tahoma"/>
            <family val="0"/>
          </rPr>
          <t xml:space="preserve">Criteri CISvS </t>
        </r>
        <r>
          <rPr>
            <sz val="8"/>
            <rFont val="Tahoma"/>
            <family val="2"/>
          </rPr>
          <t>(cf. allegato D):
S6 Solidarità, comunità
S8 Sicurezza sociale, povertà</t>
        </r>
      </text>
    </comment>
    <comment ref="G31" authorId="0">
      <text>
        <r>
          <rPr>
            <sz val="8"/>
            <rFont val="Tahoma"/>
            <family val="2"/>
          </rPr>
          <t>nessuna    Nessuna incertezza
piccola       Poca incertezza
media        Incertezza media
grande      Grande incertezza</t>
        </r>
      </text>
    </comment>
    <comment ref="G44" authorId="0">
      <text>
        <r>
          <rPr>
            <sz val="8"/>
            <rFont val="Tahoma"/>
            <family val="2"/>
          </rPr>
          <t>nessuna    Nessuna incertezza
piccola       Poca incertezza
media        Incertezza media
grande      Grande incertezza</t>
        </r>
      </text>
    </comment>
    <comment ref="G61" authorId="0">
      <text>
        <r>
          <rPr>
            <sz val="8"/>
            <rFont val="Tahoma"/>
            <family val="2"/>
          </rPr>
          <t>nessuna    Nessuna incertezza
piccola       Poca incertezza
media        Incertezza media
grande      Grande incertezza</t>
        </r>
      </text>
    </comment>
    <comment ref="G94" authorId="0">
      <text>
        <r>
          <rPr>
            <sz val="8"/>
            <rFont val="Tahoma"/>
            <family val="2"/>
          </rPr>
          <t>nessuna    Nessuna incertezza
piccola       Poca incertezza
media        Incertezza media
grande      Grande incertezza</t>
        </r>
      </text>
    </comment>
    <comment ref="G107" authorId="0">
      <text>
        <r>
          <rPr>
            <sz val="8"/>
            <rFont val="Tahoma"/>
            <family val="2"/>
          </rPr>
          <t>nessuna    Nessuna incertezza
piccola       Poca incertezza
media        Incertezza media
grande      Grande incertezza</t>
        </r>
      </text>
    </comment>
    <comment ref="G120" authorId="0">
      <text>
        <r>
          <rPr>
            <sz val="8"/>
            <rFont val="Tahoma"/>
            <family val="2"/>
          </rPr>
          <t>nessuna    Nessuna incertezza
piccola       Poca incertezza
media        Incertezza media
grande      Grande incertezza</t>
        </r>
      </text>
    </comment>
    <comment ref="G137" authorId="0">
      <text>
        <r>
          <rPr>
            <sz val="8"/>
            <rFont val="Tahoma"/>
            <family val="2"/>
          </rPr>
          <t>nessuna    Nessuna incertezza
piccola       Poca incertezza
media        Incertezza media
grande      Grande incertezza</t>
        </r>
      </text>
    </comment>
    <comment ref="G170" authorId="0">
      <text>
        <r>
          <rPr>
            <sz val="8"/>
            <rFont val="Tahoma"/>
            <family val="2"/>
          </rPr>
          <t>nessuna    Nessuna incertezza
piccola       Poca incertezza
media        Incertezza media
grande      Grande incertezza</t>
        </r>
      </text>
    </comment>
    <comment ref="G183" authorId="0">
      <text>
        <r>
          <rPr>
            <sz val="8"/>
            <rFont val="Tahoma"/>
            <family val="2"/>
          </rPr>
          <t>nessuna    Nessuna incertezza
piccola       Poca incertezza
media        Incertezza media
grande      Grande incertezza</t>
        </r>
      </text>
    </comment>
    <comment ref="G196" authorId="0">
      <text>
        <r>
          <rPr>
            <sz val="8"/>
            <rFont val="Tahoma"/>
            <family val="2"/>
          </rPr>
          <t>nessuna    Nessuna incertezza
piccola       Poca incertezza
media        Incertezza media
grande      Grande incertezza</t>
        </r>
      </text>
    </comment>
    <comment ref="G213" authorId="0">
      <text>
        <r>
          <rPr>
            <sz val="8"/>
            <rFont val="Tahoma"/>
            <family val="2"/>
          </rPr>
          <t>nessuna    Nessuna incertezza
piccola       Poca incertezza
media        Incertezza media
grande      Grande incertezza</t>
        </r>
      </text>
    </comment>
    <comment ref="G246" authorId="0">
      <text>
        <r>
          <rPr>
            <sz val="8"/>
            <rFont val="Tahoma"/>
            <family val="2"/>
          </rPr>
          <t>nessuna    Nessuna incertezza
piccola       Poca incertezza
media        Incertezza media
grande      Grande incertezza</t>
        </r>
      </text>
    </comment>
    <comment ref="G259" authorId="0">
      <text>
        <r>
          <rPr>
            <sz val="8"/>
            <rFont val="Tahoma"/>
            <family val="2"/>
          </rPr>
          <t>nessuna    Nessuna incertezza
piccola       Poca incertezza
media        Incertezza media
grande      Grande incertezza</t>
        </r>
      </text>
    </comment>
    <comment ref="G272" authorId="0">
      <text>
        <r>
          <rPr>
            <sz val="8"/>
            <rFont val="Tahoma"/>
            <family val="2"/>
          </rPr>
          <t>nessuna    Nessuna incertezza
piccola       Poca incertezza
media        Incertezza media
grande      Grande incertezza</t>
        </r>
      </text>
    </comment>
    <comment ref="G289" authorId="0">
      <text>
        <r>
          <rPr>
            <sz val="8"/>
            <rFont val="Tahoma"/>
            <family val="2"/>
          </rPr>
          <t>nessuna    Nessuna incertezza
piccola       Poca incertezza
media        Incertezza media
grande      Grande incertezza</t>
        </r>
      </text>
    </comment>
    <comment ref="E137" authorId="0">
      <text>
        <r>
          <rPr>
            <sz val="8"/>
            <rFont val="Tahoma"/>
            <family val="2"/>
          </rPr>
          <t>nessuna: nessun problema
piccola: piccolo problema
media: problema medio
grande: grande problema
sconosciuto: l'importanza del problema sconosciuta</t>
        </r>
      </text>
    </comment>
    <comment ref="E213" authorId="0">
      <text>
        <r>
          <rPr>
            <sz val="8"/>
            <rFont val="Tahoma"/>
            <family val="2"/>
          </rPr>
          <t>nessuna: nessun problema
piccola: piccolo problema
media: problema medio
grande: grande problema
sconosciuto: l'importanza del problema sconosciuta</t>
        </r>
      </text>
    </comment>
    <comment ref="E289" authorId="0">
      <text>
        <r>
          <rPr>
            <sz val="8"/>
            <rFont val="Tahoma"/>
            <family val="2"/>
          </rPr>
          <t>nessuna: nessun problema
piccola: piccolo problema
media: problema medio
grande: grande problema
sconosciuto: l'importanza del problema sconosciuta</t>
        </r>
      </text>
    </comment>
    <comment ref="F31" authorId="2">
      <text>
        <r>
          <rPr>
            <sz val="8"/>
            <rFont val="Tahoma"/>
            <family val="2"/>
          </rPr>
          <t xml:space="preserve">Nell'impostazione di base tutti i criteri sono stati ponderati in modo uguale. Se necessario, ciò può essere modificato.
</t>
        </r>
      </text>
    </comment>
    <comment ref="F44" authorId="2">
      <text>
        <r>
          <rPr>
            <sz val="8"/>
            <rFont val="Tahoma"/>
            <family val="2"/>
          </rPr>
          <t xml:space="preserve">Nell'impostazione di base tutti i criteri sono stati ponderati in modo uguale. Se necessario, ciò può essere modificato.
</t>
        </r>
      </text>
    </comment>
    <comment ref="F107" authorId="2">
      <text>
        <r>
          <rPr>
            <sz val="8"/>
            <rFont val="Tahoma"/>
            <family val="2"/>
          </rPr>
          <t>Le ponderazioni delle varianti 2, 3 e 4 corrispondono sempre a quelle della variante 1.</t>
        </r>
      </text>
    </comment>
    <comment ref="F120" authorId="2">
      <text>
        <r>
          <rPr>
            <sz val="8"/>
            <rFont val="Tahoma"/>
            <family val="2"/>
          </rPr>
          <t>Le ponderazioni delle varianti 2, 3 e 4 corrispondono sempre a quelle della variante 1.</t>
        </r>
      </text>
    </comment>
    <comment ref="F170" authorId="2">
      <text>
        <r>
          <rPr>
            <sz val="8"/>
            <rFont val="Tahoma"/>
            <family val="2"/>
          </rPr>
          <t>Le ponderazioni delle varianti 2, 3 e 4 corrispondono sempre a quelle della variante 1.</t>
        </r>
      </text>
    </comment>
    <comment ref="F183" authorId="2">
      <text>
        <r>
          <rPr>
            <sz val="8"/>
            <rFont val="Tahoma"/>
            <family val="2"/>
          </rPr>
          <t>Le ponderazioni delle varianti 2, 3 e 4 corrispondono sempre a quelle della variante 1.</t>
        </r>
      </text>
    </comment>
    <comment ref="F196" authorId="2">
      <text>
        <r>
          <rPr>
            <sz val="8"/>
            <rFont val="Tahoma"/>
            <family val="2"/>
          </rPr>
          <t>Le ponderazioni delle varianti 2, 3 e 4 corrispondono sempre a quelle della variante 1.</t>
        </r>
      </text>
    </comment>
    <comment ref="F246" authorId="2">
      <text>
        <r>
          <rPr>
            <sz val="8"/>
            <rFont val="Tahoma"/>
            <family val="2"/>
          </rPr>
          <t>Le ponderazioni delle varianti 2, 3 e 4 corrispondono sempre a quelle della variante 1.</t>
        </r>
      </text>
    </comment>
    <comment ref="F259" authorId="2">
      <text>
        <r>
          <rPr>
            <sz val="8"/>
            <rFont val="Tahoma"/>
            <family val="2"/>
          </rPr>
          <t>Le ponderazioni delle varianti 2, 3 e 4 corrispondono sempre a quelle della variante 1.</t>
        </r>
      </text>
    </comment>
    <comment ref="F272" authorId="2">
      <text>
        <r>
          <rPr>
            <sz val="8"/>
            <rFont val="Tahoma"/>
            <family val="2"/>
          </rPr>
          <t>Le ponderazioni delle varianti 2, 3 e 4 corrispondono sempre a quelle della variante 1.</t>
        </r>
      </text>
    </comment>
  </commentList>
</comments>
</file>

<file path=xl/comments4.xml><?xml version="1.0" encoding="utf-8"?>
<comments xmlns="http://schemas.openxmlformats.org/spreadsheetml/2006/main">
  <authors>
    <author>Admin</author>
    <author>Felix Walter</author>
    <author>Hans-Jakob Boesch</author>
  </authors>
  <commentList>
    <comment ref="E18"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18" authorId="0">
      <text>
        <r>
          <rPr>
            <sz val="8"/>
            <rFont val="Tahoma"/>
            <family val="2"/>
          </rPr>
          <t>nessuna    Nessuna incertezza
piccola       Poca incertezza
media        Incertezza media
grande      Grande incertezza</t>
        </r>
      </text>
    </comment>
    <comment ref="C21" authorId="0">
      <text>
        <r>
          <rPr>
            <b/>
            <sz val="8"/>
            <rFont val="Tahoma"/>
            <family val="2"/>
          </rPr>
          <t>Criteri CISvS</t>
        </r>
        <r>
          <rPr>
            <sz val="8"/>
            <rFont val="Tahoma"/>
            <family val="0"/>
          </rPr>
          <t xml:space="preserve"> (cf.allegato D):
E1 PIB pro capite
S6 Solidarietà, comunità</t>
        </r>
      </text>
    </comment>
    <comment ref="C27"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33" authorId="0">
      <text>
        <r>
          <rPr>
            <b/>
            <sz val="8"/>
            <rFont val="Tahoma"/>
            <family val="0"/>
          </rPr>
          <t xml:space="preserve">Criteri CISvS </t>
        </r>
        <r>
          <rPr>
            <sz val="8"/>
            <rFont val="Tahoma"/>
            <family val="2"/>
          </rPr>
          <t>(cf. allegato D):
E6 Capacità compettitiva
E8 Capacità d'innovazione, effiecienza nella ricerca</t>
        </r>
      </text>
    </comment>
    <comment ref="C39" authorId="0">
      <text>
        <r>
          <rPr>
            <b/>
            <sz val="8"/>
            <rFont val="Tahoma"/>
            <family val="0"/>
          </rPr>
          <t xml:space="preserve">Criteri CISvS </t>
        </r>
        <r>
          <rPr>
            <sz val="8"/>
            <rFont val="Tahoma"/>
            <family val="2"/>
          </rPr>
          <t xml:space="preserve">(cf. allegato D):
E5 Uso efficiente di risorse
E9 Condizioni quadro politiche </t>
        </r>
      </text>
    </comment>
    <comment ref="C45" authorId="0">
      <text>
        <r>
          <rPr>
            <b/>
            <sz val="8"/>
            <rFont val="Tahoma"/>
            <family val="0"/>
          </rPr>
          <t xml:space="preserve">Criteri CISvS </t>
        </r>
        <r>
          <rPr>
            <sz val="8"/>
            <rFont val="Tahoma"/>
            <family val="2"/>
          </rPr>
          <t>(cf. allegato D):
E4 Indebitamento pubblico sostenibile a lungo termine</t>
        </r>
      </text>
    </comment>
    <comment ref="C66"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72" authorId="0">
      <text>
        <r>
          <rPr>
            <b/>
            <sz val="8"/>
            <rFont val="Tahoma"/>
            <family val="2"/>
          </rPr>
          <t>Criteri CISvS</t>
        </r>
        <r>
          <rPr>
            <sz val="8"/>
            <rFont val="Tahoma"/>
            <family val="2"/>
          </rPr>
          <t xml:space="preserve"> (cf. allegato D):
A5 Acqua
A7 Energia</t>
        </r>
      </text>
    </comment>
    <comment ref="C78" authorId="0">
      <text>
        <r>
          <rPr>
            <b/>
            <sz val="8"/>
            <rFont val="Tahoma"/>
            <family val="0"/>
          </rPr>
          <t>Criteri CISvS</t>
        </r>
        <r>
          <rPr>
            <sz val="8"/>
            <rFont val="Tahoma"/>
            <family val="2"/>
          </rPr>
          <t xml:space="preserve"> (cf. allegato D):
A5 Acqua
A7 Energia</t>
        </r>
      </text>
    </comment>
    <comment ref="C84" authorId="0">
      <text>
        <r>
          <rPr>
            <b/>
            <sz val="8"/>
            <rFont val="Tahoma"/>
            <family val="2"/>
          </rPr>
          <t>Criteri CISvS</t>
        </r>
        <r>
          <rPr>
            <sz val="8"/>
            <rFont val="Tahoma"/>
            <family val="2"/>
          </rPr>
          <t xml:space="preserve"> (cf. allegato D):
A2 Clima
A3 Emissioni
A6 Materiali, organismi, rifiuti</t>
        </r>
      </text>
    </comment>
    <comment ref="C90" authorId="0">
      <text>
        <r>
          <rPr>
            <b/>
            <sz val="8"/>
            <rFont val="Tahoma"/>
            <family val="0"/>
          </rPr>
          <t xml:space="preserve">Criteri CISvS </t>
        </r>
        <r>
          <rPr>
            <sz val="8"/>
            <rFont val="Tahoma"/>
            <family val="2"/>
          </rPr>
          <t>(cf. allegato D):
A9 Ridurre il più possibile rischi ambientali</t>
        </r>
      </text>
    </comment>
    <comment ref="E63"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63" authorId="0">
      <text>
        <r>
          <rPr>
            <sz val="8"/>
            <rFont val="Tahoma"/>
            <family val="2"/>
          </rPr>
          <t>nessuna    Nessuna incertezza
piccola       Poca incertezza
media        Incertezza media
grande      Grande incertezza</t>
        </r>
      </text>
    </comment>
    <comment ref="E108"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108" authorId="0">
      <text>
        <r>
          <rPr>
            <sz val="8"/>
            <rFont val="Tahoma"/>
            <family val="2"/>
          </rPr>
          <t>nessuna    Nessuna incertezza
piccola       Poca incertezza
media        Incertezza media
grande      Grande incertezza</t>
        </r>
      </text>
    </comment>
    <comment ref="C111" authorId="0">
      <text>
        <r>
          <rPr>
            <b/>
            <sz val="8"/>
            <rFont val="Tahoma"/>
            <family val="0"/>
          </rPr>
          <t xml:space="preserve">Criteri CISvS </t>
        </r>
        <r>
          <rPr>
            <sz val="8"/>
            <rFont val="Tahoma"/>
            <family val="2"/>
          </rPr>
          <t xml:space="preserve">(cf. allegato D):
S2 Salute, benessere, sicurezza, sicurezza del diritto </t>
        </r>
      </text>
    </comment>
    <comment ref="C117" authorId="0">
      <text>
        <r>
          <rPr>
            <b/>
            <sz val="8"/>
            <rFont val="Tahoma"/>
            <family val="2"/>
          </rPr>
          <t>Criteri CISvS</t>
        </r>
        <r>
          <rPr>
            <sz val="8"/>
            <rFont val="Tahoma"/>
            <family val="2"/>
          </rPr>
          <t xml:space="preserve"> (cf. allegato D):
S1 Formazione, capacità di apprendimento
S4 Identità, cultura</t>
        </r>
      </text>
    </comment>
    <comment ref="C123" authorId="0">
      <text>
        <r>
          <rPr>
            <b/>
            <sz val="8"/>
            <rFont val="Tahoma"/>
            <family val="2"/>
          </rPr>
          <t>Criteri CISvS</t>
        </r>
        <r>
          <rPr>
            <sz val="8"/>
            <rFont val="Tahoma"/>
            <family val="2"/>
          </rPr>
          <t xml:space="preserve"> (cf. allegato D):
S4 Identità, cultura
S5 Conservazione dei valori</t>
        </r>
      </text>
    </comment>
    <comment ref="C129"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135" authorId="0">
      <text>
        <r>
          <rPr>
            <b/>
            <sz val="8"/>
            <rFont val="Tahoma"/>
            <family val="0"/>
          </rPr>
          <t xml:space="preserve">Criteri CISvS </t>
        </r>
        <r>
          <rPr>
            <sz val="8"/>
            <rFont val="Tahoma"/>
            <family val="2"/>
          </rPr>
          <t>(cf. allegato D):
S6 Solidarità, comunità
S8 Sicurezza sociale, povertà</t>
        </r>
      </text>
    </comment>
    <comment ref="G157" authorId="0">
      <text>
        <r>
          <rPr>
            <sz val="8"/>
            <rFont val="Tahoma"/>
            <family val="2"/>
          </rPr>
          <t>nessuna    Nessuna incertezza
piccola       Poca incertezza
media        Incertezza media
grande      Grande incertezza</t>
        </r>
      </text>
    </comment>
    <comment ref="E190"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190" authorId="0">
      <text>
        <r>
          <rPr>
            <sz val="8"/>
            <rFont val="Tahoma"/>
            <family val="2"/>
          </rPr>
          <t>nessuna    Nessuna incertezza
piccola       Poca incertezza
media        Incertezza media
grande      Grande incertezza</t>
        </r>
      </text>
    </comment>
    <comment ref="E235"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235" authorId="0">
      <text>
        <r>
          <rPr>
            <sz val="8"/>
            <rFont val="Tahoma"/>
            <family val="2"/>
          </rPr>
          <t>nessuna    Nessuna incertezza
piccola       Poca incertezza
media        Incertezza media
grande      Grande incertezza</t>
        </r>
      </text>
    </comment>
    <comment ref="E280"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280" authorId="0">
      <text>
        <r>
          <rPr>
            <sz val="8"/>
            <rFont val="Tahoma"/>
            <family val="2"/>
          </rPr>
          <t>nessuna    Nessuna incertezza
piccola       Poca incertezza
media        Incertezza media
grande      Grande incertezza</t>
        </r>
      </text>
    </comment>
    <comment ref="E362"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362" authorId="0">
      <text>
        <r>
          <rPr>
            <sz val="8"/>
            <rFont val="Tahoma"/>
            <family val="2"/>
          </rPr>
          <t>nessuna    Nessuna incertezza
piccola       Poca incertezza
media        Incertezza media
grande      Grande incertezza</t>
        </r>
      </text>
    </comment>
    <comment ref="E407"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407" authorId="0">
      <text>
        <r>
          <rPr>
            <sz val="8"/>
            <rFont val="Tahoma"/>
            <family val="2"/>
          </rPr>
          <t>nessuna    Nessuna incertezza
piccola       Poca incertezza
media        Incertezza media
grande      Grande incertezza</t>
        </r>
      </text>
    </comment>
    <comment ref="E452"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452" authorId="0">
      <text>
        <r>
          <rPr>
            <sz val="8"/>
            <rFont val="Tahoma"/>
            <family val="2"/>
          </rPr>
          <t>nessuna    Nessuna incertezza
piccola       Poca incertezza
media        Incertezza media
grande      Grande incertezza</t>
        </r>
      </text>
    </comment>
    <comment ref="E534"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534" authorId="0">
      <text>
        <r>
          <rPr>
            <sz val="8"/>
            <rFont val="Tahoma"/>
            <family val="2"/>
          </rPr>
          <t>nessuna    Nessuna incertezza
piccola       Poca incertezza
media        Incertezza media
grande      Grande incertezza</t>
        </r>
      </text>
    </comment>
    <comment ref="E579"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579" authorId="0">
      <text>
        <r>
          <rPr>
            <sz val="8"/>
            <rFont val="Tahoma"/>
            <family val="2"/>
          </rPr>
          <t>nessuna    Nessuna incertezza
piccola       Poca incertezza
media        Incertezza media
grande      Grande incertezza</t>
        </r>
      </text>
    </comment>
    <comment ref="E624" authorId="0">
      <text>
        <r>
          <rPr>
            <sz val="8"/>
            <rFont val="Tahoma"/>
            <family val="2"/>
          </rPr>
          <t>3  Effetto positivo massimo
2  Effetto positivo
1  Effetto positivo minimo
0  Nessun effetto
-1 Effetto negativo minimo
-2 Effetto negativo
-3 Effetto negativo massimo
sconosciuto: Non si conosce l'effetto</t>
        </r>
      </text>
    </comment>
    <comment ref="G624" authorId="0">
      <text>
        <r>
          <rPr>
            <sz val="8"/>
            <rFont val="Tahoma"/>
            <family val="2"/>
          </rPr>
          <t>nessuna    Nessuna incertezza
piccola       Poca incertezza
media        Incertezza media
grande      Grande incertezza</t>
        </r>
      </text>
    </comment>
    <comment ref="G329" authorId="0">
      <text>
        <r>
          <rPr>
            <sz val="8"/>
            <rFont val="Tahoma"/>
            <family val="2"/>
          </rPr>
          <t>nessuna    Nessuna incertezza
piccola       Poca incertezza
media        Incertezza media
grande      Grande incertezza</t>
        </r>
      </text>
    </comment>
    <comment ref="G501" authorId="0">
      <text>
        <r>
          <rPr>
            <sz val="8"/>
            <rFont val="Tahoma"/>
            <family val="2"/>
          </rPr>
          <t>nessuna    Nessuna incertezza
piccola       Poca incertezza
media        Incertezza media
grande      Grande incertezza</t>
        </r>
      </text>
    </comment>
    <comment ref="G673" authorId="0">
      <text>
        <r>
          <rPr>
            <sz val="8"/>
            <rFont val="Tahoma"/>
            <family val="2"/>
          </rPr>
          <t>nessuna    Nessuna incertezza
piccola       Poca incertezza
media        Incertezza media
grande      Grande incertezza</t>
        </r>
      </text>
    </comment>
    <comment ref="E157" authorId="0">
      <text>
        <r>
          <rPr>
            <sz val="8"/>
            <rFont val="Tahoma"/>
            <family val="2"/>
          </rPr>
          <t>nessuna: nessun problema
piccola: piccolo problema
media: problema medio
grande: grande problema
sconosciuta: l'importanza del problema sconosciuta</t>
        </r>
      </text>
    </comment>
    <comment ref="E329" authorId="0">
      <text>
        <r>
          <rPr>
            <sz val="8"/>
            <rFont val="Tahoma"/>
            <family val="2"/>
          </rPr>
          <t>nessuna: nessun problema
piccola: piccolo problema
media: problema medio
grande: grande problema
sconosciuta: l'importanza del problema sconosciuta</t>
        </r>
      </text>
    </comment>
    <comment ref="E501" authorId="0">
      <text>
        <r>
          <rPr>
            <sz val="8"/>
            <rFont val="Tahoma"/>
            <family val="2"/>
          </rPr>
          <t>nessuna: nessun problema
piccola: piccolo problema
media: problema medio
grande: grande problema
sconosciuta: l'importanza del problema sconosciuta</t>
        </r>
      </text>
    </comment>
    <comment ref="E673" authorId="0">
      <text>
        <r>
          <rPr>
            <sz val="8"/>
            <rFont val="Tahoma"/>
            <family val="2"/>
          </rPr>
          <t>nessuna: nessun problema
piccola: piccolo problema
media: problema medio
grande: grande problema
sconosciuta: l'importanza del problema sconosciuta</t>
        </r>
      </text>
    </comment>
    <comment ref="F18" authorId="2">
      <text>
        <r>
          <rPr>
            <sz val="8"/>
            <rFont val="Tahoma"/>
            <family val="2"/>
          </rPr>
          <t xml:space="preserve">Nell'impostazione di base tutti i criteri sono stati ponderati in modo uguale. Se necessario, ciò può essere modificato.
</t>
        </r>
      </text>
    </comment>
    <comment ref="F63" authorId="2">
      <text>
        <r>
          <rPr>
            <sz val="8"/>
            <rFont val="Tahoma"/>
            <family val="2"/>
          </rPr>
          <t>Nell'impostazione di base tutti i criteri sono stati ponderati in modo uguale. Se necessario, ciò può essere modificato.</t>
        </r>
      </text>
    </comment>
    <comment ref="F108" authorId="2">
      <text>
        <r>
          <rPr>
            <sz val="8"/>
            <rFont val="Tahoma"/>
            <family val="2"/>
          </rPr>
          <t xml:space="preserve">Nell'impostazione di base tutti i criteri sono stati ponderati in modo uguale. Se necessario, ciò può essere modificato.
</t>
        </r>
      </text>
    </comment>
    <comment ref="F190" authorId="2">
      <text>
        <r>
          <rPr>
            <sz val="8"/>
            <rFont val="Tahoma"/>
            <family val="2"/>
          </rPr>
          <t>Le ponderazioni delle varianti 2, 3 e 4 corrispondono sempre a quelle della variante 1.</t>
        </r>
      </text>
    </comment>
    <comment ref="F235" authorId="2">
      <text>
        <r>
          <rPr>
            <sz val="8"/>
            <rFont val="Tahoma"/>
            <family val="2"/>
          </rPr>
          <t>Le ponderazioni delle varianti 2, 3 e 4 corrispondono sempre a quelle della variante 1.</t>
        </r>
      </text>
    </comment>
    <comment ref="F280" authorId="2">
      <text>
        <r>
          <rPr>
            <sz val="8"/>
            <rFont val="Tahoma"/>
            <family val="2"/>
          </rPr>
          <t>Le ponderazioni delle varianti 2, 3 e 4 corrispondono sempre a quelle della variante 1.</t>
        </r>
      </text>
    </comment>
    <comment ref="F362" authorId="2">
      <text>
        <r>
          <rPr>
            <sz val="8"/>
            <rFont val="Tahoma"/>
            <family val="2"/>
          </rPr>
          <t>Le ponderazioni delle varianti 2, 3 e 4 corrispondono sempre a quelle della variante 1.</t>
        </r>
      </text>
    </comment>
    <comment ref="F407" authorId="2">
      <text>
        <r>
          <rPr>
            <sz val="8"/>
            <rFont val="Tahoma"/>
            <family val="2"/>
          </rPr>
          <t>Le ponderazioni delle varianti 2, 3 e 4 corrispondono sempre a quelle della variante 1.</t>
        </r>
      </text>
    </comment>
    <comment ref="F452" authorId="2">
      <text>
        <r>
          <rPr>
            <sz val="8"/>
            <rFont val="Tahoma"/>
            <family val="2"/>
          </rPr>
          <t>Le ponderazioni delle varianti 2, 3 e 4 corrispondono sempre a quelle della variante 1.</t>
        </r>
      </text>
    </comment>
    <comment ref="F534" authorId="2">
      <text>
        <r>
          <rPr>
            <sz val="8"/>
            <rFont val="Tahoma"/>
            <family val="2"/>
          </rPr>
          <t>Le ponderazioni delle varianti 2, 3 e 4 corrispondono sempre a quelle della variante 1.</t>
        </r>
      </text>
    </comment>
    <comment ref="F579" authorId="2">
      <text>
        <r>
          <rPr>
            <sz val="8"/>
            <rFont val="Tahoma"/>
            <family val="2"/>
          </rPr>
          <t>Le ponderazioni delle varianti 2, 3 e 4 corrispondono sempre a quelle della variante 1.</t>
        </r>
      </text>
    </comment>
    <comment ref="F624" authorId="2">
      <text>
        <r>
          <rPr>
            <sz val="8"/>
            <rFont val="Tahoma"/>
            <family val="2"/>
          </rPr>
          <t>Le ponderazioni delle varianti 2, 3 e 4 corrispondono sempre a quelle della variante 1.</t>
        </r>
      </text>
    </comment>
    <comment ref="C193" authorId="0">
      <text>
        <r>
          <rPr>
            <b/>
            <sz val="8"/>
            <rFont val="Tahoma"/>
            <family val="2"/>
          </rPr>
          <t>Criteri CISvS</t>
        </r>
        <r>
          <rPr>
            <sz val="8"/>
            <rFont val="Tahoma"/>
            <family val="0"/>
          </rPr>
          <t xml:space="preserve"> (cf.allegato D):
E1 PIB pro capite
S6 Solidarietà, comunità</t>
        </r>
      </text>
    </comment>
    <comment ref="C199"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205" authorId="0">
      <text>
        <r>
          <rPr>
            <b/>
            <sz val="8"/>
            <rFont val="Tahoma"/>
            <family val="0"/>
          </rPr>
          <t xml:space="preserve">Criteri CISvS </t>
        </r>
        <r>
          <rPr>
            <sz val="8"/>
            <rFont val="Tahoma"/>
            <family val="2"/>
          </rPr>
          <t>(cf. allegato D):
E6 Capacità compettitiva
E8 Capacità d'innovazione, effiecienza nella ricerca</t>
        </r>
      </text>
    </comment>
    <comment ref="C211" authorId="0">
      <text>
        <r>
          <rPr>
            <b/>
            <sz val="8"/>
            <rFont val="Tahoma"/>
            <family val="0"/>
          </rPr>
          <t xml:space="preserve">Criteri CISvS </t>
        </r>
        <r>
          <rPr>
            <sz val="8"/>
            <rFont val="Tahoma"/>
            <family val="2"/>
          </rPr>
          <t xml:space="preserve">(cf. allegato D):
E5 Uso efficiente di risorse
E9 Condizioni quadro politiche </t>
        </r>
      </text>
    </comment>
    <comment ref="C217" authorId="0">
      <text>
        <r>
          <rPr>
            <b/>
            <sz val="8"/>
            <rFont val="Tahoma"/>
            <family val="0"/>
          </rPr>
          <t xml:space="preserve">Criteri CISvS </t>
        </r>
        <r>
          <rPr>
            <sz val="8"/>
            <rFont val="Tahoma"/>
            <family val="2"/>
          </rPr>
          <t>(cf. allegato D):
E4 Indebitamento pubblico sostenibile a lungo termine</t>
        </r>
      </text>
    </comment>
    <comment ref="C238"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244" authorId="0">
      <text>
        <r>
          <rPr>
            <b/>
            <sz val="8"/>
            <rFont val="Tahoma"/>
            <family val="2"/>
          </rPr>
          <t>Criteri CISvS</t>
        </r>
        <r>
          <rPr>
            <sz val="8"/>
            <rFont val="Tahoma"/>
            <family val="2"/>
          </rPr>
          <t xml:space="preserve"> (cf. allegato D):
A5 Acqua
A7 Energia</t>
        </r>
      </text>
    </comment>
    <comment ref="C250" authorId="0">
      <text>
        <r>
          <rPr>
            <b/>
            <sz val="8"/>
            <rFont val="Tahoma"/>
            <family val="0"/>
          </rPr>
          <t>Criteri CISvS</t>
        </r>
        <r>
          <rPr>
            <sz val="8"/>
            <rFont val="Tahoma"/>
            <family val="2"/>
          </rPr>
          <t xml:space="preserve"> (cf. allegato D):
A5 Acqua
A7 Energia</t>
        </r>
      </text>
    </comment>
    <comment ref="C256" authorId="0">
      <text>
        <r>
          <rPr>
            <b/>
            <sz val="8"/>
            <rFont val="Tahoma"/>
            <family val="2"/>
          </rPr>
          <t>Criteri CISvS</t>
        </r>
        <r>
          <rPr>
            <sz val="8"/>
            <rFont val="Tahoma"/>
            <family val="2"/>
          </rPr>
          <t xml:space="preserve"> (cf. allegato D):
A2 Clima
A3 Emissioni
A6 Materiali, organismi, rifiuti</t>
        </r>
      </text>
    </comment>
    <comment ref="C262" authorId="0">
      <text>
        <r>
          <rPr>
            <b/>
            <sz val="8"/>
            <rFont val="Tahoma"/>
            <family val="0"/>
          </rPr>
          <t xml:space="preserve">Criteri CISvS </t>
        </r>
        <r>
          <rPr>
            <sz val="8"/>
            <rFont val="Tahoma"/>
            <family val="2"/>
          </rPr>
          <t>(cf. allegato D):
A9 Ridurre il più possibile rischi ambientali</t>
        </r>
      </text>
    </comment>
    <comment ref="C283" authorId="0">
      <text>
        <r>
          <rPr>
            <b/>
            <sz val="8"/>
            <rFont val="Tahoma"/>
            <family val="0"/>
          </rPr>
          <t xml:space="preserve">Criteri CISvS </t>
        </r>
        <r>
          <rPr>
            <sz val="8"/>
            <rFont val="Tahoma"/>
            <family val="2"/>
          </rPr>
          <t xml:space="preserve">(cf. allegato D):
S2 Salute, benessere, sicurezza, sicurezza del diritto </t>
        </r>
      </text>
    </comment>
    <comment ref="C289" authorId="0">
      <text>
        <r>
          <rPr>
            <b/>
            <sz val="8"/>
            <rFont val="Tahoma"/>
            <family val="2"/>
          </rPr>
          <t>Criteri CISvS</t>
        </r>
        <r>
          <rPr>
            <sz val="8"/>
            <rFont val="Tahoma"/>
            <family val="2"/>
          </rPr>
          <t xml:space="preserve"> (cf. allegato D):
S1 Formazione, capacità di apprendimento
S4 Identità, cultura</t>
        </r>
      </text>
    </comment>
    <comment ref="C295" authorId="0">
      <text>
        <r>
          <rPr>
            <b/>
            <sz val="8"/>
            <rFont val="Tahoma"/>
            <family val="2"/>
          </rPr>
          <t>Criteri CISvS</t>
        </r>
        <r>
          <rPr>
            <sz val="8"/>
            <rFont val="Tahoma"/>
            <family val="2"/>
          </rPr>
          <t xml:space="preserve"> (cf. allegato D):
S4 Identità, cultura
S5 Conservazione dei valori</t>
        </r>
      </text>
    </comment>
    <comment ref="C301"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307" authorId="0">
      <text>
        <r>
          <rPr>
            <b/>
            <sz val="8"/>
            <rFont val="Tahoma"/>
            <family val="0"/>
          </rPr>
          <t xml:space="preserve">Criteri CISvS </t>
        </r>
        <r>
          <rPr>
            <sz val="8"/>
            <rFont val="Tahoma"/>
            <family val="2"/>
          </rPr>
          <t>(cf. allegato D):
S6 Solidarità, comunità
S8 Sicurezza sociale, povertà</t>
        </r>
      </text>
    </comment>
    <comment ref="C365" authorId="0">
      <text>
        <r>
          <rPr>
            <b/>
            <sz val="8"/>
            <rFont val="Tahoma"/>
            <family val="2"/>
          </rPr>
          <t>Criteri CISvS</t>
        </r>
        <r>
          <rPr>
            <sz val="8"/>
            <rFont val="Tahoma"/>
            <family val="0"/>
          </rPr>
          <t xml:space="preserve"> (cf.allegato D):
E1 PIB pro capite
S6 Solidarietà, comunità</t>
        </r>
      </text>
    </comment>
    <comment ref="C371"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377" authorId="0">
      <text>
        <r>
          <rPr>
            <b/>
            <sz val="8"/>
            <rFont val="Tahoma"/>
            <family val="0"/>
          </rPr>
          <t xml:space="preserve">Criteri CISvS </t>
        </r>
        <r>
          <rPr>
            <sz val="8"/>
            <rFont val="Tahoma"/>
            <family val="2"/>
          </rPr>
          <t>(cf. allegato D):
E6 Capacità compettitiva
E8 Capacità d'innovazione, effiecienza nella ricerca</t>
        </r>
      </text>
    </comment>
    <comment ref="C383" authorId="0">
      <text>
        <r>
          <rPr>
            <b/>
            <sz val="8"/>
            <rFont val="Tahoma"/>
            <family val="0"/>
          </rPr>
          <t xml:space="preserve">Criteri CISvS </t>
        </r>
        <r>
          <rPr>
            <sz val="8"/>
            <rFont val="Tahoma"/>
            <family val="2"/>
          </rPr>
          <t xml:space="preserve">(cf. allegato D):
E5 Uso efficiente di risorse
E9 Condizioni quadro politiche </t>
        </r>
      </text>
    </comment>
    <comment ref="C389" authorId="0">
      <text>
        <r>
          <rPr>
            <b/>
            <sz val="8"/>
            <rFont val="Tahoma"/>
            <family val="0"/>
          </rPr>
          <t xml:space="preserve">Criteri CISvS </t>
        </r>
        <r>
          <rPr>
            <sz val="8"/>
            <rFont val="Tahoma"/>
            <family val="2"/>
          </rPr>
          <t>(cf. allegato D):
E4 Indebitamento pubblico sostenibile a lungo termine</t>
        </r>
      </text>
    </comment>
    <comment ref="C410"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416" authorId="0">
      <text>
        <r>
          <rPr>
            <b/>
            <sz val="8"/>
            <rFont val="Tahoma"/>
            <family val="2"/>
          </rPr>
          <t>Criteri CISvS</t>
        </r>
        <r>
          <rPr>
            <sz val="8"/>
            <rFont val="Tahoma"/>
            <family val="2"/>
          </rPr>
          <t xml:space="preserve"> (cf. allegato D):
A5 Acqua
A7 Energia</t>
        </r>
      </text>
    </comment>
    <comment ref="C422" authorId="0">
      <text>
        <r>
          <rPr>
            <b/>
            <sz val="8"/>
            <rFont val="Tahoma"/>
            <family val="0"/>
          </rPr>
          <t>Criteri CISvS</t>
        </r>
        <r>
          <rPr>
            <sz val="8"/>
            <rFont val="Tahoma"/>
            <family val="2"/>
          </rPr>
          <t xml:space="preserve"> (cf. allegato D):
A5 Acqua
A7 Energia</t>
        </r>
      </text>
    </comment>
    <comment ref="C428" authorId="0">
      <text>
        <r>
          <rPr>
            <b/>
            <sz val="8"/>
            <rFont val="Tahoma"/>
            <family val="2"/>
          </rPr>
          <t>Criteri CISvS</t>
        </r>
        <r>
          <rPr>
            <sz val="8"/>
            <rFont val="Tahoma"/>
            <family val="2"/>
          </rPr>
          <t xml:space="preserve"> (cf. allegato D):
A2 Clima
A3 Emissioni
A6 Materiali, organismi, rifiuti</t>
        </r>
      </text>
    </comment>
    <comment ref="C434" authorId="0">
      <text>
        <r>
          <rPr>
            <b/>
            <sz val="8"/>
            <rFont val="Tahoma"/>
            <family val="0"/>
          </rPr>
          <t xml:space="preserve">Criteri CISvS </t>
        </r>
        <r>
          <rPr>
            <sz val="8"/>
            <rFont val="Tahoma"/>
            <family val="2"/>
          </rPr>
          <t>(cf. allegato D):
A9 Ridurre il più possibile rischi ambientali</t>
        </r>
      </text>
    </comment>
    <comment ref="C455" authorId="0">
      <text>
        <r>
          <rPr>
            <b/>
            <sz val="8"/>
            <rFont val="Tahoma"/>
            <family val="0"/>
          </rPr>
          <t xml:space="preserve">Criteri CISvS </t>
        </r>
        <r>
          <rPr>
            <sz val="8"/>
            <rFont val="Tahoma"/>
            <family val="2"/>
          </rPr>
          <t xml:space="preserve">(cf. allegato D):
S2 Salute, benessere, sicurezza, sicurezza del diritto </t>
        </r>
      </text>
    </comment>
    <comment ref="C461" authorId="0">
      <text>
        <r>
          <rPr>
            <b/>
            <sz val="8"/>
            <rFont val="Tahoma"/>
            <family val="2"/>
          </rPr>
          <t>Criteri CISvS</t>
        </r>
        <r>
          <rPr>
            <sz val="8"/>
            <rFont val="Tahoma"/>
            <family val="2"/>
          </rPr>
          <t xml:space="preserve"> (cf. allegato D):
S1 Formazione, capacità di apprendimento
S4 Identità, cultura</t>
        </r>
      </text>
    </comment>
    <comment ref="C467" authorId="0">
      <text>
        <r>
          <rPr>
            <b/>
            <sz val="8"/>
            <rFont val="Tahoma"/>
            <family val="2"/>
          </rPr>
          <t>Criteri CISvS</t>
        </r>
        <r>
          <rPr>
            <sz val="8"/>
            <rFont val="Tahoma"/>
            <family val="2"/>
          </rPr>
          <t xml:space="preserve"> (cf. allegato D):
S4 Identità, cultura
S5 Conservazione dei valori</t>
        </r>
      </text>
    </comment>
    <comment ref="C473"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479" authorId="0">
      <text>
        <r>
          <rPr>
            <b/>
            <sz val="8"/>
            <rFont val="Tahoma"/>
            <family val="0"/>
          </rPr>
          <t xml:space="preserve">Criteri CISvS </t>
        </r>
        <r>
          <rPr>
            <sz val="8"/>
            <rFont val="Tahoma"/>
            <family val="2"/>
          </rPr>
          <t>(cf. allegato D):
S6 Solidarità, comunità
S8 Sicurezza sociale, povertà</t>
        </r>
      </text>
    </comment>
    <comment ref="C537" authorId="0">
      <text>
        <r>
          <rPr>
            <b/>
            <sz val="8"/>
            <rFont val="Tahoma"/>
            <family val="2"/>
          </rPr>
          <t>Criteri CISvS</t>
        </r>
        <r>
          <rPr>
            <sz val="8"/>
            <rFont val="Tahoma"/>
            <family val="0"/>
          </rPr>
          <t xml:space="preserve"> (cf.allegato D):
E1 PIB pro capite
S6 Solidarietà, comunità</t>
        </r>
      </text>
    </comment>
    <comment ref="C543" authorId="0">
      <text>
        <r>
          <rPr>
            <b/>
            <sz val="8"/>
            <rFont val="Tahoma"/>
            <family val="2"/>
          </rPr>
          <t>Criteri CISvS</t>
        </r>
        <r>
          <rPr>
            <sz val="8"/>
            <rFont val="Tahoma"/>
            <family val="0"/>
          </rPr>
          <t xml:space="preserve"> (cf.allegato D):
E2 Infrastruttura e servizi efficienti
E3 Quota di investimento quale plusvalore
E7 Potenziale economico</t>
        </r>
      </text>
    </comment>
    <comment ref="C549" authorId="0">
      <text>
        <r>
          <rPr>
            <b/>
            <sz val="8"/>
            <rFont val="Tahoma"/>
            <family val="0"/>
          </rPr>
          <t xml:space="preserve">Criteri CISvS </t>
        </r>
        <r>
          <rPr>
            <sz val="8"/>
            <rFont val="Tahoma"/>
            <family val="2"/>
          </rPr>
          <t>(cf. allegato D):
E6 Capacità compettitiva
E8 Capacità d'innovazione, effiecienza nella ricerca</t>
        </r>
      </text>
    </comment>
    <comment ref="C555" authorId="0">
      <text>
        <r>
          <rPr>
            <b/>
            <sz val="8"/>
            <rFont val="Tahoma"/>
            <family val="0"/>
          </rPr>
          <t xml:space="preserve">Criteri CISvS </t>
        </r>
        <r>
          <rPr>
            <sz val="8"/>
            <rFont val="Tahoma"/>
            <family val="2"/>
          </rPr>
          <t xml:space="preserve">(cf. allegato D):
E5 Uso efficiente di risorse
E9 Condizioni quadro politiche </t>
        </r>
      </text>
    </comment>
    <comment ref="C561" authorId="0">
      <text>
        <r>
          <rPr>
            <b/>
            <sz val="8"/>
            <rFont val="Tahoma"/>
            <family val="0"/>
          </rPr>
          <t xml:space="preserve">Criteri CISvS </t>
        </r>
        <r>
          <rPr>
            <sz val="8"/>
            <rFont val="Tahoma"/>
            <family val="2"/>
          </rPr>
          <t>(cf. allegato D):
E4 Indebitamento pubblico sostenibile a lungo termine</t>
        </r>
      </text>
    </comment>
    <comment ref="C582" authorId="1">
      <text>
        <r>
          <rPr>
            <b/>
            <sz val="8"/>
            <rFont val="Tahoma"/>
            <family val="2"/>
          </rPr>
          <t>Criteri CISvS</t>
        </r>
        <r>
          <rPr>
            <sz val="8"/>
            <rFont val="Tahoma"/>
            <family val="0"/>
          </rPr>
          <t xml:space="preserve"> (cf. allegato D):
A1 Biodiversità
A4 Paesaggio, spazi di coltura e spazi naturali
A8 Suolo, superfici, fertilità</t>
        </r>
      </text>
    </comment>
    <comment ref="C588" authorId="0">
      <text>
        <r>
          <rPr>
            <b/>
            <sz val="8"/>
            <rFont val="Tahoma"/>
            <family val="2"/>
          </rPr>
          <t>Criteri CISvS</t>
        </r>
        <r>
          <rPr>
            <sz val="8"/>
            <rFont val="Tahoma"/>
            <family val="2"/>
          </rPr>
          <t xml:space="preserve"> (cf. allegato D):
A5 Acqua
A7 Energia</t>
        </r>
      </text>
    </comment>
    <comment ref="C594" authorId="0">
      <text>
        <r>
          <rPr>
            <b/>
            <sz val="8"/>
            <rFont val="Tahoma"/>
            <family val="0"/>
          </rPr>
          <t>Criteri CISvS</t>
        </r>
        <r>
          <rPr>
            <sz val="8"/>
            <rFont val="Tahoma"/>
            <family val="2"/>
          </rPr>
          <t xml:space="preserve"> (cf. allegato D):
A5 Acqua
A7 Energia</t>
        </r>
      </text>
    </comment>
    <comment ref="C600" authorId="0">
      <text>
        <r>
          <rPr>
            <b/>
            <sz val="8"/>
            <rFont val="Tahoma"/>
            <family val="2"/>
          </rPr>
          <t>Criteri CISvS</t>
        </r>
        <r>
          <rPr>
            <sz val="8"/>
            <rFont val="Tahoma"/>
            <family val="2"/>
          </rPr>
          <t xml:space="preserve"> (cf. allegato D):
A2 Clima
A3 Emissioni
A6 Materiali, organismi, rifiuti</t>
        </r>
      </text>
    </comment>
    <comment ref="C606" authorId="0">
      <text>
        <r>
          <rPr>
            <b/>
            <sz val="8"/>
            <rFont val="Tahoma"/>
            <family val="0"/>
          </rPr>
          <t xml:space="preserve">Criteri CISvS </t>
        </r>
        <r>
          <rPr>
            <sz val="8"/>
            <rFont val="Tahoma"/>
            <family val="2"/>
          </rPr>
          <t>(cf. allegato D):
A9 Ridurre il più possibile rischi ambientali</t>
        </r>
      </text>
    </comment>
    <comment ref="C627" authorId="0">
      <text>
        <r>
          <rPr>
            <b/>
            <sz val="8"/>
            <rFont val="Tahoma"/>
            <family val="0"/>
          </rPr>
          <t xml:space="preserve">Criteri CISvS </t>
        </r>
        <r>
          <rPr>
            <sz val="8"/>
            <rFont val="Tahoma"/>
            <family val="2"/>
          </rPr>
          <t xml:space="preserve">(cf. allegato D):
S2 Salute, benessere, sicurezza, sicurezza del diritto </t>
        </r>
      </text>
    </comment>
    <comment ref="C633" authorId="0">
      <text>
        <r>
          <rPr>
            <b/>
            <sz val="8"/>
            <rFont val="Tahoma"/>
            <family val="2"/>
          </rPr>
          <t>Criteri CISvS</t>
        </r>
        <r>
          <rPr>
            <sz val="8"/>
            <rFont val="Tahoma"/>
            <family val="2"/>
          </rPr>
          <t xml:space="preserve"> (cf. allegato D):
S1 Formazione, capacità di apprendimento
S4 Identità, cultura</t>
        </r>
      </text>
    </comment>
    <comment ref="C639" authorId="0">
      <text>
        <r>
          <rPr>
            <b/>
            <sz val="8"/>
            <rFont val="Tahoma"/>
            <family val="2"/>
          </rPr>
          <t>Criteri CISvS</t>
        </r>
        <r>
          <rPr>
            <sz val="8"/>
            <rFont val="Tahoma"/>
            <family val="2"/>
          </rPr>
          <t xml:space="preserve"> (cf. allegato D):
S4 Identità, cultura
S5 Conservazione dei valori</t>
        </r>
      </text>
    </comment>
    <comment ref="C645" authorId="0">
      <text>
        <r>
          <rPr>
            <b/>
            <sz val="8"/>
            <rFont val="Tahoma"/>
            <family val="0"/>
          </rPr>
          <t xml:space="preserve">Criteri CISvS </t>
        </r>
        <r>
          <rPr>
            <sz val="8"/>
            <rFont val="Tahoma"/>
            <family val="2"/>
          </rPr>
          <t>(cf. allegato D):
S3 Libertà, indipendenza, individualità
S7 Apertura, tolleranza
S9 Pari opportunità, parità di trattamento, partecipazione</t>
        </r>
      </text>
    </comment>
    <comment ref="C651" authorId="0">
      <text>
        <r>
          <rPr>
            <b/>
            <sz val="8"/>
            <rFont val="Tahoma"/>
            <family val="0"/>
          </rPr>
          <t xml:space="preserve">Criteri CISvS </t>
        </r>
        <r>
          <rPr>
            <sz val="8"/>
            <rFont val="Tahoma"/>
            <family val="2"/>
          </rPr>
          <t>(cf. allegato D):
S6 Solidarità, comunità
S8 Sicurezza sociale, povertà</t>
        </r>
      </text>
    </comment>
  </commentList>
</comments>
</file>

<file path=xl/sharedStrings.xml><?xml version="1.0" encoding="utf-8"?>
<sst xmlns="http://schemas.openxmlformats.org/spreadsheetml/2006/main" count="2332" uniqueCount="267">
  <si>
    <t>Per ogni criterio vi è una finestra di commento che indica i criteri CISvS pertinenti. Ciò permette di riconoscere più facilmente i vari elementi contenuti nel relativo criterio del Consiglio federale, e quindi di tenerne conto nella valutazione.</t>
  </si>
  <si>
    <t>Valutazione</t>
  </si>
  <si>
    <t>Inserimento dei dati</t>
  </si>
  <si>
    <t>L'analisi avviene automaticamente.</t>
  </si>
  <si>
    <t>La lunghezza (numero di righe) del testo nei campi di input è limitata.</t>
  </si>
  <si>
    <t>Analisi</t>
  </si>
  <si>
    <t>Le varianti</t>
  </si>
  <si>
    <t>Protezione</t>
  </si>
  <si>
    <t>Bisogna ponderare i criteri di ciascuna delle tre dimensioni dello sviluppo sostenibile.</t>
  </si>
  <si>
    <t>Nell'impostazione standard o, rispettivamente, nell'impostazione di base occorre ponderare in modo uguale ogni criterio.</t>
  </si>
  <si>
    <t>Se, nel caso concreto, un altro tipo di ponderazione appare più sensato, è possibile aggiustare i rispettivi valori. (Ciò va motivato nelle "osservazioni" oppure su un foglio separato).</t>
  </si>
  <si>
    <t>Non bisogna però dimenticare che le ponderazioni per ogni dimensione dello sviluppo sostenibile devono sempre, di principio, indicare "100%" nella casella predisposta per la somma dei dati.</t>
  </si>
  <si>
    <t xml:space="preserve">Anche in questo caso vale la regola secondo cui all'interno di un criterio la somma delle ponderazioni non dovrebbe, di principio, essere superiore o inferiore al 100%. </t>
  </si>
  <si>
    <t>Le ponderazioni delle varianti 2, 3 e 4 corrisondono sempre a quelle della variante 1.</t>
  </si>
  <si>
    <t>Nel riassunto dell'analisi saranno calculati i criteri di ogni dimensione dello sviluppo sostenibile, secondo la ponderazione indicata.</t>
  </si>
  <si>
    <t xml:space="preserve">Gli effetti che non potevano essere stimati ("Effetto sconosciuto") saranno considerati come neutri (=0).  </t>
  </si>
  <si>
    <t xml:space="preserve">Se, nel riassunto dell'analisi, non è stato possibile prendere in considerazione gli effetti sconosciuti occorre assegnare loro il valore di 0%. </t>
  </si>
  <si>
    <t>Summe unsichere B.</t>
  </si>
  <si>
    <t>Summe unbekannt</t>
  </si>
  <si>
    <t>Ausprägung für Grafik</t>
  </si>
  <si>
    <t>Summe gewichtet</t>
  </si>
  <si>
    <t>Gewicht-Summer ungleich 100</t>
  </si>
  <si>
    <t>Variante 2</t>
  </si>
  <si>
    <t>Variante 3</t>
  </si>
  <si>
    <t>Variante 4</t>
  </si>
  <si>
    <t>Unterkategorie 1</t>
  </si>
  <si>
    <t>Variante 1</t>
  </si>
  <si>
    <t>Gesamthaft</t>
  </si>
  <si>
    <t>Criteri di valutazione (criteri del Consiglio federale)</t>
  </si>
  <si>
    <t>Designazione</t>
  </si>
  <si>
    <t>Denominazione</t>
  </si>
  <si>
    <t>Valutazione degli effetti</t>
  </si>
  <si>
    <t>Ponderazione
(∑=100%)</t>
  </si>
  <si>
    <t>Economia</t>
  </si>
  <si>
    <t>piccola</t>
  </si>
  <si>
    <t>Meccanismi di mercato e costi esterni</t>
  </si>
  <si>
    <t>Gestione da parte degli enti pubblici</t>
  </si>
  <si>
    <t>Spazi naturali e biodiversità</t>
  </si>
  <si>
    <t>Risorse rinnovabili</t>
  </si>
  <si>
    <t>Risorse non rinnovabili</t>
  </si>
  <si>
    <t>Catastrofi naturali e rischi di incidenti</t>
  </si>
  <si>
    <t>Salute e sicurezza</t>
  </si>
  <si>
    <t>Formazione, piena espressione e identità del singolo</t>
  </si>
  <si>
    <t>Uguaglianza giuridica, sicurezza del diritto e parità di trattamento</t>
  </si>
  <si>
    <t>Problematica</t>
  </si>
  <si>
    <t>Tendenze</t>
  </si>
  <si>
    <t>Irreversibilità</t>
  </si>
  <si>
    <t>Impatto sulle generazioni future</t>
  </si>
  <si>
    <t>Esigenze minime</t>
  </si>
  <si>
    <t>Perimetro di impatto sul territorio</t>
  </si>
  <si>
    <t>Divergenze sugli obiettivi da perseguire</t>
  </si>
  <si>
    <t>Solidarietà</t>
  </si>
  <si>
    <t xml:space="preserve">Cultura e valori </t>
  </si>
  <si>
    <t>Ambiente</t>
  </si>
  <si>
    <t>Società</t>
  </si>
  <si>
    <t>Domande supplementari</t>
  </si>
  <si>
    <t>Reddito e occupazione</t>
  </si>
  <si>
    <t>Competitività e capacità d'innovazione</t>
  </si>
  <si>
    <t>Capitale produttivo</t>
  </si>
  <si>
    <t>Impatto sull'ambiente e sull'Uomo</t>
  </si>
  <si>
    <t>Perlomeno conservare e incrementare qualitativamente il capitale produttivo basato
sul capitale sociale e umano.</t>
  </si>
  <si>
    <t>Migliorare la competitività e la capacità innovativa dell’economia.</t>
  </si>
  <si>
    <t>Lasciar agire i meccanismi di mercato (prezzi) tenendo conto dei fattori determinanti di scarsità e dei costi esterni.</t>
  </si>
  <si>
    <t>Fare in modo che la gestione da parte dell’ente pubblico non vada a scapito delle future generazioni (per es. debiti, degrado del patrimonio).</t>
  </si>
  <si>
    <t>Osservazioni</t>
  </si>
  <si>
    <t>Numero</t>
  </si>
  <si>
    <t>Conservare gli spazi naturali e la varietà delle specie.</t>
  </si>
  <si>
    <t>Mantenere il consumo di risorse rinnovabili al di sotto del livello di rigenerazione, o al di sotto delle disponibilità naturali.</t>
  </si>
  <si>
    <t>Mantenere il consumo di risorse non rinnovabili al di sotto del potenziale di sviluppo
delle risorse rinnovabili.</t>
  </si>
  <si>
    <t>Ridurre l’inquinamento dell’ambiente naturale e il carico per l’uomo dovuti a emissioni, rispettivamente sostanze nocive, a un livello innocuo.</t>
  </si>
  <si>
    <t>Criteri supplementari</t>
  </si>
  <si>
    <t>Tutelare e promuovere in senso globale la salute e la sicurezza dell’uomo.</t>
  </si>
  <si>
    <t>Promuovere la cultura nonché la conservazione e lo sviluppo dei valori e delle risorse sociali nel senso di un capitale sociale.</t>
  </si>
  <si>
    <t>Garantire a tutti eguali diritti e la certezza del diritto, segnatamente per quanto concerne la parità dei sessi, l’equiparazione dei diritti e la tutela delle minoranze nonché il riconoscimento dei diritti umani.</t>
  </si>
  <si>
    <t>Promuovere la solidarietà all’interno e tra le generazioni nonché a livello globale.</t>
  </si>
  <si>
    <t>Importanza del problema</t>
  </si>
  <si>
    <t>Il progetto peggiora una situazione già critica?</t>
  </si>
  <si>
    <t>Il progetto rende ancora più acuto uno sviluppo negativo già esistente?</t>
  </si>
  <si>
    <t>Il progetto produce effetti negativi che sono difficilmente, o affatto, reversibili?</t>
  </si>
  <si>
    <t>Gli effetti negativi si manifesteranno solo più tardi? Ciò avrà un impatto particolarmente forte sulle future generazioni?</t>
  </si>
  <si>
    <r>
      <t>Il progetto comporta forti rischi</t>
    </r>
    <r>
      <rPr>
        <vertAlign val="superscript"/>
        <sz val="8"/>
        <rFont val="Arial"/>
        <family val="2"/>
      </rPr>
      <t>1</t>
    </r>
    <r>
      <rPr>
        <sz val="8"/>
        <rFont val="Arial"/>
        <family val="0"/>
      </rPr>
      <t xml:space="preserve"> e grandi insicurezze</t>
    </r>
    <r>
      <rPr>
        <vertAlign val="superscript"/>
        <sz val="8"/>
        <rFont val="Arial"/>
        <family val="2"/>
      </rPr>
      <t>2</t>
    </r>
    <r>
      <rPr>
        <sz val="8"/>
        <rFont val="Arial"/>
        <family val="0"/>
      </rPr>
      <t>?</t>
    </r>
  </si>
  <si>
    <t>Le esigenze minime in ambito sociale, economico o ambientale (p.es. valori di soglia o valori limite) non saranno rispettate?</t>
  </si>
  <si>
    <t>Gli effetti negativi sono visibili in una zona vasta (perimetro territoriale)?</t>
  </si>
  <si>
    <t>Commento/conclusione</t>
  </si>
  <si>
    <t>Evitare o ridurre gli effetti delle catastrofi ambientali e tollerare i rischi di incidenti soltanto se non causano danni irriversibili.</t>
  </si>
  <si>
    <t>Commento/conclusione (variante 2)</t>
  </si>
  <si>
    <t>Commento/conclusione (variante 3)</t>
  </si>
  <si>
    <t>Commento/conclusione (variante 4)</t>
  </si>
  <si>
    <t>Criteri supplementari (variante 4)</t>
  </si>
  <si>
    <t>Criteri supplementari (variante 3)</t>
  </si>
  <si>
    <t>Criteri supplementari (variante 2)</t>
  </si>
  <si>
    <t>In particolare per quanto riguarda i principali effetti, i necessari approfondimenti e la scelta dei criteri.</t>
  </si>
  <si>
    <t>n.</t>
  </si>
  <si>
    <t>Importanza dell'effetto</t>
  </si>
  <si>
    <t>Ponderazione</t>
  </si>
  <si>
    <t>Valutazione dell'incertezza</t>
  </si>
  <si>
    <t>nessuna</t>
  </si>
  <si>
    <t>media</t>
  </si>
  <si>
    <t>grande</t>
  </si>
  <si>
    <t>Gestione da parte dell'ente pubblico</t>
  </si>
  <si>
    <t>Catastrofi naturali e rischi d'incidenti</t>
  </si>
  <si>
    <t>Cultura e valori</t>
  </si>
  <si>
    <t>Rischi e incertezze</t>
  </si>
  <si>
    <t>Effetti ponderati</t>
  </si>
  <si>
    <t>Effetti:</t>
  </si>
  <si>
    <t>Numero di valutazioni incerte degli effetti (incertezza media e grande):</t>
  </si>
  <si>
    <t>Numero di criteri senza valutazione degli effetti (valutazione degli effetti sconosciuta):</t>
  </si>
  <si>
    <t>Effetti ponderati (variante 2)</t>
  </si>
  <si>
    <t>Effetti ponderati (variante 3)</t>
  </si>
  <si>
    <t>Effetti ponderati (variante 4)</t>
  </si>
  <si>
    <t>Valutazione complessiva delle varianti</t>
  </si>
  <si>
    <t>Crescita del reddito</t>
  </si>
  <si>
    <t>Crescita dell'occupazione</t>
  </si>
  <si>
    <t>non richiesto</t>
  </si>
  <si>
    <t>Criterio 7</t>
  </si>
  <si>
    <t>Introduzione</t>
  </si>
  <si>
    <t>I criteri scelti sono quelli adottati dal Consiglio federale.</t>
  </si>
  <si>
    <t xml:space="preserve">Questo strumento permette di valutare al massimo quattro varianti per ogni progetto. </t>
  </si>
  <si>
    <t>L'inserimento delle valutazioni relative alle singole varianti avviene nel modo analogo a quanto descritto di sopra.</t>
  </si>
  <si>
    <t>I modelli per l'inserimento delle varianti si trovano in basso dello stesso foglio.</t>
  </si>
  <si>
    <t>L'analisi di ogni variante avviene nel modo analogo a quanto descritto di sopra.</t>
  </si>
  <si>
    <t xml:space="preserve">Alla fine di ogni analisi delle varianti viene mostrato un confronto fra le varie varianti. </t>
  </si>
  <si>
    <t>Qualora fosse necessario adattare lo strumento Excel per esigenze individuali, è possibile togliere la protezione dei campi di input (una parola in codice non è necessaria: scegliere "Extra" nel menu e quindi "Protezione dei documenti").</t>
  </si>
  <si>
    <t>Perlomeno conservare e incrementare qualitativamente il capitale produttivo basato sul capitale sociale e umano.</t>
  </si>
  <si>
    <t>Mantenere il consumo di risorse non rinnovabili al di sotto del potenziale di sviluppo delle risorse rinnovabili.</t>
  </si>
  <si>
    <t>Garantire la formazione e quindi lo sviluppo nonché la piena espressione e l’identità del singolo.</t>
  </si>
  <si>
    <t>Criterio 6</t>
  </si>
  <si>
    <r>
      <t>1</t>
    </r>
    <r>
      <rPr>
        <sz val="8"/>
        <rFont val="Arial"/>
        <family val="0"/>
      </rPr>
      <t xml:space="preserve"> Il rischio di danni è molto alto, malgrado la bassa probabilità.</t>
    </r>
  </si>
  <si>
    <r>
      <t>2</t>
    </r>
    <r>
      <rPr>
        <sz val="8"/>
        <rFont val="Arial"/>
        <family val="0"/>
      </rPr>
      <t xml:space="preserve"> Lo stato delle conoscenze è insufficiente riguardo all'evoluzione futura o a pericoli legati ai possibili effetti.</t>
    </r>
  </si>
  <si>
    <t>Informazioni generali</t>
  </si>
  <si>
    <t>Mantenere e accrescere i redditi e l'occupazione (badando ad una distribuzione compattibile con esigenze sociali e territoriali)</t>
  </si>
  <si>
    <t>Criteri, domande supplementari</t>
  </si>
  <si>
    <t>Ogni criterio contiene un obiettivo che si desidera perseguire. Per ulteriori approfondimenti si prega di consultare la guida, soprattutto l'allegato C.</t>
  </si>
  <si>
    <t>Oltre ai criteri del Consiglio federale, vanno utilizzati anche gli otto criteri supplementari che servono per valutare gli effetti di un dato progetto.</t>
  </si>
  <si>
    <t>Inoltre, occorre indicare non solo gli effetti prospettati ma anche l'incertezza che accompagna le stime relative alla loro manifestazione.</t>
  </si>
  <si>
    <t>Anche nella valutazione dei criteri supplementari occorre tenere conto del grado di incertezza, in relazione all'importanza del problema.</t>
  </si>
  <si>
    <t>È necessario fornire una spiegazione dettagliata (sotto "osservazioni" o "conclusioni") qualora un criterio fosse valutato negativamente (effetto negativo "medio" o "forte": -2 e -3). Lo stesso vale per i criteri supplementari (problema "medio" o "grande").</t>
  </si>
  <si>
    <t xml:space="preserve">Ai fini della valutazione occorre compilare soltanto i campi di input delle due finestre "inserimento dati" previste per tale scopo. </t>
  </si>
  <si>
    <t>Di principio bisognerebbe, per ogni singolo criterio, analizzare separatamente i criteri supplementari. Siccome ciò è difficilmente praticabile, i criteri supplementari permettono di fare una stima dell'insieme dei criteri utilizzati. Ovviamente è possibile ponderare maggiormente, e/o sottolineare verbalmente, i criteri particolarmente significativi.</t>
  </si>
  <si>
    <t>Inserimento dei dati: Analisi della pertinenza</t>
  </si>
  <si>
    <t>Titolo del progetto:</t>
  </si>
  <si>
    <t>Data:</t>
  </si>
  <si>
    <t>Breve descrizione del progetto:</t>
  </si>
  <si>
    <t>Analisi esegiuta da:</t>
  </si>
  <si>
    <t>Sviluppo di riferimento scelto:</t>
  </si>
  <si>
    <t>Varianti valutate: numero e tipo</t>
  </si>
  <si>
    <t>sconosciuto</t>
  </si>
  <si>
    <t>Mantenere e accrescere i redditi e l'occupazione (badando ad una distribuzione compatibile con esigenze sociali e territoriali).</t>
  </si>
  <si>
    <t>Gli effetti negativi sono riscontrabili in una zona vasta (perimetro territoriale)?</t>
  </si>
  <si>
    <t>VSost di</t>
  </si>
  <si>
    <t>Pondera-zione</t>
  </si>
  <si>
    <t>scono-
sciuta</t>
  </si>
  <si>
    <t>Inserimento dei dati: VSost sommaria</t>
  </si>
  <si>
    <t>Valutazione: analisi della pertinenza</t>
  </si>
  <si>
    <t>Valutazione: VSost sommaria</t>
  </si>
  <si>
    <t>Summe sconosciuto</t>
  </si>
  <si>
    <t>Ausprägung sconosciuto</t>
  </si>
  <si>
    <t>Criteri di valutazione (criteri del Consiglio federale) (variante 2)</t>
  </si>
  <si>
    <t>Criteri di valutazione (criteri del Consiglio federale) (variante 3)</t>
  </si>
  <si>
    <t>Criteri di valutazione (criteri del Consiglio federale) (variante 4)</t>
  </si>
  <si>
    <t>Ausprägung piccola</t>
  </si>
  <si>
    <t>Ausprägung media</t>
  </si>
  <si>
    <t>Ausprägung grande</t>
  </si>
  <si>
    <t>La descrizione del criterio</t>
  </si>
  <si>
    <t>Ausprägung nessuna</t>
  </si>
  <si>
    <t>Pondera-
zione</t>
  </si>
  <si>
    <t>W1</t>
  </si>
  <si>
    <t>W2</t>
  </si>
  <si>
    <t>W3</t>
  </si>
  <si>
    <t>W4</t>
  </si>
  <si>
    <t>W5</t>
  </si>
  <si>
    <t>U1</t>
  </si>
  <si>
    <t>U2</t>
  </si>
  <si>
    <t>U3</t>
  </si>
  <si>
    <t>U4</t>
  </si>
  <si>
    <t>U5</t>
  </si>
  <si>
    <t>G1</t>
  </si>
  <si>
    <t>G2</t>
  </si>
  <si>
    <t>G3</t>
  </si>
  <si>
    <t>G4</t>
  </si>
  <si>
    <t>G5</t>
  </si>
  <si>
    <t>W1.1</t>
  </si>
  <si>
    <t>W1.2</t>
  </si>
  <si>
    <t>W1.3</t>
  </si>
  <si>
    <t>W2.1</t>
  </si>
  <si>
    <t>W2.2</t>
  </si>
  <si>
    <t>W2.3</t>
  </si>
  <si>
    <t>W3.1</t>
  </si>
  <si>
    <t>W3.2</t>
  </si>
  <si>
    <t>W3.3</t>
  </si>
  <si>
    <t>W4.1</t>
  </si>
  <si>
    <t>W4.2</t>
  </si>
  <si>
    <t>W4.3</t>
  </si>
  <si>
    <t>W5.1</t>
  </si>
  <si>
    <t>W5.2</t>
  </si>
  <si>
    <t>W5.3</t>
  </si>
  <si>
    <t>W6</t>
  </si>
  <si>
    <t>W6.1</t>
  </si>
  <si>
    <t>W6.2</t>
  </si>
  <si>
    <t>W6.3</t>
  </si>
  <si>
    <t>W7</t>
  </si>
  <si>
    <t>W7.1</t>
  </si>
  <si>
    <t>W7.2</t>
  </si>
  <si>
    <t>W7.3</t>
  </si>
  <si>
    <t>U6</t>
  </si>
  <si>
    <t>U7</t>
  </si>
  <si>
    <t>U1.1</t>
  </si>
  <si>
    <t>U1.2</t>
  </si>
  <si>
    <t>U1.3</t>
  </si>
  <si>
    <t>U2.1</t>
  </si>
  <si>
    <t>U2.2</t>
  </si>
  <si>
    <t>U2.3</t>
  </si>
  <si>
    <t>U3.1</t>
  </si>
  <si>
    <t>U3.2</t>
  </si>
  <si>
    <t>U3.3</t>
  </si>
  <si>
    <t>U4.1</t>
  </si>
  <si>
    <t>U4.2</t>
  </si>
  <si>
    <t>U4.3</t>
  </si>
  <si>
    <t>U5.1</t>
  </si>
  <si>
    <t>U5.2</t>
  </si>
  <si>
    <t>U5.3</t>
  </si>
  <si>
    <t>U6.1</t>
  </si>
  <si>
    <t>U6.2</t>
  </si>
  <si>
    <t>U6.3</t>
  </si>
  <si>
    <t>U7.1</t>
  </si>
  <si>
    <t>U7.2</t>
  </si>
  <si>
    <t>U7.3</t>
  </si>
  <si>
    <t>G6</t>
  </si>
  <si>
    <t>G7</t>
  </si>
  <si>
    <t>G1.1</t>
  </si>
  <si>
    <t>G1.2</t>
  </si>
  <si>
    <t>G1.3</t>
  </si>
  <si>
    <t>G2.1</t>
  </si>
  <si>
    <t>G2.2</t>
  </si>
  <si>
    <t>G2.3</t>
  </si>
  <si>
    <t>G3.1</t>
  </si>
  <si>
    <t>G3.2</t>
  </si>
  <si>
    <t>G3.3</t>
  </si>
  <si>
    <t>G4.1</t>
  </si>
  <si>
    <t>G4.2</t>
  </si>
  <si>
    <t>G4.3</t>
  </si>
  <si>
    <t>G5.1</t>
  </si>
  <si>
    <t>G5.2</t>
  </si>
  <si>
    <t>G5.3</t>
  </si>
  <si>
    <t>G6.1</t>
  </si>
  <si>
    <t>G6.2</t>
  </si>
  <si>
    <t>G6.3</t>
  </si>
  <si>
    <t>G7.1</t>
  </si>
  <si>
    <t>G7.2</t>
  </si>
  <si>
    <t>G7.3</t>
  </si>
  <si>
    <t>Vi sono conflitti fra le varie dimensioni dello sviluppo sostenibile e gli obiettivi principali del progetto?</t>
  </si>
  <si>
    <t>Lo strumento Excel VSost per un'analisi della pertinenza e una prima valutazione della sostenibilità</t>
  </si>
  <si>
    <t>Questo strumento Excel VSost è stato concepito per aiutare gli utenti ad effettuare un'analisi della pertinenza (tappa A2 della guida) e una prima valutazione della sostenibilità (VSost sommaria;  cf. tappa B2 della guida) nel contesto di elaborazione di una VSost.</t>
  </si>
  <si>
    <t xml:space="preserve">Lo strumento si basa sulla guida alla VSost (Ecoplan, Valutazione della sostenibilità: Guida pratica per i servizi federali ed altri interessati, Berna, 2008), che può essere d'aiuto per ulteriori approfondimenti. </t>
  </si>
  <si>
    <t>In generale, i fogli 2 e 3 -- "Inserimento dati (AP)" e "Analisi (AP)" -- servono per elaborare un'analisi della pertinenza (AP), mentre i fogli 4 e 5 -- "Inserimento dati (VSost somm)" e "Analisi (VSost sommaria)" -- servono per fare una VSost sommaria. Tuttavia, a seconda della situazione di partenza e dell'obiettivo che si desidera perseguire, è possibile scegliere liberamente lo strumento più adatto.</t>
  </si>
  <si>
    <t xml:space="preserve">Le valutazioni concernono le oscillazioni nell'evoluzione dei riferimenti, in base allo "scenario con progetto" (cf. tappa A3 della guida). </t>
  </si>
  <si>
    <t>Per contro, se si vogliono valutare le deviazioni di uno "scenario con progetto" rispetto agli obiettivi dello sviluppo sostenibile, è possibile farlo in modo analogo utilizzando lo schema predisposto (cf. tappa A3 della guida).</t>
  </si>
  <si>
    <t>Ulteriori varianti possono essere inserite soltanto copiando i fogli con tabelle (che non saranno però integrati nell'analisi complessiva) oppure completando di propria mano lo strumento Excel VSost.</t>
  </si>
  <si>
    <t xml:space="preserve">Tutti i campi dello strumento Excel VSost sono protetti, ad eccezione dei campi di input nelle finestre 2 e 4 -- "Inserimento dati (AP)" e "Inserimento dati (VSost)". </t>
  </si>
  <si>
    <t>Sottocriterio 1</t>
  </si>
  <si>
    <t>Sottocriterio 2</t>
  </si>
  <si>
    <t>Sottocriterio 3</t>
  </si>
  <si>
    <t>Nel contesto di una VSost sommaria ogni criterio è suddiviso in sottocriteri.</t>
  </si>
  <si>
    <t xml:space="preserve">Nell'ambito di una VSost sommaria si può anche modificare il catalogo dei criteri, secondo le peculiarità del caso concreto. Per questo motivo ogni dimensione dello sviluppo sostenibile è completata con due criteri non definiti, ognuno dei quali è suddiviso in tre sottocriteri (Se essi non servono, occorre assegnare loro il valore di 0%, il che li escluderà dalla valutazione complessiva). </t>
  </si>
  <si>
    <t>Nella VSost sommaria saranno valutate (e ponderate l'una con l'altra) anche i sottocriteri. I valori dei rispettivi criteri saranno indicati automaticamente.</t>
  </si>
  <si>
    <t>Nella VSost sommaria occorre ponderare anche i sottocriteri di ogni criterio. Nell'impostazione standard bisogna ponderare in modo uguale ogni sottocriterio.</t>
  </si>
  <si>
    <t>I sottocriteri non saranno presentati su un grafico, siccome l'analisi è intenzionalmente stata concepita come un riassunto. Se si desidera avere un quadro più completo si può stampare la finestra per l'inserimento dei dati.</t>
  </si>
</sst>
</file>

<file path=xl/styles.xml><?xml version="1.0" encoding="utf-8"?>
<styleSheet xmlns="http://schemas.openxmlformats.org/spreadsheetml/2006/main">
  <numFmts count="2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0.0%"/>
    <numFmt numFmtId="179" formatCode="&quot;Ja&quot;;&quot;Ja&quot;;&quot;Nein&quot;"/>
    <numFmt numFmtId="180" formatCode="&quot;Wahr&quot;;&quot;Wahr&quot;;&quot;Falsch&quot;"/>
    <numFmt numFmtId="181" formatCode="&quot;Ein&quot;;&quot;Ein&quot;;&quot;Aus&quot;"/>
    <numFmt numFmtId="182" formatCode="[$€-2]\ #,##0.00_);[Red]\([$€-2]\ #,##0.00\)"/>
    <numFmt numFmtId="183" formatCode="0.0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2"/>
    </font>
    <font>
      <i/>
      <sz val="8"/>
      <name val="Arial"/>
      <family val="2"/>
    </font>
    <font>
      <sz val="10"/>
      <color indexed="9"/>
      <name val="Arial"/>
      <family val="0"/>
    </font>
    <font>
      <vertAlign val="superscript"/>
      <sz val="8"/>
      <name val="Arial"/>
      <family val="2"/>
    </font>
    <font>
      <i/>
      <sz val="10"/>
      <name val="Arial"/>
      <family val="2"/>
    </font>
    <font>
      <b/>
      <sz val="14"/>
      <name val="Arial"/>
      <family val="2"/>
    </font>
    <font>
      <sz val="8"/>
      <name val="Tahoma"/>
      <family val="0"/>
    </font>
    <font>
      <b/>
      <sz val="8"/>
      <name val="Tahoma"/>
      <family val="0"/>
    </font>
    <font>
      <sz val="9"/>
      <name val="Arial"/>
      <family val="2"/>
    </font>
    <font>
      <b/>
      <sz val="10"/>
      <color indexed="9"/>
      <name val="Arial"/>
      <family val="2"/>
    </font>
    <font>
      <b/>
      <sz val="9"/>
      <name val="Arial"/>
      <family val="2"/>
    </font>
    <font>
      <b/>
      <sz val="10"/>
      <color indexed="10"/>
      <name val="Arial"/>
      <family val="2"/>
    </font>
    <font>
      <b/>
      <sz val="16"/>
      <color indexed="13"/>
      <name val="Arial"/>
      <family val="2"/>
    </font>
    <font>
      <b/>
      <sz val="14"/>
      <color indexed="13"/>
      <name val="Arial"/>
      <family val="2"/>
    </font>
    <font>
      <b/>
      <sz val="9.75"/>
      <name val="Arial"/>
      <family val="2"/>
    </font>
    <font>
      <sz val="11"/>
      <color indexed="9"/>
      <name val="Arial"/>
      <family val="0"/>
    </font>
    <font>
      <i/>
      <sz val="9"/>
      <name val="Arial"/>
      <family val="2"/>
    </font>
    <font>
      <sz val="1"/>
      <color indexed="9"/>
      <name val="Arial"/>
      <family val="0"/>
    </font>
    <font>
      <sz val="1"/>
      <name val="Arial"/>
      <family val="0"/>
    </font>
    <font>
      <sz val="11"/>
      <name val="Arial"/>
      <family val="0"/>
    </font>
    <font>
      <sz val="9.75"/>
      <name val="Arial"/>
      <family val="2"/>
    </font>
    <font>
      <sz val="10"/>
      <color indexed="55"/>
      <name val="Arial"/>
      <family val="0"/>
    </font>
    <font>
      <i/>
      <sz val="10"/>
      <color indexed="55"/>
      <name val="Arial"/>
      <family val="0"/>
    </font>
    <font>
      <i/>
      <sz val="8"/>
      <color indexed="55"/>
      <name val="Arial"/>
      <family val="0"/>
    </font>
    <font>
      <b/>
      <sz val="8"/>
      <name val="Arial"/>
      <family val="2"/>
    </font>
  </fonts>
  <fills count="11">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57"/>
        <bgColor indexed="64"/>
      </patternFill>
    </fill>
    <fill>
      <patternFill patternType="solid">
        <fgColor indexed="52"/>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61"/>
        <bgColor indexed="64"/>
      </patternFill>
    </fill>
    <fill>
      <patternFill patternType="solid">
        <fgColor indexed="22"/>
        <bgColor indexed="64"/>
      </patternFill>
    </fill>
  </fills>
  <borders count="46">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style="thin"/>
    </border>
    <border>
      <left>
        <color indexed="63"/>
      </left>
      <right style="thin">
        <color indexed="22"/>
      </right>
      <top>
        <color indexed="63"/>
      </top>
      <bottom style="thin"/>
    </border>
    <border>
      <left style="thin"/>
      <right style="thin">
        <color indexed="22"/>
      </right>
      <top>
        <color indexed="63"/>
      </top>
      <bottom>
        <color indexed="63"/>
      </bottom>
    </border>
    <border>
      <left style="thin">
        <color indexed="22"/>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color indexed="22"/>
      </left>
      <right style="thin">
        <color indexed="22"/>
      </right>
      <top style="thin"/>
      <bottom style="thin"/>
    </border>
    <border>
      <left style="thin">
        <color indexed="22"/>
      </left>
      <right style="thin">
        <color indexed="22"/>
      </right>
      <top style="thin"/>
      <bottom>
        <color indexed="63"/>
      </bottom>
    </border>
    <border>
      <left style="thin"/>
      <right style="thin">
        <color indexed="22"/>
      </right>
      <top style="thin"/>
      <bottom style="thin"/>
    </border>
    <border>
      <left style="thin"/>
      <right style="thin">
        <color indexed="22"/>
      </right>
      <top style="thin"/>
      <bottom>
        <color indexed="63"/>
      </bottom>
    </border>
    <border>
      <left style="thin">
        <color indexed="22"/>
      </left>
      <right>
        <color indexed="63"/>
      </right>
      <top style="thin"/>
      <bottom style="thin"/>
    </border>
    <border>
      <left style="thin">
        <color indexed="22"/>
      </left>
      <right style="thin"/>
      <top style="thin"/>
      <bottom style="thin"/>
    </border>
    <border>
      <left style="thin">
        <color indexed="22"/>
      </left>
      <right style="thin"/>
      <top style="thin"/>
      <bottom>
        <color indexed="63"/>
      </bottom>
    </border>
    <border>
      <left style="thin"/>
      <right>
        <color indexed="63"/>
      </right>
      <top style="thin"/>
      <bottom style="thin"/>
    </border>
    <border>
      <left style="thin">
        <color indexed="22"/>
      </left>
      <right>
        <color indexed="63"/>
      </right>
      <top style="thin"/>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color indexed="63"/>
      </right>
      <top style="thin">
        <color indexed="22"/>
      </top>
      <bottom style="thin">
        <color indexed="22"/>
      </bottom>
    </border>
    <border>
      <left>
        <color indexed="63"/>
      </left>
      <right style="thin"/>
      <top>
        <color indexed="63"/>
      </top>
      <bottom style="thin">
        <color indexed="22"/>
      </bottom>
    </border>
    <border>
      <left>
        <color indexed="63"/>
      </left>
      <right>
        <color indexed="63"/>
      </right>
      <top style="thin">
        <color indexed="22"/>
      </top>
      <bottom style="thin"/>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2">
    <xf numFmtId="0" fontId="0" fillId="0" borderId="0" xfId="0" applyAlignment="1">
      <alignment/>
    </xf>
    <xf numFmtId="0" fontId="5" fillId="2" borderId="0" xfId="0" applyFont="1" applyFill="1" applyAlignment="1">
      <alignment/>
    </xf>
    <xf numFmtId="0" fontId="0" fillId="2" borderId="0" xfId="0" applyFill="1" applyAlignment="1">
      <alignment/>
    </xf>
    <xf numFmtId="0" fontId="4" fillId="2" borderId="0" xfId="0" applyFont="1" applyFill="1" applyAlignment="1">
      <alignment/>
    </xf>
    <xf numFmtId="0" fontId="0" fillId="2" borderId="0" xfId="0" applyFill="1" applyAlignment="1">
      <alignment wrapText="1"/>
    </xf>
    <xf numFmtId="0" fontId="0" fillId="2" borderId="1" xfId="0" applyFill="1" applyBorder="1" applyAlignment="1">
      <alignment horizontal="center" vertical="center"/>
    </xf>
    <xf numFmtId="0" fontId="0" fillId="2" borderId="1" xfId="0" applyFill="1" applyBorder="1" applyAlignment="1">
      <alignment/>
    </xf>
    <xf numFmtId="0" fontId="0" fillId="2" borderId="0" xfId="0" applyFill="1" applyBorder="1" applyAlignment="1">
      <alignment/>
    </xf>
    <xf numFmtId="0" fontId="0" fillId="2" borderId="0" xfId="0" applyFill="1" applyBorder="1" applyAlignment="1">
      <alignment/>
    </xf>
    <xf numFmtId="0" fontId="0" fillId="2" borderId="2" xfId="0" applyFill="1" applyBorder="1" applyAlignment="1">
      <alignment/>
    </xf>
    <xf numFmtId="0" fontId="10" fillId="2" borderId="0" xfId="0" applyFont="1" applyFill="1" applyAlignment="1">
      <alignment/>
    </xf>
    <xf numFmtId="0" fontId="9" fillId="2" borderId="0" xfId="0" applyFont="1" applyFill="1" applyAlignment="1">
      <alignment/>
    </xf>
    <xf numFmtId="0" fontId="0" fillId="2" borderId="0" xfId="0" applyFill="1" applyAlignment="1">
      <alignment horizontal="left" vertical="center"/>
    </xf>
    <xf numFmtId="9" fontId="0" fillId="2" borderId="0" xfId="19" applyFill="1" applyAlignment="1">
      <alignment/>
    </xf>
    <xf numFmtId="0" fontId="9" fillId="2" borderId="0" xfId="0" applyFont="1" applyFill="1" applyAlignment="1">
      <alignment wrapText="1"/>
    </xf>
    <xf numFmtId="0" fontId="0" fillId="2" borderId="3" xfId="0" applyFill="1" applyBorder="1" applyAlignment="1">
      <alignment/>
    </xf>
    <xf numFmtId="0" fontId="0" fillId="2" borderId="4" xfId="0" applyFill="1" applyBorder="1" applyAlignment="1">
      <alignment/>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xf>
    <xf numFmtId="0" fontId="0" fillId="2" borderId="7" xfId="0" applyFill="1" applyBorder="1" applyAlignment="1">
      <alignment/>
    </xf>
    <xf numFmtId="0" fontId="7" fillId="2" borderId="8" xfId="0" applyFont="1" applyFill="1" applyBorder="1" applyAlignment="1">
      <alignment/>
    </xf>
    <xf numFmtId="0" fontId="7" fillId="2" borderId="9"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7" fillId="2" borderId="0" xfId="0" applyFont="1" applyFill="1" applyBorder="1" applyAlignment="1">
      <alignment/>
    </xf>
    <xf numFmtId="0" fontId="0" fillId="2" borderId="0" xfId="0" applyFill="1" applyAlignment="1">
      <alignment/>
    </xf>
    <xf numFmtId="0" fontId="0" fillId="2" borderId="0" xfId="0" applyFill="1" applyAlignment="1">
      <alignment horizontal="center" vertical="center"/>
    </xf>
    <xf numFmtId="0" fontId="9" fillId="2" borderId="0" xfId="0" applyFont="1" applyFill="1" applyBorder="1" applyAlignment="1">
      <alignment horizontal="center" vertical="top"/>
    </xf>
    <xf numFmtId="0" fontId="9" fillId="2" borderId="2" xfId="0" applyFont="1" applyFill="1" applyBorder="1" applyAlignment="1">
      <alignment horizontal="center" vertical="top"/>
    </xf>
    <xf numFmtId="0" fontId="9" fillId="2" borderId="6" xfId="0" applyFont="1" applyFill="1" applyBorder="1" applyAlignment="1">
      <alignment horizontal="center" vertical="top"/>
    </xf>
    <xf numFmtId="0" fontId="9" fillId="2" borderId="3" xfId="0" applyFont="1" applyFill="1" applyBorder="1" applyAlignment="1">
      <alignment horizontal="center" vertical="top"/>
    </xf>
    <xf numFmtId="0" fontId="9" fillId="2" borderId="7" xfId="0" applyFont="1" applyFill="1" applyBorder="1" applyAlignment="1">
      <alignment horizontal="center" vertical="top"/>
    </xf>
    <xf numFmtId="0" fontId="0" fillId="2" borderId="0" xfId="0" applyFill="1" applyAlignment="1" applyProtection="1">
      <alignment/>
      <protection locked="0"/>
    </xf>
    <xf numFmtId="0" fontId="10" fillId="2" borderId="0" xfId="0" applyFont="1" applyFill="1" applyBorder="1" applyAlignment="1" applyProtection="1">
      <alignment/>
      <protection/>
    </xf>
    <xf numFmtId="0" fontId="0" fillId="2" borderId="0" xfId="0" applyFill="1" applyBorder="1" applyAlignment="1" applyProtection="1">
      <alignment/>
      <protection/>
    </xf>
    <xf numFmtId="0" fontId="4" fillId="2" borderId="0" xfId="0" applyFont="1" applyFill="1" applyBorder="1" applyAlignment="1" applyProtection="1">
      <alignment/>
      <protection/>
    </xf>
    <xf numFmtId="49" fontId="0" fillId="2" borderId="0" xfId="0" applyNumberFormat="1" applyFill="1" applyBorder="1" applyAlignment="1" applyProtection="1">
      <alignment horizontal="left" vertical="top" wrapText="1"/>
      <protection/>
    </xf>
    <xf numFmtId="49" fontId="0" fillId="2" borderId="10" xfId="0" applyNumberFormat="1" applyFill="1" applyBorder="1" applyAlignment="1" applyProtection="1">
      <alignment horizontal="left" vertical="top" wrapText="1"/>
      <protection/>
    </xf>
    <xf numFmtId="0" fontId="0" fillId="2" borderId="0" xfId="0" applyFill="1" applyAlignment="1" applyProtection="1">
      <alignment/>
      <protection/>
    </xf>
    <xf numFmtId="0" fontId="5" fillId="2" borderId="0" xfId="0" applyFont="1" applyFill="1" applyAlignment="1" applyProtection="1">
      <alignment/>
      <protection/>
    </xf>
    <xf numFmtId="0" fontId="9" fillId="2" borderId="0" xfId="0" applyFont="1" applyFill="1" applyAlignment="1" applyProtection="1">
      <alignment horizontal="center" vertical="top"/>
      <protection/>
    </xf>
    <xf numFmtId="0" fontId="9" fillId="2" borderId="0" xfId="0" applyFont="1" applyFill="1" applyAlignment="1" applyProtection="1">
      <alignment/>
      <protection/>
    </xf>
    <xf numFmtId="0" fontId="4" fillId="2" borderId="0" xfId="0" applyFont="1" applyFill="1" applyAlignment="1" applyProtection="1">
      <alignment/>
      <protection/>
    </xf>
    <xf numFmtId="0" fontId="0" fillId="2" borderId="1" xfId="0" applyFill="1" applyBorder="1" applyAlignment="1" applyProtection="1">
      <alignment/>
      <protection/>
    </xf>
    <xf numFmtId="0" fontId="1" fillId="2" borderId="0" xfId="0" applyFont="1" applyFill="1" applyAlignment="1" applyProtection="1">
      <alignment wrapText="1"/>
      <protection/>
    </xf>
    <xf numFmtId="0" fontId="0" fillId="2" borderId="0" xfId="0" applyFill="1" applyBorder="1" applyAlignment="1" applyProtection="1">
      <alignment horizontal="left"/>
      <protection/>
    </xf>
    <xf numFmtId="0" fontId="0" fillId="2" borderId="1" xfId="0" applyFill="1" applyBorder="1" applyAlignment="1" applyProtection="1">
      <alignment horizontal="left"/>
      <protection/>
    </xf>
    <xf numFmtId="0" fontId="7" fillId="3" borderId="9"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5" borderId="9" xfId="0" applyFill="1" applyBorder="1" applyAlignment="1" applyProtection="1">
      <alignment vertical="center"/>
      <protection/>
    </xf>
    <xf numFmtId="178" fontId="6" fillId="2" borderId="0" xfId="0" applyNumberFormat="1" applyFont="1" applyFill="1" applyAlignment="1" applyProtection="1">
      <alignment horizontal="right" vertical="center" indent="1"/>
      <protection/>
    </xf>
    <xf numFmtId="0" fontId="9" fillId="2" borderId="0" xfId="0" applyFont="1" applyFill="1" applyAlignment="1" applyProtection="1">
      <alignment vertical="center"/>
      <protection/>
    </xf>
    <xf numFmtId="0" fontId="1" fillId="2" borderId="0" xfId="0" applyFont="1" applyFill="1" applyBorder="1" applyAlignment="1" applyProtection="1">
      <alignment horizontal="left" vertical="top" wrapText="1"/>
      <protection/>
    </xf>
    <xf numFmtId="0" fontId="9" fillId="2" borderId="0" xfId="0" applyFont="1" applyFill="1" applyAlignment="1" applyProtection="1">
      <alignment horizontal="left" vertical="top"/>
      <protection/>
    </xf>
    <xf numFmtId="178" fontId="6" fillId="2" borderId="0" xfId="0" applyNumberFormat="1" applyFont="1" applyFill="1" applyBorder="1" applyAlignment="1" applyProtection="1">
      <alignment horizontal="right" vertical="top" indent="1"/>
      <protection/>
    </xf>
    <xf numFmtId="0" fontId="10" fillId="2" borderId="0" xfId="0" applyFont="1" applyFill="1" applyBorder="1" applyAlignment="1" applyProtection="1">
      <alignment horizontal="left" vertical="top"/>
      <protection/>
    </xf>
    <xf numFmtId="0" fontId="10" fillId="2" borderId="0" xfId="0" applyFont="1" applyFill="1" applyAlignment="1">
      <alignment vertical="top" wrapText="1"/>
    </xf>
    <xf numFmtId="0" fontId="0" fillId="2" borderId="0" xfId="0" applyFill="1" applyAlignment="1">
      <alignment vertical="top" wrapText="1"/>
    </xf>
    <xf numFmtId="0" fontId="4" fillId="2" borderId="0" xfId="0" applyFont="1" applyFill="1" applyAlignment="1">
      <alignment vertical="top" wrapText="1"/>
    </xf>
    <xf numFmtId="0" fontId="0" fillId="2" borderId="0" xfId="0" applyFill="1" applyBorder="1" applyAlignment="1">
      <alignment horizontal="center"/>
    </xf>
    <xf numFmtId="0" fontId="0" fillId="2" borderId="2" xfId="0"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0" fillId="2" borderId="8" xfId="0" applyFont="1" applyFill="1" applyBorder="1" applyAlignment="1">
      <alignment horizontal="left" vertical="center"/>
    </xf>
    <xf numFmtId="0" fontId="0" fillId="2" borderId="11" xfId="0" applyFont="1" applyFill="1" applyBorder="1" applyAlignment="1">
      <alignment/>
    </xf>
    <xf numFmtId="0" fontId="0" fillId="2" borderId="9" xfId="0" applyFont="1" applyFill="1" applyBorder="1" applyAlignment="1">
      <alignment horizontal="left" vertical="center"/>
    </xf>
    <xf numFmtId="0" fontId="0" fillId="2" borderId="12" xfId="0" applyFont="1" applyFill="1" applyBorder="1" applyAlignment="1">
      <alignment/>
    </xf>
    <xf numFmtId="0" fontId="9" fillId="2" borderId="0" xfId="0" applyFont="1" applyFill="1" applyAlignment="1">
      <alignment vertical="top"/>
    </xf>
    <xf numFmtId="0" fontId="14" fillId="6" borderId="0" xfId="0" applyFont="1" applyFill="1" applyAlignment="1">
      <alignment/>
    </xf>
    <xf numFmtId="0" fontId="7" fillId="6" borderId="0" xfId="0" applyFont="1" applyFill="1" applyAlignment="1">
      <alignment/>
    </xf>
    <xf numFmtId="0" fontId="7" fillId="6" borderId="13" xfId="0" applyFont="1" applyFill="1" applyBorder="1" applyAlignment="1">
      <alignment/>
    </xf>
    <xf numFmtId="0" fontId="0" fillId="2" borderId="8" xfId="0" applyFont="1" applyFill="1" applyBorder="1" applyAlignment="1">
      <alignment horizontal="left" vertical="center"/>
    </xf>
    <xf numFmtId="0" fontId="0" fillId="2" borderId="8" xfId="0" applyFont="1" applyFill="1" applyBorder="1" applyAlignment="1">
      <alignment vertical="center"/>
    </xf>
    <xf numFmtId="0" fontId="0" fillId="2" borderId="9" xfId="0" applyFont="1" applyFill="1" applyBorder="1" applyAlignment="1">
      <alignment horizontal="left" vertical="center"/>
    </xf>
    <xf numFmtId="0" fontId="0" fillId="2" borderId="9" xfId="0" applyFont="1" applyFill="1" applyBorder="1" applyAlignment="1">
      <alignment vertical="center"/>
    </xf>
    <xf numFmtId="0" fontId="5" fillId="0" borderId="0" xfId="0" applyFont="1" applyFill="1" applyAlignment="1">
      <alignment/>
    </xf>
    <xf numFmtId="0" fontId="0" fillId="0" borderId="0" xfId="0" applyFill="1" applyAlignment="1">
      <alignment/>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0" fillId="2" borderId="2" xfId="0" applyFill="1" applyBorder="1" applyAlignment="1">
      <alignment/>
    </xf>
    <xf numFmtId="0" fontId="0" fillId="2" borderId="0" xfId="0" applyFill="1" applyBorder="1" applyAlignment="1">
      <alignment vertical="top"/>
    </xf>
    <xf numFmtId="0" fontId="0" fillId="2" borderId="2" xfId="0" applyFill="1" applyBorder="1" applyAlignment="1">
      <alignment vertical="top"/>
    </xf>
    <xf numFmtId="0" fontId="0" fillId="2" borderId="8" xfId="0" applyFill="1" applyBorder="1" applyAlignment="1">
      <alignment/>
    </xf>
    <xf numFmtId="0" fontId="0" fillId="2" borderId="11" xfId="0" applyFill="1" applyBorder="1" applyAlignment="1">
      <alignment/>
    </xf>
    <xf numFmtId="0" fontId="0" fillId="2" borderId="1" xfId="0" applyFill="1" applyBorder="1" applyAlignment="1">
      <alignment/>
    </xf>
    <xf numFmtId="0" fontId="0" fillId="2" borderId="5" xfId="0" applyFill="1" applyBorder="1" applyAlignment="1">
      <alignment/>
    </xf>
    <xf numFmtId="0" fontId="0" fillId="2" borderId="5"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xf>
    <xf numFmtId="0" fontId="0" fillId="2" borderId="0" xfId="0" applyFill="1" applyAlignment="1">
      <alignment horizontal="left" vertical="top" wrapText="1"/>
    </xf>
    <xf numFmtId="0" fontId="0" fillId="2" borderId="10" xfId="0" applyFill="1" applyBorder="1" applyAlignment="1">
      <alignment horizontal="left" vertical="top" wrapText="1"/>
    </xf>
    <xf numFmtId="0" fontId="0" fillId="2" borderId="10" xfId="0" applyFill="1" applyBorder="1" applyAlignment="1">
      <alignment horizontal="left" vertical="top"/>
    </xf>
    <xf numFmtId="0" fontId="0" fillId="2" borderId="10" xfId="0" applyFill="1" applyBorder="1" applyAlignment="1">
      <alignment wrapText="1"/>
    </xf>
    <xf numFmtId="49" fontId="4" fillId="2" borderId="0" xfId="0" applyNumberFormat="1" applyFont="1" applyFill="1" applyAlignment="1">
      <alignment horizontal="left" vertical="top"/>
    </xf>
    <xf numFmtId="0" fontId="4" fillId="2" borderId="0" xfId="0" applyFont="1" applyFill="1" applyAlignment="1">
      <alignment/>
    </xf>
    <xf numFmtId="0" fontId="0" fillId="2" borderId="10" xfId="0" applyFill="1" applyBorder="1" applyAlignment="1" applyProtection="1">
      <alignment/>
      <protection/>
    </xf>
    <xf numFmtId="0" fontId="0" fillId="2" borderId="10" xfId="0" applyFill="1" applyBorder="1" applyAlignment="1" applyProtection="1">
      <alignment/>
      <protection locked="0"/>
    </xf>
    <xf numFmtId="0" fontId="10" fillId="2" borderId="0" xfId="0" applyFont="1" applyFill="1" applyAlignment="1" applyProtection="1">
      <alignment/>
      <protection/>
    </xf>
    <xf numFmtId="0" fontId="0" fillId="2" borderId="0" xfId="0" applyFont="1" applyFill="1" applyAlignment="1">
      <alignment vertical="top" wrapText="1"/>
    </xf>
    <xf numFmtId="0" fontId="7" fillId="2" borderId="0" xfId="0" applyFont="1" applyFill="1" applyAlignment="1" applyProtection="1">
      <alignment/>
      <protection/>
    </xf>
    <xf numFmtId="49" fontId="7" fillId="2" borderId="0" xfId="0" applyNumberFormat="1" applyFont="1" applyFill="1" applyBorder="1" applyAlignment="1" applyProtection="1">
      <alignment horizontal="left" vertical="top"/>
      <protection/>
    </xf>
    <xf numFmtId="0" fontId="0" fillId="2" borderId="0" xfId="0" applyFill="1" applyAlignment="1" applyProtection="1">
      <alignment wrapText="1"/>
      <protection/>
    </xf>
    <xf numFmtId="0" fontId="4" fillId="2" borderId="0" xfId="0" applyFont="1" applyFill="1" applyAlignment="1" applyProtection="1">
      <alignment/>
      <protection/>
    </xf>
    <xf numFmtId="0" fontId="9" fillId="2" borderId="0" xfId="0" applyFont="1" applyFill="1" applyBorder="1" applyAlignment="1" applyProtection="1">
      <alignment horizontal="center" vertical="top"/>
      <protection/>
    </xf>
    <xf numFmtId="0" fontId="9" fillId="2" borderId="14" xfId="0" applyFont="1" applyFill="1" applyBorder="1" applyAlignment="1" applyProtection="1">
      <alignment horizontal="center" vertical="center"/>
      <protection/>
    </xf>
    <xf numFmtId="0" fontId="9" fillId="2" borderId="15"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9" fillId="2" borderId="0" xfId="0" applyFont="1" applyFill="1" applyAlignment="1" applyProtection="1">
      <alignment horizontal="center" vertical="center"/>
      <protection/>
    </xf>
    <xf numFmtId="0" fontId="0" fillId="2" borderId="14"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178" fontId="0" fillId="2" borderId="17" xfId="0" applyNumberFormat="1" applyFill="1" applyBorder="1" applyAlignment="1" applyProtection="1">
      <alignment horizontal="right" vertical="center" indent="1"/>
      <protection/>
    </xf>
    <xf numFmtId="0" fontId="0" fillId="2" borderId="17" xfId="0" applyFill="1" applyBorder="1" applyAlignment="1" applyProtection="1">
      <alignment/>
      <protection/>
    </xf>
    <xf numFmtId="0" fontId="0" fillId="2" borderId="0" xfId="0" applyFill="1" applyAlignment="1" applyProtection="1">
      <alignment horizontal="left" vertical="top" wrapText="1"/>
      <protection/>
    </xf>
    <xf numFmtId="0" fontId="0" fillId="2" borderId="17" xfId="0" applyFill="1" applyBorder="1" applyAlignment="1" applyProtection="1">
      <alignment horizontal="right" vertical="center" indent="1"/>
      <protection/>
    </xf>
    <xf numFmtId="0" fontId="0" fillId="2" borderId="0" xfId="0" applyFill="1" applyAlignment="1" applyProtection="1">
      <alignment horizontal="left" vertical="top"/>
      <protection/>
    </xf>
    <xf numFmtId="0" fontId="9" fillId="2" borderId="14" xfId="0" applyFont="1" applyFill="1" applyBorder="1" applyAlignment="1" applyProtection="1">
      <alignment horizontal="center" vertical="center" wrapText="1"/>
      <protection/>
    </xf>
    <xf numFmtId="0" fontId="9" fillId="2" borderId="16" xfId="0" applyFont="1" applyFill="1" applyBorder="1" applyAlignment="1" applyProtection="1">
      <alignment horizontal="center" vertical="center" wrapText="1"/>
      <protection/>
    </xf>
    <xf numFmtId="0" fontId="9" fillId="2" borderId="17" xfId="0" applyFont="1" applyFill="1" applyBorder="1" applyAlignment="1" applyProtection="1">
      <alignment horizontal="center" vertical="center"/>
      <protection/>
    </xf>
    <xf numFmtId="0" fontId="0" fillId="2" borderId="16" xfId="0" applyFill="1" applyBorder="1" applyAlignment="1" applyProtection="1">
      <alignment/>
      <protection/>
    </xf>
    <xf numFmtId="178" fontId="0" fillId="2" borderId="15" xfId="0" applyNumberFormat="1" applyFill="1" applyBorder="1" applyAlignment="1" applyProtection="1">
      <alignment horizontal="right" vertical="center" indent="1"/>
      <protection/>
    </xf>
    <xf numFmtId="0" fontId="0" fillId="2" borderId="14" xfId="0" applyFill="1" applyBorder="1" applyAlignment="1" applyProtection="1">
      <alignment/>
      <protection/>
    </xf>
    <xf numFmtId="0" fontId="7" fillId="2" borderId="0" xfId="0" applyFont="1" applyFill="1" applyBorder="1" applyAlignment="1">
      <alignment/>
    </xf>
    <xf numFmtId="0" fontId="7" fillId="2" borderId="0" xfId="0" applyFont="1" applyFill="1" applyBorder="1" applyAlignment="1">
      <alignment horizontal="center" vertical="center"/>
    </xf>
    <xf numFmtId="0" fontId="0" fillId="2" borderId="0" xfId="0" applyNumberFormat="1" applyFill="1" applyBorder="1" applyAlignment="1">
      <alignment horizontal="left" vertical="top" wrapText="1"/>
    </xf>
    <xf numFmtId="0" fontId="0" fillId="2" borderId="0" xfId="0" applyFill="1" applyBorder="1" applyAlignment="1">
      <alignment wrapText="1"/>
    </xf>
    <xf numFmtId="0" fontId="14" fillId="4" borderId="1" xfId="0" applyFont="1" applyFill="1" applyBorder="1" applyAlignment="1">
      <alignment/>
    </xf>
    <xf numFmtId="0" fontId="7" fillId="4" borderId="1" xfId="0" applyFont="1" applyFill="1" applyBorder="1" applyAlignment="1">
      <alignment/>
    </xf>
    <xf numFmtId="0" fontId="0" fillId="2" borderId="1" xfId="0" applyNumberFormat="1" applyFill="1" applyBorder="1" applyAlignment="1">
      <alignment horizontal="left" vertical="top"/>
    </xf>
    <xf numFmtId="0" fontId="0" fillId="2" borderId="0" xfId="0" applyNumberFormat="1" applyFill="1" applyBorder="1" applyAlignment="1">
      <alignment horizontal="left" vertical="top"/>
    </xf>
    <xf numFmtId="0" fontId="4" fillId="5" borderId="1" xfId="0" applyFont="1" applyFill="1" applyBorder="1" applyAlignment="1">
      <alignment/>
    </xf>
    <xf numFmtId="0" fontId="0" fillId="5" borderId="1" xfId="0" applyFont="1" applyFill="1" applyBorder="1" applyAlignment="1">
      <alignment/>
    </xf>
    <xf numFmtId="0" fontId="0" fillId="2" borderId="9" xfId="0" applyNumberFormat="1" applyFill="1" applyBorder="1" applyAlignment="1" applyProtection="1">
      <alignment vertical="top" wrapText="1"/>
      <protection/>
    </xf>
    <xf numFmtId="0" fontId="0" fillId="2" borderId="9" xfId="0" applyFill="1" applyBorder="1" applyAlignment="1" applyProtection="1">
      <alignment/>
      <protection/>
    </xf>
    <xf numFmtId="178" fontId="6" fillId="2" borderId="9" xfId="0" applyNumberFormat="1" applyFont="1" applyFill="1" applyBorder="1" applyAlignment="1" applyProtection="1">
      <alignment horizontal="right" vertical="top" indent="1"/>
      <protection/>
    </xf>
    <xf numFmtId="178" fontId="6" fillId="2" borderId="0" xfId="0" applyNumberFormat="1" applyFont="1" applyFill="1" applyBorder="1" applyAlignment="1" applyProtection="1">
      <alignment horizontal="right" vertical="center" indent="1"/>
      <protection/>
    </xf>
    <xf numFmtId="0" fontId="0" fillId="0" borderId="9" xfId="0" applyBorder="1" applyAlignment="1" applyProtection="1">
      <alignment/>
      <protection/>
    </xf>
    <xf numFmtId="0" fontId="7" fillId="2" borderId="14" xfId="0" applyFont="1" applyFill="1" applyBorder="1" applyAlignment="1" applyProtection="1">
      <alignment/>
      <protection/>
    </xf>
    <xf numFmtId="0" fontId="7" fillId="0" borderId="17" xfId="0" applyFont="1" applyFill="1" applyBorder="1" applyAlignment="1" applyProtection="1">
      <alignment/>
      <protection/>
    </xf>
    <xf numFmtId="2" fontId="7" fillId="3" borderId="18" xfId="0" applyNumberFormat="1" applyFont="1" applyFill="1" applyBorder="1" applyAlignment="1" applyProtection="1">
      <alignment horizontal="center" vertical="center"/>
      <protection/>
    </xf>
    <xf numFmtId="0" fontId="7" fillId="3" borderId="19" xfId="0" applyFont="1" applyFill="1" applyBorder="1" applyAlignment="1" applyProtection="1">
      <alignment horizontal="center" vertical="center"/>
      <protection/>
    </xf>
    <xf numFmtId="2" fontId="7" fillId="4" borderId="18" xfId="0" applyNumberFormat="1" applyFont="1" applyFill="1" applyBorder="1" applyAlignment="1" applyProtection="1">
      <alignment horizontal="center" vertical="center"/>
      <protection/>
    </xf>
    <xf numFmtId="0" fontId="7" fillId="4" borderId="19" xfId="0" applyFont="1" applyFill="1" applyBorder="1" applyAlignment="1" applyProtection="1">
      <alignment horizontal="center" vertical="center"/>
      <protection/>
    </xf>
    <xf numFmtId="2" fontId="0" fillId="5" borderId="18" xfId="0" applyNumberFormat="1" applyFont="1" applyFill="1" applyBorder="1" applyAlignment="1" applyProtection="1">
      <alignment horizontal="center" vertical="center"/>
      <protection/>
    </xf>
    <xf numFmtId="0" fontId="0" fillId="5" borderId="19" xfId="0" applyFont="1" applyFill="1" applyBorder="1" applyAlignment="1" applyProtection="1">
      <alignment horizontal="center" vertical="center"/>
      <protection/>
    </xf>
    <xf numFmtId="178" fontId="7" fillId="4" borderId="19" xfId="0" applyNumberFormat="1" applyFont="1" applyFill="1" applyBorder="1" applyAlignment="1" applyProtection="1">
      <alignment horizontal="right" vertical="center" indent="1"/>
      <protection/>
    </xf>
    <xf numFmtId="9" fontId="20" fillId="2" borderId="19" xfId="19" applyFont="1" applyFill="1" applyBorder="1" applyAlignment="1">
      <alignment horizontal="center" vertical="center"/>
    </xf>
    <xf numFmtId="0" fontId="22" fillId="2" borderId="20" xfId="0" applyFont="1" applyFill="1" applyBorder="1" applyAlignment="1">
      <alignment/>
    </xf>
    <xf numFmtId="0" fontId="22" fillId="2" borderId="8" xfId="0" applyFont="1" applyFill="1" applyBorder="1" applyAlignment="1">
      <alignment/>
    </xf>
    <xf numFmtId="0" fontId="22" fillId="0" borderId="20" xfId="0" applyFont="1" applyFill="1" applyBorder="1" applyAlignment="1">
      <alignment/>
    </xf>
    <xf numFmtId="0" fontId="22" fillId="2" borderId="21" xfId="0" applyFont="1" applyFill="1" applyBorder="1" applyAlignment="1">
      <alignment/>
    </xf>
    <xf numFmtId="0" fontId="22" fillId="2" borderId="9" xfId="0" applyFont="1" applyFill="1" applyBorder="1" applyAlignment="1">
      <alignment/>
    </xf>
    <xf numFmtId="0" fontId="23" fillId="0" borderId="8" xfId="0" applyFont="1" applyBorder="1" applyAlignment="1">
      <alignment/>
    </xf>
    <xf numFmtId="0" fontId="23" fillId="0" borderId="9" xfId="0" applyFont="1" applyBorder="1" applyAlignment="1">
      <alignment/>
    </xf>
    <xf numFmtId="2" fontId="22" fillId="2" borderId="22" xfId="0" applyNumberFormat="1" applyFont="1" applyFill="1" applyBorder="1" applyAlignment="1">
      <alignment/>
    </xf>
    <xf numFmtId="2" fontId="22" fillId="2" borderId="20" xfId="0" applyNumberFormat="1" applyFont="1" applyFill="1" applyBorder="1" applyAlignment="1">
      <alignment/>
    </xf>
    <xf numFmtId="2" fontId="22" fillId="2" borderId="23" xfId="0" applyNumberFormat="1" applyFont="1" applyFill="1" applyBorder="1" applyAlignment="1">
      <alignment/>
    </xf>
    <xf numFmtId="2" fontId="22" fillId="2" borderId="21" xfId="0" applyNumberFormat="1" applyFont="1" applyFill="1" applyBorder="1" applyAlignment="1">
      <alignment/>
    </xf>
    <xf numFmtId="2" fontId="22" fillId="2" borderId="8" xfId="0" applyNumberFormat="1" applyFont="1" applyFill="1" applyBorder="1" applyAlignment="1">
      <alignment/>
    </xf>
    <xf numFmtId="2" fontId="22" fillId="2" borderId="9" xfId="0" applyNumberFormat="1" applyFont="1" applyFill="1" applyBorder="1" applyAlignment="1">
      <alignment/>
    </xf>
    <xf numFmtId="2" fontId="22" fillId="2" borderId="24" xfId="0" applyNumberFormat="1" applyFont="1" applyFill="1" applyBorder="1" applyAlignment="1">
      <alignment/>
    </xf>
    <xf numFmtId="9" fontId="24" fillId="2" borderId="8" xfId="19" applyFont="1" applyFill="1" applyBorder="1" applyAlignment="1">
      <alignment horizontal="center" vertical="center"/>
    </xf>
    <xf numFmtId="9" fontId="24" fillId="2" borderId="19" xfId="19" applyFont="1" applyFill="1" applyBorder="1" applyAlignment="1">
      <alignment horizontal="center" vertical="center"/>
    </xf>
    <xf numFmtId="9" fontId="0" fillId="2" borderId="8" xfId="19" applyFont="1" applyFill="1" applyBorder="1" applyAlignment="1">
      <alignment horizontal="center" vertical="center"/>
    </xf>
    <xf numFmtId="9" fontId="0" fillId="2" borderId="19" xfId="19" applyFont="1" applyFill="1" applyBorder="1" applyAlignment="1">
      <alignment horizontal="center" vertical="center"/>
    </xf>
    <xf numFmtId="0" fontId="0" fillId="7" borderId="0" xfId="0" applyFill="1" applyAlignment="1">
      <alignment vertical="top" wrapText="1"/>
    </xf>
    <xf numFmtId="0" fontId="5"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0" fillId="7" borderId="9" xfId="0" applyFill="1" applyBorder="1" applyAlignment="1" applyProtection="1">
      <alignment horizontal="left" vertical="center"/>
      <protection/>
    </xf>
    <xf numFmtId="178" fontId="0" fillId="7" borderId="19" xfId="0" applyNumberFormat="1" applyFill="1" applyBorder="1" applyAlignment="1" applyProtection="1">
      <alignment horizontal="right" vertical="center"/>
      <protection/>
    </xf>
    <xf numFmtId="0" fontId="4" fillId="7" borderId="0" xfId="0" applyFont="1" applyFill="1" applyAlignment="1">
      <alignment/>
    </xf>
    <xf numFmtId="0" fontId="0" fillId="7" borderId="0" xfId="0" applyFill="1" applyAlignment="1">
      <alignment/>
    </xf>
    <xf numFmtId="0" fontId="9" fillId="7" borderId="0" xfId="0" applyFont="1" applyFill="1" applyBorder="1" applyAlignment="1">
      <alignment horizontal="center" vertical="center"/>
    </xf>
    <xf numFmtId="0" fontId="0" fillId="7" borderId="0" xfId="0" applyFill="1" applyBorder="1" applyAlignment="1">
      <alignment/>
    </xf>
    <xf numFmtId="0" fontId="0" fillId="7" borderId="2" xfId="0" applyFill="1" applyBorder="1" applyAlignment="1">
      <alignment/>
    </xf>
    <xf numFmtId="0" fontId="22" fillId="2" borderId="27" xfId="0" applyFont="1" applyFill="1" applyBorder="1" applyAlignment="1">
      <alignment/>
    </xf>
    <xf numFmtId="0" fontId="22" fillId="2" borderId="18" xfId="0" applyFont="1" applyFill="1" applyBorder="1" applyAlignment="1">
      <alignment/>
    </xf>
    <xf numFmtId="0" fontId="0" fillId="2" borderId="16" xfId="0" applyFill="1" applyBorder="1" applyAlignment="1">
      <alignment/>
    </xf>
    <xf numFmtId="0" fontId="0" fillId="2" borderId="14" xfId="0" applyFill="1" applyBorder="1" applyAlignment="1">
      <alignment horizontal="center"/>
    </xf>
    <xf numFmtId="0" fontId="22" fillId="2" borderId="27" xfId="0" applyFont="1" applyFill="1" applyBorder="1" applyAlignment="1">
      <alignment/>
    </xf>
    <xf numFmtId="0" fontId="22" fillId="2" borderId="18" xfId="0" applyFont="1" applyFill="1" applyBorder="1" applyAlignment="1">
      <alignment/>
    </xf>
    <xf numFmtId="2" fontId="22" fillId="2" borderId="28" xfId="0" applyNumberFormat="1" applyFont="1" applyFill="1" applyBorder="1" applyAlignment="1">
      <alignment/>
    </xf>
    <xf numFmtId="2" fontId="22" fillId="2" borderId="27" xfId="0" applyNumberFormat="1" applyFont="1" applyFill="1" applyBorder="1" applyAlignment="1">
      <alignment/>
    </xf>
    <xf numFmtId="2" fontId="22" fillId="2" borderId="18" xfId="0" applyNumberFormat="1" applyFont="1" applyFill="1" applyBorder="1" applyAlignment="1">
      <alignment/>
    </xf>
    <xf numFmtId="2" fontId="22" fillId="2" borderId="27" xfId="0" applyNumberFormat="1" applyFont="1" applyFill="1" applyBorder="1" applyAlignment="1">
      <alignment/>
    </xf>
    <xf numFmtId="2" fontId="5" fillId="2" borderId="11" xfId="0" applyNumberFormat="1" applyFont="1" applyFill="1" applyBorder="1" applyAlignment="1">
      <alignment horizontal="center" vertical="center"/>
    </xf>
    <xf numFmtId="2" fontId="5" fillId="2" borderId="12" xfId="0" applyNumberFormat="1" applyFont="1" applyFill="1" applyBorder="1" applyAlignment="1">
      <alignment horizontal="center" vertical="center"/>
    </xf>
    <xf numFmtId="0" fontId="7" fillId="2" borderId="15" xfId="0" applyFont="1" applyFill="1" applyBorder="1" applyAlignment="1" applyProtection="1">
      <alignment/>
      <protection/>
    </xf>
    <xf numFmtId="2" fontId="23" fillId="2" borderId="21" xfId="0" applyNumberFormat="1" applyFont="1" applyFill="1" applyBorder="1" applyAlignment="1">
      <alignment/>
    </xf>
    <xf numFmtId="0" fontId="0" fillId="8" borderId="0" xfId="0" applyFill="1" applyAlignment="1" applyProtection="1">
      <alignment/>
      <protection/>
    </xf>
    <xf numFmtId="0" fontId="0" fillId="8" borderId="0" xfId="0" applyFill="1" applyAlignment="1" applyProtection="1">
      <alignment horizontal="center" vertical="top"/>
      <protection/>
    </xf>
    <xf numFmtId="0" fontId="0" fillId="9" borderId="18" xfId="0" applyFont="1" applyFill="1" applyBorder="1" applyAlignment="1" applyProtection="1">
      <alignment horizontal="center" vertical="center"/>
      <protection locked="0"/>
    </xf>
    <xf numFmtId="0" fontId="0" fillId="9" borderId="19" xfId="0" applyFont="1" applyFill="1" applyBorder="1" applyAlignment="1" applyProtection="1">
      <alignment horizontal="center" vertical="center"/>
      <protection locked="0"/>
    </xf>
    <xf numFmtId="0" fontId="0" fillId="8" borderId="0" xfId="0" applyFill="1" applyAlignment="1">
      <alignment/>
    </xf>
    <xf numFmtId="0" fontId="0" fillId="8" borderId="0" xfId="0" applyFill="1" applyAlignment="1">
      <alignment wrapText="1"/>
    </xf>
    <xf numFmtId="0" fontId="26" fillId="8" borderId="0" xfId="0" applyFont="1" applyFill="1" applyBorder="1" applyAlignment="1" applyProtection="1">
      <alignment/>
      <protection/>
    </xf>
    <xf numFmtId="0" fontId="26" fillId="8" borderId="0" xfId="0" applyFont="1" applyFill="1" applyAlignment="1" applyProtection="1">
      <alignment/>
      <protection/>
    </xf>
    <xf numFmtId="0" fontId="26" fillId="8" borderId="0" xfId="0" applyFont="1" applyFill="1" applyAlignment="1" applyProtection="1">
      <alignment wrapText="1"/>
      <protection/>
    </xf>
    <xf numFmtId="0" fontId="26" fillId="8" borderId="0" xfId="0" applyFont="1" applyFill="1" applyBorder="1" applyAlignment="1" applyProtection="1">
      <alignment wrapText="1"/>
      <protection/>
    </xf>
    <xf numFmtId="49" fontId="26" fillId="8" borderId="0" xfId="0" applyNumberFormat="1" applyFont="1" applyFill="1" applyBorder="1" applyAlignment="1" applyProtection="1">
      <alignment horizontal="left" vertical="top" wrapText="1"/>
      <protection/>
    </xf>
    <xf numFmtId="0" fontId="27" fillId="8" borderId="0" xfId="0" applyFont="1" applyFill="1" applyBorder="1" applyAlignment="1" applyProtection="1">
      <alignment horizontal="center" vertical="top"/>
      <protection/>
    </xf>
    <xf numFmtId="0" fontId="26" fillId="8" borderId="0" xfId="0" applyFont="1" applyFill="1" applyBorder="1" applyAlignment="1" applyProtection="1">
      <alignment horizontal="center" vertical="top"/>
      <protection/>
    </xf>
    <xf numFmtId="0" fontId="26" fillId="8" borderId="0" xfId="0" applyFont="1" applyFill="1" applyAlignment="1" applyProtection="1">
      <alignment horizontal="center" vertical="top"/>
      <protection/>
    </xf>
    <xf numFmtId="0" fontId="27" fillId="8" borderId="0" xfId="0" applyFont="1" applyFill="1" applyBorder="1" applyAlignment="1" applyProtection="1">
      <alignment horizontal="center" vertical="center"/>
      <protection/>
    </xf>
    <xf numFmtId="0" fontId="26" fillId="8" borderId="0" xfId="0" applyFont="1" applyFill="1" applyBorder="1" applyAlignment="1" applyProtection="1">
      <alignment horizontal="left" vertical="top" wrapText="1"/>
      <protection/>
    </xf>
    <xf numFmtId="0" fontId="26" fillId="8" borderId="0" xfId="0" applyFont="1" applyFill="1" applyBorder="1" applyAlignment="1" applyProtection="1" quotePrefix="1">
      <alignment horizontal="left" vertical="top" wrapText="1"/>
      <protection/>
    </xf>
    <xf numFmtId="178" fontId="26" fillId="8" borderId="0" xfId="0" applyNumberFormat="1" applyFont="1" applyFill="1" applyAlignment="1" applyProtection="1">
      <alignment/>
      <protection/>
    </xf>
    <xf numFmtId="0" fontId="26" fillId="8" borderId="0" xfId="0" applyFont="1" applyFill="1" applyAlignment="1" applyProtection="1">
      <alignment horizontal="left" vertical="top" wrapText="1"/>
      <protection/>
    </xf>
    <xf numFmtId="0" fontId="27" fillId="8" borderId="0" xfId="0" applyFont="1" applyFill="1" applyAlignment="1" applyProtection="1">
      <alignment horizontal="center" vertical="center"/>
      <protection/>
    </xf>
    <xf numFmtId="0" fontId="26" fillId="8" borderId="0" xfId="0" applyFont="1" applyFill="1" applyAlignment="1" applyProtection="1">
      <alignment horizontal="left" vertical="top"/>
      <protection/>
    </xf>
    <xf numFmtId="0" fontId="26" fillId="8" borderId="0" xfId="0" applyFont="1" applyFill="1" applyAlignment="1" applyProtection="1">
      <alignment horizontal="center" vertical="center"/>
      <protection/>
    </xf>
    <xf numFmtId="0" fontId="27" fillId="8" borderId="0" xfId="0" applyFont="1" applyFill="1" applyBorder="1" applyAlignment="1" applyProtection="1">
      <alignment horizontal="center" vertical="top" wrapText="1"/>
      <protection/>
    </xf>
    <xf numFmtId="0" fontId="27" fillId="8" borderId="0" xfId="0" applyFont="1" applyFill="1" applyAlignment="1" applyProtection="1">
      <alignment vertical="top"/>
      <protection/>
    </xf>
    <xf numFmtId="0" fontId="26" fillId="8" borderId="0" xfId="0" applyFont="1" applyFill="1" applyAlignment="1" applyProtection="1">
      <alignment/>
      <protection/>
    </xf>
    <xf numFmtId="0" fontId="27" fillId="8" borderId="0" xfId="0" applyFont="1" applyFill="1" applyAlignment="1" applyProtection="1">
      <alignment/>
      <protection/>
    </xf>
    <xf numFmtId="178" fontId="28" fillId="8" borderId="0" xfId="0" applyNumberFormat="1" applyFont="1" applyFill="1" applyAlignment="1" applyProtection="1">
      <alignment horizontal="right" vertical="center" indent="1"/>
      <protection/>
    </xf>
    <xf numFmtId="0" fontId="18" fillId="8" borderId="0" xfId="0" applyFont="1" applyFill="1" applyAlignment="1">
      <alignment horizontal="center" vertical="center" textRotation="90"/>
    </xf>
    <xf numFmtId="0" fontId="0" fillId="8" borderId="0" xfId="0" applyFill="1" applyAlignment="1" applyProtection="1">
      <alignment/>
      <protection locked="0"/>
    </xf>
    <xf numFmtId="0" fontId="26" fillId="8" borderId="0" xfId="0" applyFont="1" applyFill="1" applyAlignment="1">
      <alignment/>
    </xf>
    <xf numFmtId="0" fontId="26" fillId="8" borderId="0" xfId="0" applyFont="1" applyFill="1" applyAlignment="1">
      <alignment wrapText="1"/>
    </xf>
    <xf numFmtId="0" fontId="26" fillId="8" borderId="0" xfId="0" applyFont="1" applyFill="1" applyAlignment="1">
      <alignment horizontal="left" vertical="center"/>
    </xf>
    <xf numFmtId="0" fontId="26" fillId="8" borderId="0" xfId="0" applyFont="1" applyFill="1" applyAlignment="1" applyProtection="1">
      <alignment/>
      <protection locked="0"/>
    </xf>
    <xf numFmtId="2" fontId="26" fillId="8" borderId="0" xfId="0" applyNumberFormat="1" applyFont="1" applyFill="1" applyAlignment="1" applyProtection="1">
      <alignment/>
      <protection/>
    </xf>
    <xf numFmtId="0" fontId="7" fillId="2" borderId="10" xfId="0" applyFont="1" applyFill="1" applyBorder="1" applyAlignment="1">
      <alignment/>
    </xf>
    <xf numFmtId="0" fontId="0" fillId="2" borderId="16" xfId="0" applyFont="1" applyFill="1" applyBorder="1" applyAlignment="1" applyProtection="1">
      <alignment/>
      <protection/>
    </xf>
    <xf numFmtId="0" fontId="0" fillId="9" borderId="29" xfId="0" applyFont="1" applyFill="1" applyBorder="1" applyAlignment="1" applyProtection="1">
      <alignment horizontal="center" vertical="center"/>
      <protection locked="0"/>
    </xf>
    <xf numFmtId="0" fontId="0" fillId="9" borderId="30" xfId="0" applyFont="1" applyFill="1" applyBorder="1" applyAlignment="1" applyProtection="1">
      <alignment horizontal="center" vertical="center"/>
      <protection locked="0"/>
    </xf>
    <xf numFmtId="0" fontId="0" fillId="9" borderId="31" xfId="0" applyFont="1" applyFill="1" applyBorder="1" applyAlignment="1" applyProtection="1">
      <alignment horizontal="center" vertical="center"/>
      <protection locked="0"/>
    </xf>
    <xf numFmtId="0" fontId="0" fillId="0" borderId="17" xfId="0" applyFont="1" applyFill="1" applyBorder="1" applyAlignment="1" applyProtection="1">
      <alignment/>
      <protection/>
    </xf>
    <xf numFmtId="0" fontId="0" fillId="9" borderId="32" xfId="0" applyFont="1" applyFill="1" applyBorder="1" applyAlignment="1" applyProtection="1">
      <alignment vertical="center"/>
      <protection locked="0"/>
    </xf>
    <xf numFmtId="0" fontId="0" fillId="9" borderId="33" xfId="0" applyFont="1" applyFill="1" applyBorder="1" applyAlignment="1" applyProtection="1">
      <alignment vertical="center"/>
      <protection locked="0"/>
    </xf>
    <xf numFmtId="0" fontId="0" fillId="9" borderId="34" xfId="0" applyFont="1" applyFill="1" applyBorder="1" applyAlignment="1" applyProtection="1">
      <alignment vertical="center"/>
      <protection locked="0"/>
    </xf>
    <xf numFmtId="178" fontId="7" fillId="3" borderId="19" xfId="0" applyNumberFormat="1" applyFont="1" applyFill="1" applyBorder="1" applyAlignment="1" applyProtection="1">
      <alignment horizontal="right" vertical="center" indent="1"/>
      <protection/>
    </xf>
    <xf numFmtId="178" fontId="7" fillId="3" borderId="19" xfId="0" applyNumberFormat="1" applyFont="1" applyFill="1" applyBorder="1" applyAlignment="1" applyProtection="1">
      <alignment horizontal="right" vertical="center" indent="1"/>
      <protection locked="0"/>
    </xf>
    <xf numFmtId="178" fontId="7" fillId="4" borderId="19" xfId="0" applyNumberFormat="1" applyFont="1" applyFill="1" applyBorder="1" applyAlignment="1" applyProtection="1">
      <alignment horizontal="right" vertical="center" indent="1"/>
      <protection locked="0"/>
    </xf>
    <xf numFmtId="178" fontId="0" fillId="5" borderId="19" xfId="0" applyNumberFormat="1" applyFont="1" applyFill="1" applyBorder="1" applyAlignment="1" applyProtection="1">
      <alignment horizontal="right" vertical="center" indent="1"/>
      <protection locked="0"/>
    </xf>
    <xf numFmtId="178" fontId="0" fillId="5" borderId="19" xfId="0" applyNumberFormat="1" applyFont="1" applyFill="1" applyBorder="1" applyAlignment="1" applyProtection="1">
      <alignment horizontal="right" vertical="center" indent="1"/>
      <protection/>
    </xf>
    <xf numFmtId="178" fontId="0" fillId="2" borderId="35" xfId="0" applyNumberFormat="1" applyFont="1" applyFill="1" applyBorder="1" applyAlignment="1" applyProtection="1">
      <alignment horizontal="right" vertical="center" indent="1"/>
      <protection locked="0"/>
    </xf>
    <xf numFmtId="178" fontId="0" fillId="2" borderId="36" xfId="0" applyNumberFormat="1" applyFont="1" applyFill="1" applyBorder="1" applyAlignment="1" applyProtection="1">
      <alignment horizontal="right" vertical="center" indent="1"/>
      <protection locked="0"/>
    </xf>
    <xf numFmtId="178" fontId="0" fillId="2" borderId="37" xfId="0" applyNumberFormat="1" applyFont="1" applyFill="1" applyBorder="1" applyAlignment="1" applyProtection="1">
      <alignment horizontal="right" vertical="center" indent="1"/>
      <protection locked="0"/>
    </xf>
    <xf numFmtId="178" fontId="0" fillId="2" borderId="35" xfId="0" applyNumberFormat="1" applyFont="1" applyFill="1" applyBorder="1" applyAlignment="1" applyProtection="1">
      <alignment horizontal="right" vertical="center" indent="1"/>
      <protection/>
    </xf>
    <xf numFmtId="178" fontId="0" fillId="2" borderId="36" xfId="0" applyNumberFormat="1" applyFont="1" applyFill="1" applyBorder="1" applyAlignment="1" applyProtection="1">
      <alignment horizontal="right" vertical="center" indent="1"/>
      <protection/>
    </xf>
    <xf numFmtId="178" fontId="0" fillId="2" borderId="37" xfId="0" applyNumberFormat="1" applyFont="1" applyFill="1" applyBorder="1" applyAlignment="1" applyProtection="1">
      <alignment horizontal="right" vertical="center" indent="1"/>
      <protection/>
    </xf>
    <xf numFmtId="0" fontId="0" fillId="2" borderId="9" xfId="0" applyFont="1" applyFill="1" applyBorder="1" applyAlignment="1" applyProtection="1">
      <alignment horizontal="left" vertical="center" wrapText="1"/>
      <protection/>
    </xf>
    <xf numFmtId="0" fontId="0" fillId="2" borderId="1" xfId="0" applyFont="1" applyFill="1" applyBorder="1" applyAlignment="1" applyProtection="1">
      <alignment horizontal="left" vertical="center" wrapText="1"/>
      <protection/>
    </xf>
    <xf numFmtId="0" fontId="0" fillId="2" borderId="38" xfId="0" applyFont="1" applyFill="1" applyBorder="1" applyAlignment="1" applyProtection="1">
      <alignment horizontal="left" vertical="center" wrapText="1"/>
      <protection/>
    </xf>
    <xf numFmtId="0" fontId="0" fillId="9" borderId="12" xfId="0" applyFont="1" applyFill="1" applyBorder="1" applyAlignment="1" applyProtection="1">
      <alignment vertical="center"/>
      <protection locked="0"/>
    </xf>
    <xf numFmtId="0" fontId="0" fillId="9" borderId="39" xfId="0" applyFont="1" applyFill="1" applyBorder="1" applyAlignment="1" applyProtection="1">
      <alignment vertical="center"/>
      <protection locked="0"/>
    </xf>
    <xf numFmtId="0" fontId="0" fillId="2" borderId="40" xfId="0" applyFont="1" applyFill="1" applyBorder="1" applyAlignment="1" applyProtection="1">
      <alignment horizontal="left" vertical="center" wrapText="1"/>
      <protection/>
    </xf>
    <xf numFmtId="0" fontId="0" fillId="2" borderId="41" xfId="0" applyFont="1" applyFill="1" applyBorder="1" applyAlignment="1" applyProtection="1">
      <alignment horizontal="left" vertical="center" wrapText="1"/>
      <protection/>
    </xf>
    <xf numFmtId="0" fontId="0" fillId="9" borderId="42" xfId="0" applyFont="1" applyFill="1" applyBorder="1" applyAlignment="1" applyProtection="1">
      <alignment vertical="center"/>
      <protection locked="0"/>
    </xf>
    <xf numFmtId="0" fontId="0" fillId="2" borderId="43" xfId="0" applyFont="1" applyFill="1" applyBorder="1" applyAlignment="1" applyProtection="1">
      <alignment horizontal="left" vertical="center" wrapText="1"/>
      <protection/>
    </xf>
    <xf numFmtId="0" fontId="9" fillId="0" borderId="2" xfId="0" applyFont="1" applyBorder="1" applyAlignment="1" applyProtection="1">
      <alignment/>
      <protection/>
    </xf>
    <xf numFmtId="0" fontId="0" fillId="2" borderId="0" xfId="0" applyFont="1" applyFill="1" applyBorder="1" applyAlignment="1" applyProtection="1">
      <alignment horizontal="left" vertical="center" wrapText="1"/>
      <protection/>
    </xf>
    <xf numFmtId="0" fontId="0" fillId="9" borderId="27" xfId="0" applyNumberFormat="1" applyFont="1" applyFill="1" applyBorder="1" applyAlignment="1" applyProtection="1">
      <alignment vertical="top" wrapText="1"/>
      <protection locked="0"/>
    </xf>
    <xf numFmtId="0" fontId="0" fillId="9" borderId="8" xfId="0" applyNumberFormat="1" applyFont="1" applyFill="1" applyBorder="1" applyAlignment="1" applyProtection="1">
      <alignment vertical="top" wrapText="1"/>
      <protection locked="0"/>
    </xf>
    <xf numFmtId="0" fontId="0" fillId="9" borderId="11" xfId="0" applyNumberFormat="1" applyFont="1" applyFill="1" applyBorder="1" applyAlignment="1" applyProtection="1">
      <alignment vertical="top" wrapText="1"/>
      <protection locked="0"/>
    </xf>
    <xf numFmtId="0" fontId="0" fillId="9" borderId="0" xfId="0" applyNumberFormat="1" applyFont="1" applyFill="1" applyAlignment="1" applyProtection="1">
      <alignment vertical="top" wrapText="1"/>
      <protection locked="0"/>
    </xf>
    <xf numFmtId="14" fontId="0" fillId="9" borderId="0" xfId="0" applyNumberFormat="1" applyFont="1" applyFill="1" applyBorder="1" applyAlignment="1" applyProtection="1">
      <alignment horizontal="left" vertical="top" wrapText="1"/>
      <protection locked="0"/>
    </xf>
    <xf numFmtId="0" fontId="0" fillId="9" borderId="0" xfId="0" applyFont="1" applyFill="1" applyAlignment="1" applyProtection="1">
      <alignment horizontal="left" vertical="top" wrapText="1"/>
      <protection locked="0"/>
    </xf>
    <xf numFmtId="0" fontId="1" fillId="2" borderId="1" xfId="0" applyFont="1" applyFill="1" applyBorder="1" applyAlignment="1" applyProtection="1">
      <alignment horizontal="left" vertical="top" wrapText="1"/>
      <protection/>
    </xf>
    <xf numFmtId="0" fontId="0" fillId="0" borderId="13" xfId="0" applyBorder="1" applyAlignment="1" applyProtection="1">
      <alignment/>
      <protection/>
    </xf>
    <xf numFmtId="0" fontId="0" fillId="5" borderId="9" xfId="0" applyFont="1" applyFill="1" applyBorder="1" applyAlignment="1" applyProtection="1">
      <alignment vertical="center"/>
      <protection/>
    </xf>
    <xf numFmtId="0" fontId="0" fillId="5" borderId="12"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7" fillId="4" borderId="12" xfId="0" applyFont="1" applyFill="1" applyBorder="1" applyAlignment="1" applyProtection="1">
      <alignment vertical="center"/>
      <protection/>
    </xf>
    <xf numFmtId="0" fontId="0" fillId="9" borderId="0" xfId="0" applyFont="1" applyFill="1" applyAlignment="1" applyProtection="1">
      <alignment/>
      <protection locked="0"/>
    </xf>
    <xf numFmtId="49" fontId="4" fillId="2" borderId="0" xfId="0" applyNumberFormat="1" applyFont="1" applyFill="1" applyBorder="1" applyAlignment="1" applyProtection="1">
      <alignment horizontal="left" vertical="top" wrapText="1"/>
      <protection/>
    </xf>
    <xf numFmtId="0" fontId="0" fillId="9" borderId="0" xfId="0" applyNumberFormat="1" applyFont="1" applyFill="1" applyBorder="1" applyAlignment="1" applyProtection="1">
      <alignment vertical="top" wrapText="1"/>
      <protection locked="0"/>
    </xf>
    <xf numFmtId="0" fontId="0" fillId="8" borderId="0" xfId="0" applyFill="1" applyAlignment="1">
      <alignment wrapText="1"/>
    </xf>
    <xf numFmtId="0" fontId="17" fillId="8" borderId="0" xfId="0" applyFont="1" applyFill="1" applyAlignment="1" applyProtection="1">
      <alignment horizontal="center" vertical="center" textRotation="90"/>
      <protection/>
    </xf>
    <xf numFmtId="0" fontId="0" fillId="8" borderId="0" xfId="0" applyFill="1" applyAlignment="1">
      <alignment/>
    </xf>
    <xf numFmtId="0" fontId="10" fillId="9" borderId="0" xfId="0" applyNumberFormat="1" applyFont="1" applyFill="1" applyBorder="1" applyAlignment="1" applyProtection="1">
      <alignment vertical="top"/>
      <protection locked="0"/>
    </xf>
    <xf numFmtId="0" fontId="1" fillId="2" borderId="0" xfId="0" applyFont="1" applyFill="1" applyBorder="1" applyAlignment="1" applyProtection="1">
      <alignment horizontal="left" vertical="top" wrapText="1"/>
      <protection/>
    </xf>
    <xf numFmtId="0" fontId="0" fillId="0" borderId="2" xfId="0" applyBorder="1" applyAlignment="1" applyProtection="1">
      <alignment/>
      <protection/>
    </xf>
    <xf numFmtId="0" fontId="0" fillId="5" borderId="9" xfId="0" applyFill="1" applyBorder="1" applyAlignment="1" applyProtection="1">
      <alignment vertical="center"/>
      <protection/>
    </xf>
    <xf numFmtId="0" fontId="0" fillId="5" borderId="12" xfId="0" applyFill="1" applyBorder="1" applyAlignment="1" applyProtection="1">
      <alignment vertical="center"/>
      <protection/>
    </xf>
    <xf numFmtId="0" fontId="0" fillId="2" borderId="0" xfId="0" applyFill="1" applyAlignment="1" applyProtection="1">
      <alignment/>
      <protection/>
    </xf>
    <xf numFmtId="0" fontId="0" fillId="0" borderId="0" xfId="0" applyAlignment="1" applyProtection="1">
      <alignment/>
      <protection/>
    </xf>
    <xf numFmtId="0" fontId="8" fillId="2" borderId="0" xfId="0" applyFont="1" applyFill="1" applyAlignment="1" applyProtection="1">
      <alignment/>
      <protection/>
    </xf>
    <xf numFmtId="0" fontId="0" fillId="0" borderId="0" xfId="0" applyAlignment="1">
      <alignment/>
    </xf>
    <xf numFmtId="0" fontId="0" fillId="7" borderId="9" xfId="0" applyFill="1" applyBorder="1" applyAlignment="1" applyProtection="1">
      <alignment vertical="center"/>
      <protection/>
    </xf>
    <xf numFmtId="0" fontId="0" fillId="7" borderId="12" xfId="0" applyFill="1" applyBorder="1" applyAlignment="1" applyProtection="1">
      <alignment/>
      <protection/>
    </xf>
    <xf numFmtId="0" fontId="0" fillId="9" borderId="9" xfId="0" applyNumberFormat="1" applyFont="1" applyFill="1" applyBorder="1" applyAlignment="1" applyProtection="1">
      <alignment vertical="top" wrapText="1"/>
      <protection locked="0"/>
    </xf>
    <xf numFmtId="0" fontId="0" fillId="9" borderId="1" xfId="0" applyNumberFormat="1" applyFont="1" applyFill="1" applyBorder="1" applyAlignment="1" applyProtection="1">
      <alignment vertical="top" wrapText="1"/>
      <protection locked="0"/>
    </xf>
    <xf numFmtId="0" fontId="0" fillId="9" borderId="18" xfId="0" applyNumberFormat="1" applyFont="1" applyFill="1" applyBorder="1" applyAlignment="1" applyProtection="1">
      <alignment vertical="top" wrapText="1"/>
      <protection locked="0"/>
    </xf>
    <xf numFmtId="0" fontId="0" fillId="9" borderId="14" xfId="0" applyNumberFormat="1" applyFont="1" applyFill="1" applyBorder="1" applyAlignment="1" applyProtection="1">
      <alignment vertical="top" wrapText="1"/>
      <protection locked="0"/>
    </xf>
    <xf numFmtId="0" fontId="7" fillId="3" borderId="9" xfId="0" applyFont="1" applyFill="1" applyBorder="1" applyAlignment="1" applyProtection="1">
      <alignment vertical="center"/>
      <protection/>
    </xf>
    <xf numFmtId="0" fontId="0" fillId="0" borderId="12" xfId="0" applyBorder="1" applyAlignment="1" applyProtection="1">
      <alignment/>
      <protection/>
    </xf>
    <xf numFmtId="0" fontId="9" fillId="2" borderId="0" xfId="0" applyFont="1" applyFill="1" applyAlignment="1" applyProtection="1">
      <alignment/>
      <protection/>
    </xf>
    <xf numFmtId="0" fontId="18" fillId="8" borderId="0" xfId="0" applyFont="1" applyFill="1" applyAlignment="1">
      <alignment horizontal="center" vertical="center" textRotation="90"/>
    </xf>
    <xf numFmtId="0" fontId="0" fillId="8" borderId="0" xfId="0" applyFill="1" applyAlignment="1">
      <alignment horizontal="center" vertical="center" textRotation="90"/>
    </xf>
    <xf numFmtId="0" fontId="10" fillId="2" borderId="0" xfId="0" applyFont="1" applyFill="1" applyAlignment="1">
      <alignment/>
    </xf>
    <xf numFmtId="0" fontId="21" fillId="2" borderId="15" xfId="0" applyFont="1" applyFill="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17" xfId="0" applyFont="1" applyBorder="1" applyAlignment="1">
      <alignment horizontal="center" vertical="center" textRotation="90" wrapText="1"/>
    </xf>
    <xf numFmtId="0" fontId="0" fillId="2" borderId="8" xfId="0" applyFont="1" applyFill="1" applyBorder="1" applyAlignment="1">
      <alignment horizontal="left" vertical="center" wrapText="1"/>
    </xf>
    <xf numFmtId="0" fontId="0" fillId="0" borderId="8" xfId="0" applyBorder="1" applyAlignment="1">
      <alignment wrapText="1"/>
    </xf>
    <xf numFmtId="0" fontId="0" fillId="0" borderId="11" xfId="0" applyBorder="1" applyAlignment="1">
      <alignment wrapText="1"/>
    </xf>
    <xf numFmtId="0" fontId="0" fillId="0" borderId="0" xfId="0" applyNumberFormat="1" applyFill="1" applyAlignment="1" applyProtection="1">
      <alignment vertical="top" wrapText="1"/>
      <protection/>
    </xf>
    <xf numFmtId="0" fontId="0" fillId="0" borderId="0" xfId="0" applyNumberFormat="1" applyFill="1" applyAlignment="1">
      <alignment vertical="top" wrapText="1"/>
    </xf>
    <xf numFmtId="0" fontId="0" fillId="0" borderId="0" xfId="0" applyFill="1" applyAlignment="1">
      <alignment wrapText="1"/>
    </xf>
    <xf numFmtId="0" fontId="0" fillId="2" borderId="18" xfId="0" applyNumberFormat="1" applyFill="1" applyBorder="1" applyAlignment="1">
      <alignment horizontal="left" vertical="top" wrapText="1"/>
    </xf>
    <xf numFmtId="0" fontId="0" fillId="2" borderId="9" xfId="0" applyFill="1" applyBorder="1" applyAlignment="1">
      <alignment wrapText="1"/>
    </xf>
    <xf numFmtId="0" fontId="0" fillId="0" borderId="9" xfId="0" applyBorder="1" applyAlignment="1">
      <alignment wrapText="1"/>
    </xf>
    <xf numFmtId="0" fontId="22" fillId="0" borderId="22" xfId="0" applyFont="1" applyBorder="1" applyAlignment="1">
      <alignment/>
    </xf>
    <xf numFmtId="0" fontId="22" fillId="0" borderId="20" xfId="0" applyFont="1" applyBorder="1" applyAlignment="1">
      <alignment/>
    </xf>
    <xf numFmtId="0" fontId="22" fillId="0" borderId="23" xfId="0" applyFont="1" applyBorder="1" applyAlignment="1">
      <alignment/>
    </xf>
    <xf numFmtId="0" fontId="22" fillId="0" borderId="21" xfId="0" applyFont="1" applyBorder="1" applyAlignment="1">
      <alignment/>
    </xf>
    <xf numFmtId="0" fontId="22" fillId="0" borderId="24" xfId="0" applyFont="1" applyBorder="1" applyAlignment="1">
      <alignment/>
    </xf>
    <xf numFmtId="0" fontId="9" fillId="2" borderId="14" xfId="0" applyFont="1" applyFill="1" applyBorder="1" applyAlignment="1">
      <alignment horizontal="center" vertical="top"/>
    </xf>
    <xf numFmtId="0" fontId="0" fillId="2" borderId="0" xfId="0" applyFill="1" applyAlignment="1">
      <alignment/>
    </xf>
    <xf numFmtId="0" fontId="22" fillId="2" borderId="20" xfId="0" applyFont="1" applyFill="1" applyBorder="1" applyAlignment="1">
      <alignment horizontal="center" vertical="center"/>
    </xf>
    <xf numFmtId="0" fontId="23" fillId="2" borderId="24" xfId="0" applyFont="1" applyFill="1" applyBorder="1" applyAlignment="1">
      <alignment/>
    </xf>
    <xf numFmtId="0" fontId="9" fillId="2" borderId="3" xfId="0" applyFont="1" applyFill="1" applyBorder="1" applyAlignment="1">
      <alignment horizontal="center" vertical="top"/>
    </xf>
    <xf numFmtId="0" fontId="0" fillId="10" borderId="44" xfId="0" applyFill="1" applyBorder="1" applyAlignment="1">
      <alignment horizontal="center" vertical="top"/>
    </xf>
    <xf numFmtId="0" fontId="9" fillId="2" borderId="14" xfId="0" applyFont="1" applyFill="1" applyBorder="1" applyAlignment="1">
      <alignment horizontal="center" vertical="top" wrapText="1"/>
    </xf>
    <xf numFmtId="0" fontId="9" fillId="2" borderId="0" xfId="0" applyFont="1" applyFill="1" applyBorder="1" applyAlignment="1">
      <alignment horizontal="center" vertical="top" wrapText="1"/>
    </xf>
    <xf numFmtId="0" fontId="9" fillId="2" borderId="2" xfId="0" applyFont="1" applyFill="1" applyBorder="1" applyAlignment="1">
      <alignment horizontal="center"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NumberFormat="1" applyFill="1" applyAlignment="1" quotePrefix="1">
      <alignment horizontal="left" vertical="top" wrapText="1"/>
    </xf>
    <xf numFmtId="0" fontId="0" fillId="2" borderId="0" xfId="0" applyNumberFormat="1" applyFill="1" applyAlignment="1">
      <alignment horizontal="left" vertical="top" wrapText="1"/>
    </xf>
    <xf numFmtId="0" fontId="0" fillId="0" borderId="0" xfId="0" applyNumberFormat="1" applyAlignment="1">
      <alignment horizontal="left" vertical="top" wrapText="1"/>
    </xf>
    <xf numFmtId="0" fontId="16" fillId="2" borderId="0" xfId="0" applyFont="1" applyFill="1" applyAlignment="1">
      <alignment horizontal="left" vertical="center"/>
    </xf>
    <xf numFmtId="0" fontId="16" fillId="0" borderId="0" xfId="0" applyFont="1" applyAlignment="1">
      <alignment horizontal="left" vertical="center"/>
    </xf>
    <xf numFmtId="0" fontId="0" fillId="0" borderId="0" xfId="0" applyAlignment="1">
      <alignment horizontal="center" vertical="top" wrapText="1"/>
    </xf>
    <xf numFmtId="0" fontId="0" fillId="0" borderId="2" xfId="0" applyBorder="1" applyAlignment="1">
      <alignment horizontal="center" vertical="top" wrapText="1"/>
    </xf>
    <xf numFmtId="0" fontId="9" fillId="2" borderId="6" xfId="0" applyFont="1" applyFill="1" applyBorder="1" applyAlignment="1">
      <alignment horizontal="center" vertical="top"/>
    </xf>
    <xf numFmtId="0" fontId="0" fillId="0" borderId="3" xfId="0" applyBorder="1" applyAlignment="1">
      <alignment horizontal="center" vertical="top"/>
    </xf>
    <xf numFmtId="0" fontId="0" fillId="10" borderId="3" xfId="0" applyFill="1" applyBorder="1" applyAlignment="1">
      <alignment horizontal="center" vertical="top"/>
    </xf>
    <xf numFmtId="0" fontId="23" fillId="2" borderId="20" xfId="0" applyFont="1" applyFill="1" applyBorder="1" applyAlignment="1">
      <alignment/>
    </xf>
    <xf numFmtId="0" fontId="22" fillId="2" borderId="21" xfId="0" applyFont="1" applyFill="1" applyBorder="1" applyAlignment="1">
      <alignment/>
    </xf>
    <xf numFmtId="0" fontId="23" fillId="2" borderId="21" xfId="0" applyFont="1" applyFill="1" applyBorder="1" applyAlignment="1">
      <alignment/>
    </xf>
    <xf numFmtId="0" fontId="22" fillId="2" borderId="21" xfId="0" applyFont="1" applyFill="1" applyBorder="1" applyAlignment="1">
      <alignment horizontal="center" vertical="center"/>
    </xf>
    <xf numFmtId="0" fontId="23" fillId="2" borderId="28" xfId="0" applyFont="1" applyFill="1" applyBorder="1" applyAlignment="1">
      <alignment/>
    </xf>
    <xf numFmtId="0" fontId="22" fillId="2" borderId="20" xfId="0" applyFont="1" applyFill="1" applyBorder="1" applyAlignment="1">
      <alignment/>
    </xf>
    <xf numFmtId="0" fontId="9" fillId="2" borderId="7" xfId="0" applyFont="1" applyFill="1" applyBorder="1" applyAlignment="1">
      <alignment horizontal="center" vertical="top"/>
    </xf>
    <xf numFmtId="0" fontId="22" fillId="2" borderId="22" xfId="0" applyFont="1" applyFill="1" applyBorder="1" applyAlignment="1">
      <alignment/>
    </xf>
    <xf numFmtId="0" fontId="22" fillId="2" borderId="23" xfId="0" applyFont="1" applyFill="1" applyBorder="1" applyAlignment="1">
      <alignment/>
    </xf>
    <xf numFmtId="0" fontId="0" fillId="2" borderId="0" xfId="0" applyFill="1" applyAlignment="1">
      <alignment horizontal="center" vertical="center"/>
    </xf>
    <xf numFmtId="0" fontId="1" fillId="2" borderId="16" xfId="0" applyFont="1" applyFill="1" applyBorder="1" applyAlignment="1">
      <alignment/>
    </xf>
    <xf numFmtId="0" fontId="0" fillId="0" borderId="5" xfId="0" applyBorder="1" applyAlignment="1">
      <alignment/>
    </xf>
    <xf numFmtId="0" fontId="9" fillId="2" borderId="0" xfId="0" applyFont="1" applyFill="1" applyAlignment="1">
      <alignment wrapText="1"/>
    </xf>
    <xf numFmtId="0" fontId="9" fillId="2" borderId="3" xfId="0" applyFont="1" applyFill="1" applyBorder="1" applyAlignment="1">
      <alignment/>
    </xf>
    <xf numFmtId="0" fontId="9" fillId="2" borderId="44" xfId="0" applyFont="1" applyFill="1" applyBorder="1" applyAlignment="1">
      <alignment/>
    </xf>
    <xf numFmtId="0" fontId="9" fillId="2" borderId="45" xfId="0" applyFont="1" applyFill="1" applyBorder="1" applyAlignment="1">
      <alignment horizontal="center" vertical="top"/>
    </xf>
    <xf numFmtId="0" fontId="22" fillId="0" borderId="28" xfId="0" applyFont="1" applyBorder="1" applyAlignment="1">
      <alignment/>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49" fontId="0" fillId="2" borderId="0" xfId="0" applyNumberFormat="1" applyFill="1" applyAlignment="1">
      <alignment horizontal="left" vertical="top" wrapText="1"/>
    </xf>
    <xf numFmtId="0" fontId="0" fillId="2" borderId="0" xfId="0" applyFill="1" applyAlignment="1">
      <alignment wrapText="1"/>
    </xf>
    <xf numFmtId="14" fontId="0" fillId="2" borderId="0" xfId="0" applyNumberFormat="1" applyFill="1" applyAlignment="1">
      <alignment horizontal="left" vertical="top" wrapText="1"/>
    </xf>
    <xf numFmtId="0" fontId="0" fillId="2" borderId="0" xfId="0" applyNumberFormat="1" applyFill="1" applyAlignment="1">
      <alignment wrapText="1"/>
    </xf>
    <xf numFmtId="0" fontId="0" fillId="2" borderId="0" xfId="0" applyNumberFormat="1" applyFill="1" applyAlignment="1" applyProtection="1">
      <alignment vertical="top" wrapText="1"/>
      <protection/>
    </xf>
    <xf numFmtId="0" fontId="0" fillId="2" borderId="0" xfId="0" applyNumberFormat="1" applyFill="1" applyAlignment="1">
      <alignment vertical="top" wrapText="1"/>
    </xf>
    <xf numFmtId="0" fontId="0" fillId="2" borderId="11" xfId="0" applyFont="1" applyFill="1" applyBorder="1" applyAlignment="1">
      <alignment horizontal="left" vertical="center" wrapText="1"/>
    </xf>
    <xf numFmtId="0" fontId="0" fillId="0" borderId="0" xfId="0" applyFont="1" applyAlignment="1">
      <alignment/>
    </xf>
    <xf numFmtId="0" fontId="18" fillId="8" borderId="0" xfId="0" applyFont="1" applyFill="1" applyAlignment="1" applyProtection="1">
      <alignment horizontal="center" vertical="center" textRotation="90"/>
      <protection/>
    </xf>
    <xf numFmtId="0" fontId="0" fillId="9" borderId="27" xfId="0" applyNumberFormat="1" applyFont="1" applyFill="1" applyBorder="1" applyAlignment="1" applyProtection="1">
      <alignment vertical="top" wrapText="1"/>
      <protection locked="0"/>
    </xf>
    <xf numFmtId="0" fontId="0" fillId="9" borderId="8" xfId="0" applyNumberFormat="1" applyFont="1" applyFill="1" applyBorder="1" applyAlignment="1" applyProtection="1">
      <alignment vertical="top" wrapText="1"/>
      <protection locked="0"/>
    </xf>
    <xf numFmtId="0" fontId="0" fillId="9" borderId="11" xfId="0" applyNumberFormat="1" applyFont="1" applyFill="1" applyBorder="1" applyAlignment="1" applyProtection="1">
      <alignment vertical="top" wrapText="1"/>
      <protection locked="0"/>
    </xf>
    <xf numFmtId="0" fontId="0" fillId="9" borderId="19" xfId="0" applyFont="1" applyFill="1" applyBorder="1" applyAlignment="1" applyProtection="1">
      <alignment horizontal="center" vertical="center"/>
      <protection locked="0"/>
    </xf>
    <xf numFmtId="0" fontId="0" fillId="9" borderId="15" xfId="0" applyFont="1" applyFill="1" applyBorder="1" applyAlignment="1" applyProtection="1">
      <alignment vertical="center"/>
      <protection locked="0"/>
    </xf>
    <xf numFmtId="0" fontId="0" fillId="9" borderId="17" xfId="0" applyFont="1" applyFill="1" applyBorder="1" applyAlignment="1" applyProtection="1">
      <alignment vertical="center"/>
      <protection locked="0"/>
    </xf>
    <xf numFmtId="0" fontId="0" fillId="9" borderId="9" xfId="0" applyFont="1" applyFill="1" applyBorder="1" applyAlignment="1" applyProtection="1">
      <alignment vertical="center"/>
      <protection locked="0"/>
    </xf>
    <xf numFmtId="0" fontId="0" fillId="9" borderId="12" xfId="0" applyFont="1" applyFill="1" applyBorder="1" applyAlignment="1" applyProtection="1">
      <alignment/>
      <protection locked="0"/>
    </xf>
    <xf numFmtId="0" fontId="1" fillId="9" borderId="0" xfId="0" applyFont="1" applyFill="1" applyBorder="1" applyAlignment="1" applyProtection="1">
      <alignment horizontal="left" vertical="top" wrapText="1"/>
      <protection locked="0"/>
    </xf>
    <xf numFmtId="0" fontId="0" fillId="9" borderId="2" xfId="0" applyFont="1" applyFill="1" applyBorder="1" applyAlignment="1" applyProtection="1">
      <alignment/>
      <protection locked="0"/>
    </xf>
    <xf numFmtId="0" fontId="0" fillId="9" borderId="14" xfId="0" applyFont="1" applyFill="1" applyBorder="1" applyAlignment="1" applyProtection="1">
      <alignment vertical="top" wrapText="1"/>
      <protection locked="0"/>
    </xf>
    <xf numFmtId="0" fontId="0" fillId="9" borderId="16" xfId="0" applyFont="1" applyFill="1" applyBorder="1" applyAlignment="1" applyProtection="1">
      <alignment vertical="top" wrapText="1"/>
      <protection locked="0"/>
    </xf>
    <xf numFmtId="0" fontId="0" fillId="5" borderId="9" xfId="0" applyFont="1" applyFill="1" applyBorder="1" applyAlignment="1" applyProtection="1">
      <alignment vertical="center" wrapText="1"/>
      <protection/>
    </xf>
    <xf numFmtId="0" fontId="0" fillId="5" borderId="12" xfId="0" applyFont="1" applyFill="1" applyBorder="1" applyAlignment="1" applyProtection="1">
      <alignment vertical="center" wrapText="1"/>
      <protection/>
    </xf>
    <xf numFmtId="0" fontId="0" fillId="9" borderId="15" xfId="0" applyFont="1" applyFill="1" applyBorder="1" applyAlignment="1" applyProtection="1">
      <alignment horizontal="center" vertical="center"/>
      <protection locked="0"/>
    </xf>
    <xf numFmtId="0" fontId="0" fillId="9" borderId="17" xfId="0" applyFont="1" applyFill="1" applyBorder="1" applyAlignment="1" applyProtection="1">
      <alignment horizontal="center" vertical="center"/>
      <protection locked="0"/>
    </xf>
    <xf numFmtId="0" fontId="1" fillId="9" borderId="1" xfId="0" applyFont="1" applyFill="1" applyBorder="1" applyAlignment="1" applyProtection="1">
      <alignment horizontal="left" vertical="top" wrapText="1"/>
      <protection locked="0"/>
    </xf>
    <xf numFmtId="0" fontId="0" fillId="9" borderId="13" xfId="0" applyFont="1" applyFill="1" applyBorder="1" applyAlignment="1" applyProtection="1">
      <alignment/>
      <protection locked="0"/>
    </xf>
    <xf numFmtId="0" fontId="0" fillId="2" borderId="9" xfId="0" applyFont="1" applyFill="1" applyBorder="1" applyAlignment="1">
      <alignment horizontal="left" vertical="center" wrapText="1"/>
    </xf>
    <xf numFmtId="0" fontId="0" fillId="0" borderId="12" xfId="0" applyBorder="1" applyAlignment="1">
      <alignment wrapText="1"/>
    </xf>
    <xf numFmtId="0" fontId="18" fillId="8" borderId="0" xfId="0" applyFont="1" applyFill="1" applyAlignment="1">
      <alignment horizontal="center" vertical="center" textRotation="90"/>
    </xf>
    <xf numFmtId="0" fontId="0" fillId="2" borderId="12" xfId="0" applyFont="1" applyFill="1" applyBorder="1" applyAlignment="1">
      <alignment horizontal="left"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2">
    <dxf>
      <fill>
        <patternFill>
          <bgColor rgb="FFFF0000"/>
        </patternFill>
      </fill>
      <border/>
    </dxf>
    <dxf>
      <font>
        <color rgb="FFFFFFFF"/>
      </font>
      <fill>
        <patternFill>
          <bgColor rgb="FFFFFFFF"/>
        </patternFill>
      </fill>
      <border/>
    </dxf>
    <dxf>
      <font>
        <color auto="1"/>
      </font>
      <fill>
        <patternFill>
          <bgColor rgb="FFFFFFFF"/>
        </patternFill>
      </fill>
      <border/>
    </dxf>
    <dxf>
      <font>
        <color rgb="FFFFFFFF"/>
      </font>
      <fill>
        <patternFill>
          <bgColor rgb="FF3366FF"/>
        </patternFill>
      </fill>
      <border/>
    </dxf>
    <dxf>
      <font>
        <color rgb="FFFFFFFF"/>
      </font>
      <fill>
        <patternFill>
          <bgColor rgb="FF339966"/>
        </patternFill>
      </fill>
      <border/>
    </dxf>
    <dxf>
      <font>
        <color auto="1"/>
      </font>
      <fill>
        <patternFill>
          <bgColor rgb="FFFF9900"/>
        </patternFill>
      </fill>
      <border/>
    </dxf>
    <dxf>
      <font>
        <color auto="1"/>
      </font>
      <fill>
        <patternFill>
          <bgColor rgb="FFFFFF99"/>
        </patternFill>
      </fill>
      <border/>
    </dxf>
    <dxf>
      <fill>
        <patternFill>
          <bgColor rgb="FF00FF00"/>
        </patternFill>
      </fill>
      <border/>
    </dxf>
    <dxf>
      <fill>
        <patternFill>
          <bgColor rgb="FFFF00FF"/>
        </patternFill>
      </fill>
      <border/>
    </dxf>
    <dxf>
      <font>
        <color rgb="FFFFFF00"/>
      </font>
      <fill>
        <patternFill>
          <bgColor rgb="FFFFFF00"/>
        </patternFill>
      </fill>
      <border/>
    </dxf>
    <dxf>
      <font>
        <color rgb="FF339966"/>
      </font>
      <fill>
        <patternFill>
          <bgColor rgb="FF339966"/>
        </patternFill>
      </fill>
      <border/>
    </dxf>
    <dxf>
      <font>
        <color rgb="FFCCFFCC"/>
      </font>
      <fill>
        <patternFill>
          <bgColor rgb="FFCCFFCC"/>
        </patternFill>
      </fill>
      <border/>
    </dxf>
    <dxf>
      <font>
        <color rgb="FFFF99CC"/>
      </font>
      <fill>
        <patternFill>
          <bgColor rgb="FFFF99CC"/>
        </patternFill>
      </fill>
      <border/>
    </dxf>
    <dxf>
      <font>
        <color rgb="FFFF0000"/>
      </font>
      <fill>
        <patternFill>
          <bgColor rgb="FFFF0000"/>
        </patternFill>
      </fill>
      <border/>
    </dxf>
    <dxf>
      <font>
        <color rgb="FFFFFFFF"/>
      </font>
      <border/>
    </dxf>
    <dxf>
      <font>
        <color auto="1"/>
      </font>
      <fill>
        <patternFill>
          <bgColor rgb="FF000000"/>
        </patternFill>
      </fill>
      <border/>
    </dxf>
    <dxf>
      <font>
        <b/>
        <i val="0"/>
        <color rgb="FFFF0000"/>
      </font>
      <fill>
        <patternFill>
          <bgColor rgb="FFFFFFFF"/>
        </patternFill>
      </fill>
      <border/>
    </dxf>
    <dxf>
      <font>
        <b/>
        <i val="0"/>
        <color rgb="FFFF0000"/>
      </font>
      <border/>
    </dxf>
    <dxf>
      <font>
        <strike val="0"/>
        <color rgb="FFFF0000"/>
      </font>
      <border/>
    </dxf>
    <dxf>
      <font>
        <color rgb="FF3366FF"/>
      </font>
      <fill>
        <patternFill>
          <bgColor rgb="FF3366FF"/>
        </patternFill>
      </fill>
      <border/>
    </dxf>
    <dxf>
      <font>
        <color rgb="FFFF9900"/>
      </font>
      <fill>
        <patternFill>
          <bgColor rgb="FFFF9900"/>
        </patternFill>
      </fill>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2675"/>
          <c:y val="0.1995"/>
          <c:w val="0.94975"/>
          <c:h val="0.6785"/>
        </c:manualLayout>
      </c:layout>
      <c:barChart>
        <c:barDir val="bar"/>
        <c:grouping val="clustered"/>
        <c:varyColors val="0"/>
        <c:ser>
          <c:idx val="0"/>
          <c:order val="0"/>
          <c:tx>
            <c:strRef>
              <c:f>'2-Inserimento dati (AP)'!$M$20</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(AP)'!$N$20</c:f>
              <c:numCache>
                <c:ptCount val="1"/>
                <c:pt idx="0">
                  <c:v>0</c:v>
                </c:pt>
              </c:numCache>
            </c:numRef>
          </c:val>
        </c:ser>
        <c:ser>
          <c:idx val="1"/>
          <c:order val="1"/>
          <c:tx>
            <c:strRef>
              <c:f>'2-Inserimento dati (AP)'!$M$21</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(AP)'!$N$21</c:f>
              <c:numCache>
                <c:ptCount val="1"/>
                <c:pt idx="0">
                  <c:v>0</c:v>
                </c:pt>
              </c:numCache>
            </c:numRef>
          </c:val>
        </c:ser>
        <c:ser>
          <c:idx val="2"/>
          <c:order val="2"/>
          <c:tx>
            <c:strRef>
              <c:f>'2-Inserimento dati (AP)'!$M$22</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(AP)'!$N$22</c:f>
              <c:numCache>
                <c:ptCount val="1"/>
                <c:pt idx="0">
                  <c:v>0</c:v>
                </c:pt>
              </c:numCache>
            </c:numRef>
          </c:val>
        </c:ser>
        <c:overlap val="-50"/>
        <c:gapWidth val="50"/>
        <c:axId val="23044927"/>
        <c:axId val="6077752"/>
      </c:barChart>
      <c:catAx>
        <c:axId val="23044927"/>
        <c:scaling>
          <c:orientation val="maxMin"/>
        </c:scaling>
        <c:axPos val="l"/>
        <c:delete val="1"/>
        <c:majorTickMark val="out"/>
        <c:minorTickMark val="none"/>
        <c:tickLblPos val="low"/>
        <c:crossAx val="6077752"/>
        <c:crossesAt val="0"/>
        <c:auto val="1"/>
        <c:lblOffset val="100"/>
        <c:noMultiLvlLbl val="0"/>
      </c:catAx>
      <c:valAx>
        <c:axId val="6077752"/>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23044927"/>
        <c:crossesAt val="1"/>
        <c:crossBetween val="between"/>
        <c:dispUnits/>
        <c:minorUnit val="0.1"/>
      </c:valAx>
      <c:spPr>
        <a:noFill/>
        <a:ln w="12700">
          <a:solidFill>
            <a:srgbClr val="808080"/>
          </a:solidFill>
        </a:ln>
      </c:spPr>
    </c:plotArea>
    <c:legend>
      <c:legendPos val="b"/>
      <c:layout>
        <c:manualLayout>
          <c:xMode val="edge"/>
          <c:yMode val="edge"/>
          <c:x val="0.05375"/>
          <c:y val="0.9225"/>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345"/>
          <c:y val="0.25125"/>
          <c:w val="0.93425"/>
          <c:h val="0.601"/>
        </c:manualLayout>
      </c:layout>
      <c:barChart>
        <c:barDir val="bar"/>
        <c:grouping val="clustered"/>
        <c:varyColors val="0"/>
        <c:ser>
          <c:idx val="0"/>
          <c:order val="0"/>
          <c:tx>
            <c:strRef>
              <c:f>'4-Inserimento dati (VSost somm)'!$M$536</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somm)'!$N$536</c:f>
              <c:numCache>
                <c:ptCount val="1"/>
                <c:pt idx="0">
                  <c:v>0</c:v>
                </c:pt>
              </c:numCache>
            </c:numRef>
          </c:val>
        </c:ser>
        <c:ser>
          <c:idx val="1"/>
          <c:order val="1"/>
          <c:tx>
            <c:strRef>
              <c:f>'4-Inserimento dati (VSost somm)'!$M$537</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somm)'!$N$537</c:f>
              <c:numCache>
                <c:ptCount val="1"/>
                <c:pt idx="0">
                  <c:v>0</c:v>
                </c:pt>
              </c:numCache>
            </c:numRef>
          </c:val>
        </c:ser>
        <c:ser>
          <c:idx val="2"/>
          <c:order val="2"/>
          <c:tx>
            <c:strRef>
              <c:f>'4-Inserimento dati (VSost somm)'!$M$538</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somm)'!$N$538</c:f>
              <c:numCache>
                <c:ptCount val="1"/>
                <c:pt idx="0">
                  <c:v>0</c:v>
                </c:pt>
              </c:numCache>
            </c:numRef>
          </c:val>
        </c:ser>
        <c:overlap val="-50"/>
        <c:gapWidth val="50"/>
        <c:axId val="7878985"/>
        <c:axId val="3802002"/>
      </c:barChart>
      <c:catAx>
        <c:axId val="7878985"/>
        <c:scaling>
          <c:orientation val="maxMin"/>
        </c:scaling>
        <c:axPos val="l"/>
        <c:delete val="1"/>
        <c:majorTickMark val="out"/>
        <c:minorTickMark val="none"/>
        <c:tickLblPos val="low"/>
        <c:crossAx val="3802002"/>
        <c:crossesAt val="0"/>
        <c:auto val="1"/>
        <c:lblOffset val="100"/>
        <c:noMultiLvlLbl val="0"/>
      </c:catAx>
      <c:valAx>
        <c:axId val="3802002"/>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7878985"/>
        <c:crossesAt val="1"/>
        <c:crossBetween val="between"/>
        <c:dispUnits/>
        <c:minorUnit val="0.1"/>
      </c:valAx>
      <c:spPr>
        <a:noFill/>
        <a:ln w="12700">
          <a:solidFill>
            <a:srgbClr val="808080"/>
          </a:solidFill>
        </a:ln>
      </c:spPr>
    </c:plotArea>
    <c:legend>
      <c:legendPos val="b"/>
      <c:layout>
        <c:manualLayout>
          <c:xMode val="edge"/>
          <c:yMode val="edge"/>
          <c:x val="0"/>
          <c:y val="0.89"/>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Gli effetti delle singole varianti (paragone)</a:t>
            </a:r>
          </a:p>
        </c:rich>
      </c:tx>
      <c:layout>
        <c:manualLayout>
          <c:xMode val="factor"/>
          <c:yMode val="factor"/>
          <c:x val="0.00875"/>
          <c:y val="0.00225"/>
        </c:manualLayout>
      </c:layout>
      <c:spPr>
        <a:noFill/>
        <a:ln>
          <a:noFill/>
        </a:ln>
      </c:spPr>
    </c:title>
    <c:plotArea>
      <c:layout>
        <c:manualLayout>
          <c:xMode val="edge"/>
          <c:yMode val="edge"/>
          <c:x val="0.134"/>
          <c:y val="0.15875"/>
          <c:w val="0.84125"/>
          <c:h val="0.726"/>
        </c:manualLayout>
      </c:layout>
      <c:scatterChart>
        <c:scatterStyle val="lineMarker"/>
        <c:varyColors val="0"/>
        <c:ser>
          <c:idx val="0"/>
          <c:order val="0"/>
          <c:tx>
            <c:strRef>
              <c:f>'5-Analisi (VSost sommaria)'!$AI$358</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'5-Analisi (VSost sommaria)'!$AI$359:$AI$361</c:f>
              <c:numCache>
                <c:ptCount val="3"/>
                <c:pt idx="0">
                  <c:v>0</c:v>
                </c:pt>
                <c:pt idx="1">
                  <c:v>0</c:v>
                </c:pt>
                <c:pt idx="2">
                  <c:v>0</c:v>
                </c:pt>
              </c:numCache>
            </c:numRef>
          </c:xVal>
          <c:yVal>
            <c:numRef>
              <c:f>'5-Analisi (VSost sommaria)'!$AH$359:$AH$361</c:f>
              <c:numCache>
                <c:ptCount val="3"/>
                <c:pt idx="0">
                  <c:v>0</c:v>
                </c:pt>
                <c:pt idx="1">
                  <c:v>0</c:v>
                </c:pt>
                <c:pt idx="2">
                  <c:v>0</c:v>
                </c:pt>
              </c:numCache>
            </c:numRef>
          </c:yVal>
          <c:smooth val="0"/>
        </c:ser>
        <c:ser>
          <c:idx val="1"/>
          <c:order val="1"/>
          <c:tx>
            <c:strRef>
              <c:f>'5-Analisi (VSost sommaria)'!$AJ$358</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'5-Analisi (VSost sommaria)'!$AJ$359:$AJ$361</c:f>
              <c:numCache>
                <c:ptCount val="3"/>
                <c:pt idx="0">
                  <c:v>0</c:v>
                </c:pt>
                <c:pt idx="1">
                  <c:v>0</c:v>
                </c:pt>
                <c:pt idx="2">
                  <c:v>0</c:v>
                </c:pt>
              </c:numCache>
            </c:numRef>
          </c:xVal>
          <c:yVal>
            <c:numRef>
              <c:f>'5-Analisi (VSost sommaria)'!$AH$359:$AH$361</c:f>
              <c:numCache>
                <c:ptCount val="3"/>
                <c:pt idx="0">
                  <c:v>0</c:v>
                </c:pt>
                <c:pt idx="1">
                  <c:v>0</c:v>
                </c:pt>
                <c:pt idx="2">
                  <c:v>0</c:v>
                </c:pt>
              </c:numCache>
            </c:numRef>
          </c:yVal>
          <c:smooth val="0"/>
        </c:ser>
        <c:ser>
          <c:idx val="2"/>
          <c:order val="2"/>
          <c:tx>
            <c:strRef>
              <c:f>'5-Analisi (VSost sommaria)'!$AK$358</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'5-Analisi (VSost sommaria)'!$AK$359:$AK$361</c:f>
              <c:numCache>
                <c:ptCount val="3"/>
                <c:pt idx="0">
                  <c:v>0</c:v>
                </c:pt>
                <c:pt idx="1">
                  <c:v>0</c:v>
                </c:pt>
                <c:pt idx="2">
                  <c:v>0</c:v>
                </c:pt>
              </c:numCache>
            </c:numRef>
          </c:xVal>
          <c:yVal>
            <c:numRef>
              <c:f>'5-Analisi (VSost sommaria)'!$AH$359:$AH$361</c:f>
              <c:numCache>
                <c:ptCount val="3"/>
                <c:pt idx="0">
                  <c:v>0</c:v>
                </c:pt>
                <c:pt idx="1">
                  <c:v>0</c:v>
                </c:pt>
                <c:pt idx="2">
                  <c:v>0</c:v>
                </c:pt>
              </c:numCache>
            </c:numRef>
          </c:yVal>
          <c:smooth val="0"/>
        </c:ser>
        <c:ser>
          <c:idx val="3"/>
          <c:order val="3"/>
          <c:tx>
            <c:strRef>
              <c:f>'5-Analisi (VSost sommaria)'!$AL$358</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'5-Analisi (VSost sommaria)'!$AL$359:$AL$361</c:f>
              <c:numCache>
                <c:ptCount val="3"/>
                <c:pt idx="0">
                  <c:v>0</c:v>
                </c:pt>
                <c:pt idx="1">
                  <c:v>0</c:v>
                </c:pt>
                <c:pt idx="2">
                  <c:v>0</c:v>
                </c:pt>
              </c:numCache>
            </c:numRef>
          </c:xVal>
          <c:yVal>
            <c:numRef>
              <c:f>'5-Analisi (VSost sommaria)'!$AH$359:$AH$361</c:f>
              <c:numCache>
                <c:ptCount val="3"/>
                <c:pt idx="0">
                  <c:v>0</c:v>
                </c:pt>
                <c:pt idx="1">
                  <c:v>0</c:v>
                </c:pt>
                <c:pt idx="2">
                  <c:v>0</c:v>
                </c:pt>
              </c:numCache>
            </c:numRef>
          </c:yVal>
          <c:smooth val="0"/>
        </c:ser>
        <c:axId val="34218019"/>
        <c:axId val="39526716"/>
      </c:scatterChart>
      <c:valAx>
        <c:axId val="34218019"/>
        <c:scaling>
          <c:orientation val="minMax"/>
          <c:max val="3"/>
          <c:min val="-3"/>
        </c:scaling>
        <c:axPos val="b"/>
        <c:title>
          <c:tx>
            <c:rich>
              <a:bodyPr vert="horz" rot="0" anchor="ctr"/>
              <a:lstStyle/>
              <a:p>
                <a:pPr algn="ctr">
                  <a:defRPr/>
                </a:pPr>
                <a:r>
                  <a:rPr lang="en-US" cap="none" sz="900" b="1"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in"/>
        <c:tickLblPos val="nextTo"/>
        <c:txPr>
          <a:bodyPr vert="horz" rot="0"/>
          <a:lstStyle/>
          <a:p>
            <a:pPr>
              <a:defRPr lang="en-US" cap="none" sz="900" b="1" i="0" u="none" baseline="0">
                <a:latin typeface="Arial"/>
                <a:ea typeface="Arial"/>
                <a:cs typeface="Arial"/>
              </a:defRPr>
            </a:pPr>
          </a:p>
        </c:txPr>
        <c:crossAx val="39526716"/>
        <c:crossesAt val="-3"/>
        <c:crossBetween val="midCat"/>
        <c:dispUnits/>
        <c:majorUnit val="1"/>
      </c:valAx>
      <c:valAx>
        <c:axId val="39526716"/>
        <c:scaling>
          <c:orientation val="minMax"/>
          <c:max val="3"/>
          <c:min val="1"/>
        </c:scaling>
        <c:axPos val="l"/>
        <c:majorGridlines/>
        <c:delete val="1"/>
        <c:majorTickMark val="out"/>
        <c:minorTickMark val="none"/>
        <c:tickLblPos val="nextTo"/>
        <c:crossAx val="34218019"/>
        <c:crosses val="autoZero"/>
        <c:crossBetween val="midCat"/>
        <c:dispUnits/>
        <c:majorUnit val="1"/>
        <c:minorUnit val="0.1"/>
      </c:valAx>
      <c:spPr>
        <a:noFill/>
        <a:ln w="12700">
          <a:solidFill>
            <a:srgbClr val="808080"/>
          </a:solidFill>
        </a:ln>
      </c:spPr>
    </c:plotArea>
    <c:legend>
      <c:legendPos val="b"/>
      <c:layout>
        <c:manualLayout>
          <c:xMode val="edge"/>
          <c:yMode val="edge"/>
          <c:x val="0.152"/>
          <c:y val="0.9425"/>
          <c:w val="0.81225"/>
          <c:h val="0.0442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valutazione dei criteri supplementari delle singole varianti (paragone)</a:t>
            </a:r>
          </a:p>
        </c:rich>
      </c:tx>
      <c:layout/>
      <c:spPr>
        <a:noFill/>
        <a:ln>
          <a:noFill/>
        </a:ln>
      </c:spPr>
    </c:title>
    <c:plotArea>
      <c:layout>
        <c:manualLayout>
          <c:xMode val="edge"/>
          <c:yMode val="edge"/>
          <c:x val="0.177"/>
          <c:y val="0.2"/>
          <c:w val="0.77025"/>
          <c:h val="0.679"/>
        </c:manualLayout>
      </c:layout>
      <c:scatterChart>
        <c:scatterStyle val="lineMarker"/>
        <c:varyColors val="0"/>
        <c:ser>
          <c:idx val="0"/>
          <c:order val="0"/>
          <c:tx>
            <c:strRef>
              <c:f>'5-Analisi (VSost sommaria)'!$AI$392</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'5-Analisi (VSost sommaria)'!$AI$393:$AI$400</c:f>
              <c:numCache>
                <c:ptCount val="8"/>
                <c:pt idx="0">
                  <c:v>0</c:v>
                </c:pt>
                <c:pt idx="1">
                  <c:v>0</c:v>
                </c:pt>
                <c:pt idx="2">
                  <c:v>0</c:v>
                </c:pt>
                <c:pt idx="3">
                  <c:v>0</c:v>
                </c:pt>
                <c:pt idx="4">
                  <c:v>0</c:v>
                </c:pt>
                <c:pt idx="5">
                  <c:v>0</c:v>
                </c:pt>
                <c:pt idx="6">
                  <c:v>0</c:v>
                </c:pt>
                <c:pt idx="7">
                  <c:v>0</c:v>
                </c:pt>
              </c:numCache>
            </c:numRef>
          </c:xVal>
          <c:yVal>
            <c:numRef>
              <c:f>'5-Analisi (VSost sommaria)'!$AH$393:$AH$400</c:f>
              <c:numCache>
                <c:ptCount val="8"/>
                <c:pt idx="0">
                  <c:v>0</c:v>
                </c:pt>
                <c:pt idx="1">
                  <c:v>0</c:v>
                </c:pt>
                <c:pt idx="2">
                  <c:v>0</c:v>
                </c:pt>
                <c:pt idx="3">
                  <c:v>0</c:v>
                </c:pt>
                <c:pt idx="4">
                  <c:v>0</c:v>
                </c:pt>
                <c:pt idx="5">
                  <c:v>0</c:v>
                </c:pt>
                <c:pt idx="6">
                  <c:v>0</c:v>
                </c:pt>
                <c:pt idx="7">
                  <c:v>0</c:v>
                </c:pt>
              </c:numCache>
            </c:numRef>
          </c:yVal>
          <c:smooth val="0"/>
        </c:ser>
        <c:ser>
          <c:idx val="1"/>
          <c:order val="1"/>
          <c:tx>
            <c:strRef>
              <c:f>'5-Analisi (VSost sommaria)'!$AJ$392</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'5-Analisi (VSost sommaria)'!$AJ$393:$AJ$400</c:f>
              <c:numCache>
                <c:ptCount val="8"/>
                <c:pt idx="0">
                  <c:v>0</c:v>
                </c:pt>
                <c:pt idx="1">
                  <c:v>0</c:v>
                </c:pt>
                <c:pt idx="2">
                  <c:v>0</c:v>
                </c:pt>
                <c:pt idx="3">
                  <c:v>0</c:v>
                </c:pt>
                <c:pt idx="4">
                  <c:v>0</c:v>
                </c:pt>
                <c:pt idx="5">
                  <c:v>0</c:v>
                </c:pt>
                <c:pt idx="6">
                  <c:v>0</c:v>
                </c:pt>
                <c:pt idx="7">
                  <c:v>0</c:v>
                </c:pt>
              </c:numCache>
            </c:numRef>
          </c:xVal>
          <c:yVal>
            <c:numRef>
              <c:f>'5-Analisi (VSost sommaria)'!$AH$393:$AH$400</c:f>
              <c:numCache>
                <c:ptCount val="8"/>
                <c:pt idx="0">
                  <c:v>0</c:v>
                </c:pt>
                <c:pt idx="1">
                  <c:v>0</c:v>
                </c:pt>
                <c:pt idx="2">
                  <c:v>0</c:v>
                </c:pt>
                <c:pt idx="3">
                  <c:v>0</c:v>
                </c:pt>
                <c:pt idx="4">
                  <c:v>0</c:v>
                </c:pt>
                <c:pt idx="5">
                  <c:v>0</c:v>
                </c:pt>
                <c:pt idx="6">
                  <c:v>0</c:v>
                </c:pt>
                <c:pt idx="7">
                  <c:v>0</c:v>
                </c:pt>
              </c:numCache>
            </c:numRef>
          </c:yVal>
          <c:smooth val="0"/>
        </c:ser>
        <c:ser>
          <c:idx val="2"/>
          <c:order val="2"/>
          <c:tx>
            <c:strRef>
              <c:f>'5-Analisi (VSost sommaria)'!$AK$392</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'5-Analisi (VSost sommaria)'!$AK$393:$AK$400</c:f>
              <c:numCache>
                <c:ptCount val="8"/>
                <c:pt idx="0">
                  <c:v>0</c:v>
                </c:pt>
                <c:pt idx="1">
                  <c:v>0</c:v>
                </c:pt>
                <c:pt idx="2">
                  <c:v>0</c:v>
                </c:pt>
                <c:pt idx="3">
                  <c:v>0</c:v>
                </c:pt>
                <c:pt idx="4">
                  <c:v>0</c:v>
                </c:pt>
                <c:pt idx="5">
                  <c:v>0</c:v>
                </c:pt>
                <c:pt idx="6">
                  <c:v>0</c:v>
                </c:pt>
                <c:pt idx="7">
                  <c:v>0</c:v>
                </c:pt>
              </c:numCache>
            </c:numRef>
          </c:xVal>
          <c:yVal>
            <c:numRef>
              <c:f>'5-Analisi (VSost sommaria)'!$AH$393:$AH$400</c:f>
              <c:numCache>
                <c:ptCount val="8"/>
                <c:pt idx="0">
                  <c:v>0</c:v>
                </c:pt>
                <c:pt idx="1">
                  <c:v>0</c:v>
                </c:pt>
                <c:pt idx="2">
                  <c:v>0</c:v>
                </c:pt>
                <c:pt idx="3">
                  <c:v>0</c:v>
                </c:pt>
                <c:pt idx="4">
                  <c:v>0</c:v>
                </c:pt>
                <c:pt idx="5">
                  <c:v>0</c:v>
                </c:pt>
                <c:pt idx="6">
                  <c:v>0</c:v>
                </c:pt>
                <c:pt idx="7">
                  <c:v>0</c:v>
                </c:pt>
              </c:numCache>
            </c:numRef>
          </c:yVal>
          <c:smooth val="0"/>
        </c:ser>
        <c:ser>
          <c:idx val="3"/>
          <c:order val="3"/>
          <c:tx>
            <c:strRef>
              <c:f>'5-Analisi (VSost sommaria)'!$AL$392</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'5-Analisi (VSost sommaria)'!$AL$393:$AL$400</c:f>
              <c:numCache>
                <c:ptCount val="8"/>
                <c:pt idx="0">
                  <c:v>0</c:v>
                </c:pt>
                <c:pt idx="1">
                  <c:v>0</c:v>
                </c:pt>
                <c:pt idx="2">
                  <c:v>0</c:v>
                </c:pt>
                <c:pt idx="3">
                  <c:v>0</c:v>
                </c:pt>
                <c:pt idx="4">
                  <c:v>0</c:v>
                </c:pt>
                <c:pt idx="5">
                  <c:v>0</c:v>
                </c:pt>
                <c:pt idx="6">
                  <c:v>0</c:v>
                </c:pt>
                <c:pt idx="7">
                  <c:v>0</c:v>
                </c:pt>
              </c:numCache>
            </c:numRef>
          </c:xVal>
          <c:yVal>
            <c:numRef>
              <c:f>'5-Analisi (VSost sommaria)'!$AH$393:$AH$400</c:f>
              <c:numCache>
                <c:ptCount val="8"/>
                <c:pt idx="0">
                  <c:v>0</c:v>
                </c:pt>
                <c:pt idx="1">
                  <c:v>0</c:v>
                </c:pt>
                <c:pt idx="2">
                  <c:v>0</c:v>
                </c:pt>
                <c:pt idx="3">
                  <c:v>0</c:v>
                </c:pt>
                <c:pt idx="4">
                  <c:v>0</c:v>
                </c:pt>
                <c:pt idx="5">
                  <c:v>0</c:v>
                </c:pt>
                <c:pt idx="6">
                  <c:v>0</c:v>
                </c:pt>
                <c:pt idx="7">
                  <c:v>0</c:v>
                </c:pt>
              </c:numCache>
            </c:numRef>
          </c:yVal>
          <c:smooth val="0"/>
        </c:ser>
        <c:axId val="20196125"/>
        <c:axId val="47547398"/>
      </c:scatterChart>
      <c:valAx>
        <c:axId val="20196125"/>
        <c:scaling>
          <c:orientation val="minMax"/>
          <c:max val="4"/>
        </c:scaling>
        <c:axPos val="b"/>
        <c:title>
          <c:tx>
            <c:rich>
              <a:bodyPr vert="horz" rot="0" anchor="ctr"/>
              <a:lstStyle/>
              <a:p>
                <a:pPr algn="ctr">
                  <a:defRPr/>
                </a:pPr>
                <a:r>
                  <a:rPr lang="en-US" cap="none" sz="900" b="1" i="0" u="none" baseline="0">
                    <a:latin typeface="Arial"/>
                    <a:ea typeface="Arial"/>
                    <a:cs typeface="Arial"/>
                  </a:rPr>
                  <a:t>Importanza dei criteri supplementari</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47547398"/>
        <c:crossesAt val="1"/>
        <c:crossBetween val="midCat"/>
        <c:dispUnits/>
        <c:majorUnit val="1"/>
      </c:valAx>
      <c:valAx>
        <c:axId val="47547398"/>
        <c:scaling>
          <c:orientation val="minMax"/>
          <c:max val="8"/>
          <c:min val="1"/>
        </c:scaling>
        <c:axPos val="l"/>
        <c:majorGridlines/>
        <c:delete val="1"/>
        <c:majorTickMark val="out"/>
        <c:minorTickMark val="none"/>
        <c:tickLblPos val="nextTo"/>
        <c:crossAx val="20196125"/>
        <c:crosses val="autoZero"/>
        <c:crossBetween val="midCat"/>
        <c:dispUnits/>
        <c:majorUnit val="1"/>
        <c:minorUnit val="0.1"/>
      </c:valAx>
      <c:spPr>
        <a:noFill/>
        <a:ln w="12700">
          <a:solidFill>
            <a:srgbClr val="808080"/>
          </a:solidFill>
        </a:ln>
      </c:spPr>
    </c:plotArea>
    <c:legend>
      <c:legendPos val="b"/>
      <c:layout>
        <c:manualLayout>
          <c:xMode val="edge"/>
          <c:yMode val="edge"/>
          <c:x val="0.18575"/>
          <c:y val="0.9505"/>
          <c:w val="0.75825"/>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345"/>
          <c:y val="0.25125"/>
          <c:w val="0.93425"/>
          <c:h val="0.601"/>
        </c:manualLayout>
      </c:layout>
      <c:barChart>
        <c:barDir val="bar"/>
        <c:grouping val="clustered"/>
        <c:varyColors val="0"/>
        <c:ser>
          <c:idx val="0"/>
          <c:order val="0"/>
          <c:tx>
            <c:strRef>
              <c:f>'2-Inserimento dati (AP)'!$M$96</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(AP)'!$N$96</c:f>
              <c:numCache>
                <c:ptCount val="1"/>
                <c:pt idx="0">
                  <c:v>0</c:v>
                </c:pt>
              </c:numCache>
            </c:numRef>
          </c:val>
        </c:ser>
        <c:ser>
          <c:idx val="1"/>
          <c:order val="1"/>
          <c:tx>
            <c:strRef>
              <c:f>'2-Inserimento dati (AP)'!$M$97</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(AP)'!$N$97</c:f>
              <c:numCache>
                <c:ptCount val="1"/>
                <c:pt idx="0">
                  <c:v>0</c:v>
                </c:pt>
              </c:numCache>
            </c:numRef>
          </c:val>
        </c:ser>
        <c:ser>
          <c:idx val="2"/>
          <c:order val="2"/>
          <c:tx>
            <c:strRef>
              <c:f>'2-Inserimento dati (AP)'!$M$98</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(AP)'!$N$98</c:f>
              <c:numCache>
                <c:ptCount val="1"/>
                <c:pt idx="0">
                  <c:v>0</c:v>
                </c:pt>
              </c:numCache>
            </c:numRef>
          </c:val>
        </c:ser>
        <c:overlap val="-50"/>
        <c:gapWidth val="50"/>
        <c:axId val="54699769"/>
        <c:axId val="22535874"/>
      </c:barChart>
      <c:catAx>
        <c:axId val="54699769"/>
        <c:scaling>
          <c:orientation val="maxMin"/>
        </c:scaling>
        <c:axPos val="l"/>
        <c:delete val="1"/>
        <c:majorTickMark val="out"/>
        <c:minorTickMark val="none"/>
        <c:tickLblPos val="low"/>
        <c:crossAx val="22535874"/>
        <c:crossesAt val="0"/>
        <c:auto val="1"/>
        <c:lblOffset val="100"/>
        <c:noMultiLvlLbl val="0"/>
      </c:catAx>
      <c:valAx>
        <c:axId val="22535874"/>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54699769"/>
        <c:crossesAt val="1"/>
        <c:crossBetween val="between"/>
        <c:dispUnits/>
        <c:minorUnit val="0.1"/>
      </c:valAx>
      <c:spPr>
        <a:noFill/>
        <a:ln w="12700">
          <a:solidFill>
            <a:srgbClr val="808080"/>
          </a:solidFill>
        </a:ln>
      </c:spPr>
    </c:plotArea>
    <c:legend>
      <c:legendPos val="b"/>
      <c:layout>
        <c:manualLayout>
          <c:xMode val="edge"/>
          <c:yMode val="edge"/>
          <c:x val="0"/>
          <c:y val="0.89"/>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2675"/>
          <c:y val="0.1995"/>
          <c:w val="0.94975"/>
          <c:h val="0.6785"/>
        </c:manualLayout>
      </c:layout>
      <c:barChart>
        <c:barDir val="bar"/>
        <c:grouping val="clustered"/>
        <c:varyColors val="0"/>
        <c:ser>
          <c:idx val="0"/>
          <c:order val="0"/>
          <c:tx>
            <c:strRef>
              <c:f>'2-Inserimento dati (AP)'!$M$172</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(AP)'!$N$172</c:f>
              <c:numCache>
                <c:ptCount val="1"/>
                <c:pt idx="0">
                  <c:v>0</c:v>
                </c:pt>
              </c:numCache>
            </c:numRef>
          </c:val>
        </c:ser>
        <c:ser>
          <c:idx val="1"/>
          <c:order val="1"/>
          <c:tx>
            <c:strRef>
              <c:f>'2-Inserimento dati (AP)'!$M$173</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(AP)'!$N$173</c:f>
              <c:numCache>
                <c:ptCount val="1"/>
                <c:pt idx="0">
                  <c:v>0</c:v>
                </c:pt>
              </c:numCache>
            </c:numRef>
          </c:val>
        </c:ser>
        <c:ser>
          <c:idx val="2"/>
          <c:order val="2"/>
          <c:tx>
            <c:strRef>
              <c:f>'2-Inserimento dati (AP)'!$M$174</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(AP)'!$N$174</c:f>
              <c:numCache>
                <c:ptCount val="1"/>
                <c:pt idx="0">
                  <c:v>0</c:v>
                </c:pt>
              </c:numCache>
            </c:numRef>
          </c:val>
        </c:ser>
        <c:overlap val="-50"/>
        <c:gapWidth val="50"/>
        <c:axId val="1496275"/>
        <c:axId val="13466476"/>
      </c:barChart>
      <c:catAx>
        <c:axId val="1496275"/>
        <c:scaling>
          <c:orientation val="maxMin"/>
        </c:scaling>
        <c:axPos val="l"/>
        <c:delete val="1"/>
        <c:majorTickMark val="out"/>
        <c:minorTickMark val="none"/>
        <c:tickLblPos val="low"/>
        <c:crossAx val="13466476"/>
        <c:crossesAt val="0"/>
        <c:auto val="1"/>
        <c:lblOffset val="100"/>
        <c:noMultiLvlLbl val="0"/>
      </c:catAx>
      <c:valAx>
        <c:axId val="13466476"/>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1496275"/>
        <c:crossesAt val="1"/>
        <c:crossBetween val="between"/>
        <c:dispUnits/>
        <c:minorUnit val="0.1"/>
      </c:valAx>
      <c:spPr>
        <a:noFill/>
        <a:ln w="12700">
          <a:solidFill>
            <a:srgbClr val="808080"/>
          </a:solidFill>
        </a:ln>
      </c:spPr>
    </c:plotArea>
    <c:legend>
      <c:legendPos val="b"/>
      <c:layout>
        <c:manualLayout>
          <c:xMode val="edge"/>
          <c:yMode val="edge"/>
          <c:x val="0.05375"/>
          <c:y val="0.9225"/>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2675"/>
          <c:y val="0.1995"/>
          <c:w val="0.94975"/>
          <c:h val="0.6785"/>
        </c:manualLayout>
      </c:layout>
      <c:barChart>
        <c:barDir val="bar"/>
        <c:grouping val="clustered"/>
        <c:varyColors val="0"/>
        <c:ser>
          <c:idx val="0"/>
          <c:order val="0"/>
          <c:tx>
            <c:strRef>
              <c:f>'2-Inserimento dati (AP)'!$M$248</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(AP)'!$N$248</c:f>
              <c:numCache>
                <c:ptCount val="1"/>
                <c:pt idx="0">
                  <c:v>0</c:v>
                </c:pt>
              </c:numCache>
            </c:numRef>
          </c:val>
        </c:ser>
        <c:ser>
          <c:idx val="1"/>
          <c:order val="1"/>
          <c:tx>
            <c:strRef>
              <c:f>'2-Inserimento dati (AP)'!$M$249</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(AP)'!$N$249</c:f>
              <c:numCache>
                <c:ptCount val="1"/>
                <c:pt idx="0">
                  <c:v>0</c:v>
                </c:pt>
              </c:numCache>
            </c:numRef>
          </c:val>
        </c:ser>
        <c:ser>
          <c:idx val="2"/>
          <c:order val="2"/>
          <c:tx>
            <c:strRef>
              <c:f>'2-Inserimento dati (AP)'!$M$250</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'2-Inserimento dati (AP)'!$N$250</c:f>
              <c:numCache>
                <c:ptCount val="1"/>
                <c:pt idx="0">
                  <c:v>0</c:v>
                </c:pt>
              </c:numCache>
            </c:numRef>
          </c:val>
        </c:ser>
        <c:overlap val="-50"/>
        <c:gapWidth val="50"/>
        <c:axId val="54089421"/>
        <c:axId val="17042742"/>
      </c:barChart>
      <c:catAx>
        <c:axId val="54089421"/>
        <c:scaling>
          <c:orientation val="maxMin"/>
        </c:scaling>
        <c:axPos val="l"/>
        <c:delete val="1"/>
        <c:majorTickMark val="out"/>
        <c:minorTickMark val="none"/>
        <c:tickLblPos val="low"/>
        <c:crossAx val="17042742"/>
        <c:crossesAt val="0"/>
        <c:auto val="1"/>
        <c:lblOffset val="100"/>
        <c:noMultiLvlLbl val="0"/>
      </c:catAx>
      <c:valAx>
        <c:axId val="17042742"/>
        <c:scaling>
          <c:orientation val="minMax"/>
          <c:max val="3"/>
          <c:min val="-3"/>
        </c:scaling>
        <c:axPos val="t"/>
        <c:title>
          <c:tx>
            <c:rich>
              <a:bodyPr vert="horz" rot="0" anchor="ctr"/>
              <a:lstStyle/>
              <a:p>
                <a:pPr algn="ctr">
                  <a:defRPr/>
                </a:pPr>
                <a:r>
                  <a:rPr lang="en-US" cap="none" sz="800" b="0" i="0" u="none" baseline="0">
                    <a:latin typeface="Arial"/>
                    <a:ea typeface="Arial"/>
                    <a:cs typeface="Arial"/>
                  </a:rPr>
                  <a:t>Ausprägung der Wirkung</a:t>
                </a:r>
              </a:p>
            </c:rich>
          </c:tx>
          <c:layout/>
          <c:overlay val="0"/>
          <c:spPr>
            <a:noFill/>
            <a:ln>
              <a:noFill/>
            </a:ln>
          </c:spPr>
        </c:title>
        <c:majorGridlines/>
        <c:delete val="0"/>
        <c:numFmt formatCode="General" sourceLinked="1"/>
        <c:majorTickMark val="out"/>
        <c:minorTickMark val="none"/>
        <c:tickLblPos val="nextTo"/>
        <c:crossAx val="54089421"/>
        <c:crossesAt val="1"/>
        <c:crossBetween val="between"/>
        <c:dispUnits/>
        <c:minorUnit val="0.1"/>
      </c:valAx>
      <c:spPr>
        <a:noFill/>
        <a:ln w="12700">
          <a:solidFill>
            <a:srgbClr val="808080"/>
          </a:solidFill>
        </a:ln>
      </c:spPr>
    </c:plotArea>
    <c:legend>
      <c:legendPos val="b"/>
      <c:layout>
        <c:manualLayout>
          <c:xMode val="edge"/>
          <c:yMode val="edge"/>
          <c:x val="0.05375"/>
          <c:y val="0.925"/>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Gli effetti delle singole varianti (paragone)</a:t>
            </a:r>
          </a:p>
        </c:rich>
      </c:tx>
      <c:layout/>
      <c:spPr>
        <a:noFill/>
        <a:ln>
          <a:noFill/>
        </a:ln>
      </c:spPr>
    </c:title>
    <c:plotArea>
      <c:layout>
        <c:manualLayout>
          <c:xMode val="edge"/>
          <c:yMode val="edge"/>
          <c:x val="0.127"/>
          <c:y val="0.16325"/>
          <c:w val="0.819"/>
          <c:h val="0.708"/>
        </c:manualLayout>
      </c:layout>
      <c:scatterChart>
        <c:scatterStyle val="lineMarker"/>
        <c:varyColors val="0"/>
        <c:ser>
          <c:idx val="0"/>
          <c:order val="0"/>
          <c:tx>
            <c:strRef>
              <c:f>'3-Analisi (AP)'!$AI$334</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80"/>
              </a:solidFill>
              <a:ln>
                <a:solidFill>
                  <a:srgbClr val="008080"/>
                </a:solidFill>
              </a:ln>
            </c:spPr>
          </c:marker>
          <c:dLbls>
            <c:numFmt formatCode="General" sourceLinked="1"/>
            <c:showLegendKey val="0"/>
            <c:showVal val="0"/>
            <c:showBubbleSize val="0"/>
            <c:showCatName val="0"/>
            <c:showSerName val="0"/>
            <c:showPercent val="0"/>
          </c:dLbls>
          <c:xVal>
            <c:numRef>
              <c:f>'3-Analisi (AP)'!$AI$335:$AI$337</c:f>
              <c:numCache>
                <c:ptCount val="3"/>
                <c:pt idx="0">
                  <c:v>0</c:v>
                </c:pt>
                <c:pt idx="1">
                  <c:v>0</c:v>
                </c:pt>
                <c:pt idx="2">
                  <c:v>0</c:v>
                </c:pt>
              </c:numCache>
            </c:numRef>
          </c:xVal>
          <c:yVal>
            <c:numRef>
              <c:f>'3-Analisi (AP)'!$AH$335:$AH$337</c:f>
              <c:numCache>
                <c:ptCount val="3"/>
                <c:pt idx="0">
                  <c:v>0</c:v>
                </c:pt>
                <c:pt idx="1">
                  <c:v>0</c:v>
                </c:pt>
                <c:pt idx="2">
                  <c:v>0</c:v>
                </c:pt>
              </c:numCache>
            </c:numRef>
          </c:yVal>
          <c:smooth val="0"/>
        </c:ser>
        <c:ser>
          <c:idx val="1"/>
          <c:order val="1"/>
          <c:tx>
            <c:strRef>
              <c:f>'3-Analisi (AP)'!$AJ$334</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800080"/>
              </a:solidFill>
              <a:ln>
                <a:solidFill>
                  <a:srgbClr val="800080"/>
                </a:solidFill>
              </a:ln>
            </c:spPr>
          </c:marker>
          <c:dLbls>
            <c:numFmt formatCode="General" sourceLinked="1"/>
            <c:showLegendKey val="0"/>
            <c:showVal val="0"/>
            <c:showBubbleSize val="0"/>
            <c:showCatName val="0"/>
            <c:showSerName val="0"/>
            <c:showPercent val="0"/>
          </c:dLbls>
          <c:xVal>
            <c:numRef>
              <c:f>'3-Analisi (AP)'!$AJ$335:$AJ$337</c:f>
              <c:numCache>
                <c:ptCount val="3"/>
                <c:pt idx="0">
                  <c:v>0</c:v>
                </c:pt>
                <c:pt idx="1">
                  <c:v>0</c:v>
                </c:pt>
                <c:pt idx="2">
                  <c:v>0</c:v>
                </c:pt>
              </c:numCache>
            </c:numRef>
          </c:xVal>
          <c:yVal>
            <c:numRef>
              <c:f>'3-Analisi (AP)'!$AH$335:$AH$337</c:f>
              <c:numCache>
                <c:ptCount val="3"/>
                <c:pt idx="0">
                  <c:v>0</c:v>
                </c:pt>
                <c:pt idx="1">
                  <c:v>0</c:v>
                </c:pt>
                <c:pt idx="2">
                  <c:v>0</c:v>
                </c:pt>
              </c:numCache>
            </c:numRef>
          </c:yVal>
          <c:smooth val="0"/>
        </c:ser>
        <c:ser>
          <c:idx val="2"/>
          <c:order val="2"/>
          <c:tx>
            <c:strRef>
              <c:f>'3-Analisi (AP)'!$AK$334</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99CC00"/>
              </a:solidFill>
              <a:ln>
                <a:solidFill>
                  <a:srgbClr val="99CC00"/>
                </a:solidFill>
              </a:ln>
            </c:spPr>
          </c:marker>
          <c:dLbls>
            <c:numFmt formatCode="General" sourceLinked="1"/>
            <c:showLegendKey val="0"/>
            <c:showVal val="0"/>
            <c:showBubbleSize val="0"/>
            <c:showCatName val="0"/>
            <c:showSerName val="0"/>
            <c:showPercent val="0"/>
          </c:dLbls>
          <c:xVal>
            <c:numRef>
              <c:f>'3-Analisi (AP)'!$AK$335:$AK$337</c:f>
              <c:numCache>
                <c:ptCount val="3"/>
                <c:pt idx="0">
                  <c:v>0</c:v>
                </c:pt>
                <c:pt idx="1">
                  <c:v>0</c:v>
                </c:pt>
                <c:pt idx="2">
                  <c:v>0</c:v>
                </c:pt>
              </c:numCache>
            </c:numRef>
          </c:xVal>
          <c:yVal>
            <c:numRef>
              <c:f>'3-Analisi (AP)'!$AH$335:$AH$337</c:f>
              <c:numCache>
                <c:ptCount val="3"/>
                <c:pt idx="0">
                  <c:v>0</c:v>
                </c:pt>
                <c:pt idx="1">
                  <c:v>0</c:v>
                </c:pt>
                <c:pt idx="2">
                  <c:v>0</c:v>
                </c:pt>
              </c:numCache>
            </c:numRef>
          </c:yVal>
          <c:smooth val="0"/>
        </c:ser>
        <c:ser>
          <c:idx val="3"/>
          <c:order val="3"/>
          <c:tx>
            <c:strRef>
              <c:f>'3-Analisi (AP)'!$AL$334</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'3-Analisi (AP)'!$AL$335:$AL$337</c:f>
              <c:numCache>
                <c:ptCount val="3"/>
                <c:pt idx="0">
                  <c:v>0</c:v>
                </c:pt>
                <c:pt idx="1">
                  <c:v>0</c:v>
                </c:pt>
                <c:pt idx="2">
                  <c:v>0</c:v>
                </c:pt>
              </c:numCache>
            </c:numRef>
          </c:xVal>
          <c:yVal>
            <c:numRef>
              <c:f>'3-Analisi (AP)'!$AH$335:$AH$337</c:f>
              <c:numCache>
                <c:ptCount val="3"/>
                <c:pt idx="0">
                  <c:v>0</c:v>
                </c:pt>
                <c:pt idx="1">
                  <c:v>0</c:v>
                </c:pt>
                <c:pt idx="2">
                  <c:v>0</c:v>
                </c:pt>
              </c:numCache>
            </c:numRef>
          </c:yVal>
          <c:smooth val="0"/>
        </c:ser>
        <c:axId val="19166951"/>
        <c:axId val="38284832"/>
      </c:scatterChart>
      <c:valAx>
        <c:axId val="19166951"/>
        <c:scaling>
          <c:orientation val="minMax"/>
          <c:max val="3"/>
          <c:min val="-3"/>
        </c:scaling>
        <c:axPos val="b"/>
        <c:title>
          <c:tx>
            <c:rich>
              <a:bodyPr vert="horz" rot="0" anchor="ctr"/>
              <a:lstStyle/>
              <a:p>
                <a:pPr algn="ctr">
                  <a:defRPr/>
                </a:pPr>
                <a:r>
                  <a:rPr lang="en-US" cap="none" sz="900" b="1"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1" i="0" u="none" baseline="0">
                <a:latin typeface="Arial"/>
                <a:ea typeface="Arial"/>
                <a:cs typeface="Arial"/>
              </a:defRPr>
            </a:pPr>
          </a:p>
        </c:txPr>
        <c:crossAx val="38284832"/>
        <c:crossesAt val="-3"/>
        <c:crossBetween val="midCat"/>
        <c:dispUnits/>
        <c:majorUnit val="1"/>
      </c:valAx>
      <c:valAx>
        <c:axId val="38284832"/>
        <c:scaling>
          <c:orientation val="minMax"/>
          <c:max val="3"/>
          <c:min val="1"/>
        </c:scaling>
        <c:axPos val="l"/>
        <c:majorGridlines/>
        <c:delete val="1"/>
        <c:majorTickMark val="out"/>
        <c:minorTickMark val="none"/>
        <c:tickLblPos val="nextTo"/>
        <c:crossAx val="19166951"/>
        <c:crosses val="autoZero"/>
        <c:crossBetween val="midCat"/>
        <c:dispUnits/>
        <c:majorUnit val="1"/>
        <c:minorUnit val="0.1"/>
      </c:valAx>
      <c:spPr>
        <a:noFill/>
        <a:ln w="12700">
          <a:solidFill>
            <a:srgbClr val="808080"/>
          </a:solidFill>
        </a:ln>
      </c:spPr>
    </c:plotArea>
    <c:legend>
      <c:legendPos val="b"/>
      <c:layout>
        <c:manualLayout>
          <c:xMode val="edge"/>
          <c:yMode val="edge"/>
          <c:x val="0.14325"/>
          <c:y val="0.9495"/>
          <c:w val="0.78325"/>
          <c:h val="0.046"/>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valutazione dei criteri supplementari delle singole varianti (paragone)</a:t>
            </a:r>
          </a:p>
        </c:rich>
      </c:tx>
      <c:layout/>
      <c:spPr>
        <a:noFill/>
        <a:ln>
          <a:noFill/>
        </a:ln>
      </c:spPr>
    </c:title>
    <c:plotArea>
      <c:layout>
        <c:manualLayout>
          <c:xMode val="edge"/>
          <c:yMode val="edge"/>
          <c:x val="0.17675"/>
          <c:y val="0.20025"/>
          <c:w val="0.77025"/>
          <c:h val="0.67875"/>
        </c:manualLayout>
      </c:layout>
      <c:scatterChart>
        <c:scatterStyle val="lineMarker"/>
        <c:varyColors val="0"/>
        <c:ser>
          <c:idx val="0"/>
          <c:order val="0"/>
          <c:tx>
            <c:strRef>
              <c:f>'3-Analisi (AP)'!$AI$365</c:f>
              <c:strCache>
                <c:ptCount val="1"/>
                <c:pt idx="0">
                  <c:v>Variante 1</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8080"/>
              </a:solidFill>
              <a:ln>
                <a:solidFill>
                  <a:srgbClr val="008080"/>
                </a:solidFill>
              </a:ln>
            </c:spPr>
          </c:marker>
          <c:xVal>
            <c:numRef>
              <c:f>'3-Analisi (AP)'!$AI$366:$AI$373</c:f>
              <c:numCache>
                <c:ptCount val="8"/>
                <c:pt idx="0">
                  <c:v>0</c:v>
                </c:pt>
                <c:pt idx="1">
                  <c:v>0</c:v>
                </c:pt>
                <c:pt idx="2">
                  <c:v>0</c:v>
                </c:pt>
                <c:pt idx="3">
                  <c:v>0</c:v>
                </c:pt>
                <c:pt idx="4">
                  <c:v>0</c:v>
                </c:pt>
                <c:pt idx="5">
                  <c:v>0</c:v>
                </c:pt>
                <c:pt idx="6">
                  <c:v>0</c:v>
                </c:pt>
                <c:pt idx="7">
                  <c:v>0</c:v>
                </c:pt>
              </c:numCache>
            </c:numRef>
          </c:xVal>
          <c:yVal>
            <c:numRef>
              <c:f>'3-Analisi (AP)'!$AH$366:$AH$373</c:f>
              <c:numCache>
                <c:ptCount val="8"/>
                <c:pt idx="0">
                  <c:v>0</c:v>
                </c:pt>
                <c:pt idx="1">
                  <c:v>0</c:v>
                </c:pt>
                <c:pt idx="2">
                  <c:v>0</c:v>
                </c:pt>
                <c:pt idx="3">
                  <c:v>0</c:v>
                </c:pt>
                <c:pt idx="4">
                  <c:v>0</c:v>
                </c:pt>
                <c:pt idx="5">
                  <c:v>0</c:v>
                </c:pt>
                <c:pt idx="6">
                  <c:v>0</c:v>
                </c:pt>
                <c:pt idx="7">
                  <c:v>0</c:v>
                </c:pt>
              </c:numCache>
            </c:numRef>
          </c:yVal>
          <c:smooth val="0"/>
        </c:ser>
        <c:ser>
          <c:idx val="1"/>
          <c:order val="1"/>
          <c:tx>
            <c:strRef>
              <c:f>'3-Analisi (AP)'!$AJ$365</c:f>
              <c:strCache>
                <c:ptCount val="1"/>
                <c:pt idx="0">
                  <c:v>Variante 2</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xVal>
            <c:numRef>
              <c:f>'3-Analisi (AP)'!$AJ$366:$AJ$373</c:f>
              <c:numCache>
                <c:ptCount val="8"/>
                <c:pt idx="0">
                  <c:v>0</c:v>
                </c:pt>
                <c:pt idx="1">
                  <c:v>0</c:v>
                </c:pt>
                <c:pt idx="2">
                  <c:v>0</c:v>
                </c:pt>
                <c:pt idx="3">
                  <c:v>0</c:v>
                </c:pt>
                <c:pt idx="4">
                  <c:v>0</c:v>
                </c:pt>
                <c:pt idx="5">
                  <c:v>0</c:v>
                </c:pt>
                <c:pt idx="6">
                  <c:v>0</c:v>
                </c:pt>
                <c:pt idx="7">
                  <c:v>0</c:v>
                </c:pt>
              </c:numCache>
            </c:numRef>
          </c:xVal>
          <c:yVal>
            <c:numRef>
              <c:f>'3-Analisi (AP)'!$AH$366:$AH$373</c:f>
              <c:numCache>
                <c:ptCount val="8"/>
                <c:pt idx="0">
                  <c:v>0</c:v>
                </c:pt>
                <c:pt idx="1">
                  <c:v>0</c:v>
                </c:pt>
                <c:pt idx="2">
                  <c:v>0</c:v>
                </c:pt>
                <c:pt idx="3">
                  <c:v>0</c:v>
                </c:pt>
                <c:pt idx="4">
                  <c:v>0</c:v>
                </c:pt>
                <c:pt idx="5">
                  <c:v>0</c:v>
                </c:pt>
                <c:pt idx="6">
                  <c:v>0</c:v>
                </c:pt>
                <c:pt idx="7">
                  <c:v>0</c:v>
                </c:pt>
              </c:numCache>
            </c:numRef>
          </c:yVal>
          <c:smooth val="0"/>
        </c:ser>
        <c:ser>
          <c:idx val="2"/>
          <c:order val="2"/>
          <c:tx>
            <c:strRef>
              <c:f>'3-Analisi (AP)'!$AK$365</c:f>
              <c:strCache>
                <c:ptCount val="1"/>
                <c:pt idx="0">
                  <c:v>Variante 3</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00"/>
              </a:solidFill>
              <a:ln>
                <a:solidFill>
                  <a:srgbClr val="99CC00"/>
                </a:solidFill>
              </a:ln>
            </c:spPr>
          </c:marker>
          <c:xVal>
            <c:numRef>
              <c:f>'3-Analisi (AP)'!$AK$366:$AK$373</c:f>
              <c:numCache>
                <c:ptCount val="8"/>
                <c:pt idx="0">
                  <c:v>0</c:v>
                </c:pt>
                <c:pt idx="1">
                  <c:v>0</c:v>
                </c:pt>
                <c:pt idx="2">
                  <c:v>0</c:v>
                </c:pt>
                <c:pt idx="3">
                  <c:v>0</c:v>
                </c:pt>
                <c:pt idx="4">
                  <c:v>0</c:v>
                </c:pt>
                <c:pt idx="5">
                  <c:v>0</c:v>
                </c:pt>
                <c:pt idx="6">
                  <c:v>0</c:v>
                </c:pt>
                <c:pt idx="7">
                  <c:v>0</c:v>
                </c:pt>
              </c:numCache>
            </c:numRef>
          </c:xVal>
          <c:yVal>
            <c:numRef>
              <c:f>'3-Analisi (AP)'!$AH$366:$AH$373</c:f>
              <c:numCache>
                <c:ptCount val="8"/>
                <c:pt idx="0">
                  <c:v>0</c:v>
                </c:pt>
                <c:pt idx="1">
                  <c:v>0</c:v>
                </c:pt>
                <c:pt idx="2">
                  <c:v>0</c:v>
                </c:pt>
                <c:pt idx="3">
                  <c:v>0</c:v>
                </c:pt>
                <c:pt idx="4">
                  <c:v>0</c:v>
                </c:pt>
                <c:pt idx="5">
                  <c:v>0</c:v>
                </c:pt>
                <c:pt idx="6">
                  <c:v>0</c:v>
                </c:pt>
                <c:pt idx="7">
                  <c:v>0</c:v>
                </c:pt>
              </c:numCache>
            </c:numRef>
          </c:yVal>
          <c:smooth val="0"/>
        </c:ser>
        <c:ser>
          <c:idx val="3"/>
          <c:order val="3"/>
          <c:tx>
            <c:strRef>
              <c:f>'3-Analisi (AP)'!$AL$365</c:f>
              <c:strCache>
                <c:ptCount val="1"/>
                <c:pt idx="0">
                  <c:v>Variante 4</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xVal>
            <c:numRef>
              <c:f>'3-Analisi (AP)'!$AL$366:$AL$373</c:f>
              <c:numCache>
                <c:ptCount val="8"/>
                <c:pt idx="0">
                  <c:v>0</c:v>
                </c:pt>
                <c:pt idx="1">
                  <c:v>0</c:v>
                </c:pt>
                <c:pt idx="2">
                  <c:v>0</c:v>
                </c:pt>
                <c:pt idx="3">
                  <c:v>0</c:v>
                </c:pt>
                <c:pt idx="4">
                  <c:v>0</c:v>
                </c:pt>
                <c:pt idx="5">
                  <c:v>0</c:v>
                </c:pt>
                <c:pt idx="6">
                  <c:v>0</c:v>
                </c:pt>
                <c:pt idx="7">
                  <c:v>0</c:v>
                </c:pt>
              </c:numCache>
            </c:numRef>
          </c:xVal>
          <c:yVal>
            <c:numRef>
              <c:f>'3-Analisi (AP)'!$AH$366:$AH$373</c:f>
              <c:numCache>
                <c:ptCount val="8"/>
                <c:pt idx="0">
                  <c:v>0</c:v>
                </c:pt>
                <c:pt idx="1">
                  <c:v>0</c:v>
                </c:pt>
                <c:pt idx="2">
                  <c:v>0</c:v>
                </c:pt>
                <c:pt idx="3">
                  <c:v>0</c:v>
                </c:pt>
                <c:pt idx="4">
                  <c:v>0</c:v>
                </c:pt>
                <c:pt idx="5">
                  <c:v>0</c:v>
                </c:pt>
                <c:pt idx="6">
                  <c:v>0</c:v>
                </c:pt>
                <c:pt idx="7">
                  <c:v>0</c:v>
                </c:pt>
              </c:numCache>
            </c:numRef>
          </c:yVal>
          <c:smooth val="0"/>
        </c:ser>
        <c:axId val="9019169"/>
        <c:axId val="14063658"/>
      </c:scatterChart>
      <c:valAx>
        <c:axId val="9019169"/>
        <c:scaling>
          <c:orientation val="minMax"/>
          <c:max val="4"/>
        </c:scaling>
        <c:axPos val="b"/>
        <c:title>
          <c:tx>
            <c:rich>
              <a:bodyPr vert="horz" rot="0" anchor="ctr"/>
              <a:lstStyle/>
              <a:p>
                <a:pPr algn="ctr">
                  <a:defRPr/>
                </a:pPr>
                <a:r>
                  <a:rPr lang="en-US" cap="none" sz="900" b="1" i="0" u="none" baseline="0">
                    <a:latin typeface="Arial"/>
                    <a:ea typeface="Arial"/>
                    <a:cs typeface="Arial"/>
                  </a:rPr>
                  <a:t>Importanza dei criteri supplementari</a:t>
                </a:r>
              </a:p>
            </c:rich>
          </c:tx>
          <c:layout/>
          <c:overlay val="0"/>
          <c:spPr>
            <a:noFill/>
            <a:ln>
              <a:noFill/>
            </a:ln>
          </c:spPr>
        </c:title>
        <c:majorGridlines/>
        <c:delete val="0"/>
        <c:numFmt formatCode="General" sourceLinked="1"/>
        <c:majorTickMark val="out"/>
        <c:minorTickMark val="none"/>
        <c:tickLblPos val="none"/>
        <c:txPr>
          <a:bodyPr vert="horz" rot="0"/>
          <a:lstStyle/>
          <a:p>
            <a:pPr>
              <a:defRPr lang="en-US" cap="none" sz="900" b="1" i="0" u="none" baseline="0">
                <a:latin typeface="Arial"/>
                <a:ea typeface="Arial"/>
                <a:cs typeface="Arial"/>
              </a:defRPr>
            </a:pPr>
          </a:p>
        </c:txPr>
        <c:crossAx val="14063658"/>
        <c:crossesAt val="1"/>
        <c:crossBetween val="midCat"/>
        <c:dispUnits/>
        <c:majorUnit val="1"/>
      </c:valAx>
      <c:valAx>
        <c:axId val="14063658"/>
        <c:scaling>
          <c:orientation val="minMax"/>
          <c:max val="8"/>
          <c:min val="1"/>
        </c:scaling>
        <c:axPos val="l"/>
        <c:majorGridlines/>
        <c:delete val="1"/>
        <c:majorTickMark val="out"/>
        <c:minorTickMark val="none"/>
        <c:tickLblPos val="nextTo"/>
        <c:crossAx val="9019169"/>
        <c:crosses val="autoZero"/>
        <c:crossBetween val="midCat"/>
        <c:dispUnits/>
        <c:majorUnit val="1"/>
        <c:minorUnit val="0.1"/>
      </c:valAx>
      <c:spPr>
        <a:noFill/>
        <a:ln w="12700">
          <a:solidFill>
            <a:srgbClr val="808080"/>
          </a:solidFill>
        </a:ln>
      </c:spPr>
    </c:plotArea>
    <c:legend>
      <c:legendPos val="b"/>
      <c:layout>
        <c:manualLayout>
          <c:xMode val="edge"/>
          <c:yMode val="edge"/>
          <c:x val="0.18375"/>
          <c:y val="0.9505"/>
          <c:w val="0.75575"/>
          <c:h val="0.043"/>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345"/>
          <c:y val="0.25125"/>
          <c:w val="0.93425"/>
          <c:h val="0.601"/>
        </c:manualLayout>
      </c:layout>
      <c:barChart>
        <c:barDir val="bar"/>
        <c:grouping val="clustered"/>
        <c:varyColors val="0"/>
        <c:ser>
          <c:idx val="0"/>
          <c:order val="0"/>
          <c:tx>
            <c:strRef>
              <c:f>'4-Inserimento dati (VSost somm)'!$M$20</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'4-Inserimento dati (VSost somm)'!$N$20</c:f>
              <c:numCache>
                <c:ptCount val="1"/>
                <c:pt idx="0">
                  <c:v>0</c:v>
                </c:pt>
              </c:numCache>
            </c:numRef>
          </c:val>
        </c:ser>
        <c:ser>
          <c:idx val="1"/>
          <c:order val="1"/>
          <c:tx>
            <c:strRef>
              <c:f>'4-Inserimento dati (VSost somm)'!$M$21</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'4-Inserimento dati (VSost somm)'!$N$21</c:f>
              <c:numCache>
                <c:ptCount val="1"/>
                <c:pt idx="0">
                  <c:v>0</c:v>
                </c:pt>
              </c:numCache>
            </c:numRef>
          </c:val>
        </c:ser>
        <c:ser>
          <c:idx val="2"/>
          <c:order val="2"/>
          <c:tx>
            <c:strRef>
              <c:f>'4-Inserimento dati (VSost somm)'!$M$22</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'4-Inserimento dati (VSost somm)'!$N$22</c:f>
              <c:numCache>
                <c:ptCount val="1"/>
                <c:pt idx="0">
                  <c:v>0</c:v>
                </c:pt>
              </c:numCache>
            </c:numRef>
          </c:val>
        </c:ser>
        <c:overlap val="-50"/>
        <c:gapWidth val="50"/>
        <c:axId val="59464059"/>
        <c:axId val="65414484"/>
      </c:barChart>
      <c:catAx>
        <c:axId val="59464059"/>
        <c:scaling>
          <c:orientation val="maxMin"/>
        </c:scaling>
        <c:axPos val="l"/>
        <c:delete val="1"/>
        <c:majorTickMark val="out"/>
        <c:minorTickMark val="none"/>
        <c:tickLblPos val="low"/>
        <c:crossAx val="65414484"/>
        <c:crossesAt val="0"/>
        <c:auto val="1"/>
        <c:lblOffset val="100"/>
        <c:noMultiLvlLbl val="0"/>
      </c:catAx>
      <c:valAx>
        <c:axId val="65414484"/>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59464059"/>
        <c:crossesAt val="1"/>
        <c:crossBetween val="between"/>
        <c:dispUnits/>
        <c:minorUnit val="0.1"/>
      </c:valAx>
      <c:spPr>
        <a:noFill/>
        <a:ln w="12700">
          <a:solidFill>
            <a:srgbClr val="808080"/>
          </a:solidFill>
        </a:ln>
      </c:spPr>
    </c:plotArea>
    <c:legend>
      <c:legendPos val="b"/>
      <c:layout>
        <c:manualLayout>
          <c:xMode val="edge"/>
          <c:yMode val="edge"/>
          <c:x val="0"/>
          <c:y val="0.89"/>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345"/>
          <c:y val="0.25125"/>
          <c:w val="0.93425"/>
          <c:h val="0.601"/>
        </c:manualLayout>
      </c:layout>
      <c:barChart>
        <c:barDir val="bar"/>
        <c:grouping val="clustered"/>
        <c:varyColors val="0"/>
        <c:ser>
          <c:idx val="0"/>
          <c:order val="0"/>
          <c:tx>
            <c:strRef>
              <c:f>'4-Inserimento dati (VSost somm)'!$M$192</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somm)'!$N$192</c:f>
              <c:numCache>
                <c:ptCount val="1"/>
                <c:pt idx="0">
                  <c:v>0</c:v>
                </c:pt>
              </c:numCache>
            </c:numRef>
          </c:val>
        </c:ser>
        <c:ser>
          <c:idx val="1"/>
          <c:order val="1"/>
          <c:tx>
            <c:strRef>
              <c:f>'4-Inserimento dati (VSost somm)'!$M$193</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somm)'!$N$193</c:f>
              <c:numCache>
                <c:ptCount val="1"/>
                <c:pt idx="0">
                  <c:v>0</c:v>
                </c:pt>
              </c:numCache>
            </c:numRef>
          </c:val>
        </c:ser>
        <c:ser>
          <c:idx val="2"/>
          <c:order val="2"/>
          <c:tx>
            <c:strRef>
              <c:f>'4-Inserimento dati (VSost somm)'!$M$194</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somm)'!$N$194</c:f>
              <c:numCache>
                <c:ptCount val="1"/>
                <c:pt idx="0">
                  <c:v>0</c:v>
                </c:pt>
              </c:numCache>
            </c:numRef>
          </c:val>
        </c:ser>
        <c:overlap val="-50"/>
        <c:gapWidth val="50"/>
        <c:axId val="51859445"/>
        <c:axId val="64081822"/>
      </c:barChart>
      <c:catAx>
        <c:axId val="51859445"/>
        <c:scaling>
          <c:orientation val="maxMin"/>
        </c:scaling>
        <c:axPos val="l"/>
        <c:delete val="1"/>
        <c:majorTickMark val="out"/>
        <c:minorTickMark val="none"/>
        <c:tickLblPos val="low"/>
        <c:crossAx val="64081822"/>
        <c:crossesAt val="0"/>
        <c:auto val="1"/>
        <c:lblOffset val="100"/>
        <c:noMultiLvlLbl val="0"/>
      </c:catAx>
      <c:valAx>
        <c:axId val="64081822"/>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51859445"/>
        <c:crossesAt val="1"/>
        <c:crossBetween val="between"/>
        <c:dispUnits/>
        <c:minorUnit val="0.1"/>
      </c:valAx>
      <c:spPr>
        <a:noFill/>
        <a:ln w="12700">
          <a:solidFill>
            <a:srgbClr val="808080"/>
          </a:solidFill>
        </a:ln>
      </c:spPr>
    </c:plotArea>
    <c:legend>
      <c:legendPos val="b"/>
      <c:layout>
        <c:manualLayout>
          <c:xMode val="edge"/>
          <c:yMode val="edge"/>
          <c:x val="0"/>
          <c:y val="0.89"/>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La somma ponderata degli effetti nei tre ambiti</a:t>
            </a:r>
          </a:p>
        </c:rich>
      </c:tx>
      <c:layout>
        <c:manualLayout>
          <c:xMode val="factor"/>
          <c:yMode val="factor"/>
          <c:x val="-0.01025"/>
          <c:y val="0"/>
        </c:manualLayout>
      </c:layout>
      <c:spPr>
        <a:noFill/>
        <a:ln>
          <a:noFill/>
        </a:ln>
      </c:spPr>
    </c:title>
    <c:plotArea>
      <c:layout>
        <c:manualLayout>
          <c:xMode val="edge"/>
          <c:yMode val="edge"/>
          <c:x val="0.0345"/>
          <c:y val="0.25125"/>
          <c:w val="0.93425"/>
          <c:h val="0.601"/>
        </c:manualLayout>
      </c:layout>
      <c:barChart>
        <c:barDir val="bar"/>
        <c:grouping val="clustered"/>
        <c:varyColors val="0"/>
        <c:ser>
          <c:idx val="0"/>
          <c:order val="0"/>
          <c:tx>
            <c:strRef>
              <c:f>'4-Inserimento dati (VSost somm)'!$M$364</c:f>
              <c:strCache>
                <c:ptCount val="1"/>
                <c:pt idx="0">
                  <c:v>Economia</c:v>
                </c:pt>
              </c:strCache>
            </c:strRef>
          </c:tx>
          <c:spPr>
            <a:solidFill>
              <a:srgbClr val="0000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somm)'!$N$364</c:f>
              <c:numCache>
                <c:ptCount val="1"/>
                <c:pt idx="0">
                  <c:v>0</c:v>
                </c:pt>
              </c:numCache>
            </c:numRef>
          </c:val>
        </c:ser>
        <c:ser>
          <c:idx val="1"/>
          <c:order val="1"/>
          <c:tx>
            <c:strRef>
              <c:f>'4-Inserimento dati (VSost somm)'!$M$365</c:f>
              <c:strCache>
                <c:ptCount val="1"/>
                <c:pt idx="0">
                  <c:v>Ambiente</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somm)'!$N$365</c:f>
              <c:numCache>
                <c:ptCount val="1"/>
                <c:pt idx="0">
                  <c:v>0</c:v>
                </c:pt>
              </c:numCache>
            </c:numRef>
          </c:val>
        </c:ser>
        <c:ser>
          <c:idx val="2"/>
          <c:order val="2"/>
          <c:tx>
            <c:strRef>
              <c:f>'4-Inserimento dati (VSost somm)'!$M$366</c:f>
              <c:strCache>
                <c:ptCount val="1"/>
                <c:pt idx="0">
                  <c:v>Società</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val>
            <c:numRef>
              <c:f>'4-Inserimento dati (VSost somm)'!$N$366</c:f>
              <c:numCache>
                <c:ptCount val="1"/>
                <c:pt idx="0">
                  <c:v>0</c:v>
                </c:pt>
              </c:numCache>
            </c:numRef>
          </c:val>
        </c:ser>
        <c:overlap val="-50"/>
        <c:gapWidth val="50"/>
        <c:axId val="39865487"/>
        <c:axId val="23245064"/>
      </c:barChart>
      <c:catAx>
        <c:axId val="39865487"/>
        <c:scaling>
          <c:orientation val="maxMin"/>
        </c:scaling>
        <c:axPos val="l"/>
        <c:delete val="1"/>
        <c:majorTickMark val="out"/>
        <c:minorTickMark val="none"/>
        <c:tickLblPos val="low"/>
        <c:crossAx val="23245064"/>
        <c:crossesAt val="0"/>
        <c:auto val="1"/>
        <c:lblOffset val="100"/>
        <c:noMultiLvlLbl val="0"/>
      </c:catAx>
      <c:valAx>
        <c:axId val="23245064"/>
        <c:scaling>
          <c:orientation val="minMax"/>
          <c:max val="3"/>
          <c:min val="-3"/>
        </c:scaling>
        <c:axPos val="t"/>
        <c:title>
          <c:tx>
            <c:rich>
              <a:bodyPr vert="horz" rot="0" anchor="ctr"/>
              <a:lstStyle/>
              <a:p>
                <a:pPr algn="ctr">
                  <a:defRPr/>
                </a:pPr>
                <a:r>
                  <a:rPr lang="en-US" cap="none" sz="800" b="0" i="0" u="none" baseline="0">
                    <a:latin typeface="Arial"/>
                    <a:ea typeface="Arial"/>
                    <a:cs typeface="Arial"/>
                  </a:rPr>
                  <a:t>Importanza dell'effetto</a:t>
                </a:r>
              </a:p>
            </c:rich>
          </c:tx>
          <c:layout/>
          <c:overlay val="0"/>
          <c:spPr>
            <a:noFill/>
            <a:ln>
              <a:noFill/>
            </a:ln>
          </c:spPr>
        </c:title>
        <c:majorGridlines/>
        <c:delete val="0"/>
        <c:numFmt formatCode="General" sourceLinked="1"/>
        <c:majorTickMark val="out"/>
        <c:minorTickMark val="none"/>
        <c:tickLblPos val="nextTo"/>
        <c:crossAx val="39865487"/>
        <c:crossesAt val="1"/>
        <c:crossBetween val="between"/>
        <c:dispUnits/>
        <c:minorUnit val="0.1"/>
      </c:valAx>
      <c:spPr>
        <a:noFill/>
        <a:ln w="12700">
          <a:solidFill>
            <a:srgbClr val="808080"/>
          </a:solidFill>
        </a:ln>
      </c:spPr>
    </c:plotArea>
    <c:legend>
      <c:legendPos val="b"/>
      <c:layout>
        <c:manualLayout>
          <c:xMode val="edge"/>
          <c:yMode val="edge"/>
          <c:x val="0"/>
          <c:y val="0.89"/>
          <c:w val="0.8985"/>
          <c:h val="0.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0.17475</cdr:y>
    </cdr:from>
    <cdr:to>
      <cdr:x>0.11075</cdr:x>
      <cdr:y>0.218</cdr:y>
    </cdr:to>
    <cdr:sp>
      <cdr:nvSpPr>
        <cdr:cNvPr id="1" name="TextBox 1"/>
        <cdr:cNvSpPr txBox="1">
          <a:spLocks noChangeArrowheads="1"/>
        </cdr:cNvSpPr>
      </cdr:nvSpPr>
      <cdr:spPr>
        <a:xfrm>
          <a:off x="0" y="781050"/>
          <a:ext cx="895350" cy="1905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Problematica</a:t>
          </a:r>
        </a:p>
      </cdr:txBody>
    </cdr:sp>
  </cdr:relSizeAnchor>
  <cdr:relSizeAnchor xmlns:cdr="http://schemas.openxmlformats.org/drawingml/2006/chartDrawing">
    <cdr:from>
      <cdr:x>0</cdr:x>
      <cdr:y>0.3625</cdr:y>
    </cdr:from>
    <cdr:to>
      <cdr:x>0.15225</cdr:x>
      <cdr:y>0.406</cdr:y>
    </cdr:to>
    <cdr:sp>
      <cdr:nvSpPr>
        <cdr:cNvPr id="2" name="TextBox 2"/>
        <cdr:cNvSpPr txBox="1">
          <a:spLocks noChangeArrowheads="1"/>
        </cdr:cNvSpPr>
      </cdr:nvSpPr>
      <cdr:spPr>
        <a:xfrm>
          <a:off x="0" y="1628775"/>
          <a:ext cx="12382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Irreversibilità</a:t>
          </a:r>
        </a:p>
      </cdr:txBody>
    </cdr:sp>
  </cdr:relSizeAnchor>
  <cdr:relSizeAnchor xmlns:cdr="http://schemas.openxmlformats.org/drawingml/2006/chartDrawing">
    <cdr:from>
      <cdr:x>0</cdr:x>
      <cdr:y>0.2675</cdr:y>
    </cdr:from>
    <cdr:to>
      <cdr:x>0.11</cdr:x>
      <cdr:y>0.311</cdr:y>
    </cdr:to>
    <cdr:sp>
      <cdr:nvSpPr>
        <cdr:cNvPr id="3" name="TextBox 3"/>
        <cdr:cNvSpPr txBox="1">
          <a:spLocks noChangeArrowheads="1"/>
        </cdr:cNvSpPr>
      </cdr:nvSpPr>
      <cdr:spPr>
        <a:xfrm>
          <a:off x="0" y="1200150"/>
          <a:ext cx="8953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Tendenze</a:t>
          </a:r>
        </a:p>
      </cdr:txBody>
    </cdr:sp>
  </cdr:relSizeAnchor>
  <cdr:relSizeAnchor xmlns:cdr="http://schemas.openxmlformats.org/drawingml/2006/chartDrawing">
    <cdr:from>
      <cdr:x>0</cdr:x>
      <cdr:y>0.4555</cdr:y>
    </cdr:from>
    <cdr:to>
      <cdr:x>0.189</cdr:x>
      <cdr:y>0.529</cdr:y>
    </cdr:to>
    <cdr:sp>
      <cdr:nvSpPr>
        <cdr:cNvPr id="4" name="TextBox 4"/>
        <cdr:cNvSpPr txBox="1">
          <a:spLocks noChangeArrowheads="1"/>
        </cdr:cNvSpPr>
      </cdr:nvSpPr>
      <cdr:spPr>
        <a:xfrm>
          <a:off x="0" y="2047875"/>
          <a:ext cx="153352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Impatto sulle future generazioni</a:t>
          </a:r>
        </a:p>
      </cdr:txBody>
    </cdr:sp>
  </cdr:relSizeAnchor>
  <cdr:relSizeAnchor xmlns:cdr="http://schemas.openxmlformats.org/drawingml/2006/chartDrawing">
    <cdr:from>
      <cdr:x>0</cdr:x>
      <cdr:y>0.5505</cdr:y>
    </cdr:from>
    <cdr:to>
      <cdr:x>0.163</cdr:x>
      <cdr:y>0.624</cdr:y>
    </cdr:to>
    <cdr:sp>
      <cdr:nvSpPr>
        <cdr:cNvPr id="5" name="TextBox 5"/>
        <cdr:cNvSpPr txBox="1">
          <a:spLocks noChangeArrowheads="1"/>
        </cdr:cNvSpPr>
      </cdr:nvSpPr>
      <cdr:spPr>
        <a:xfrm>
          <a:off x="0" y="2476500"/>
          <a:ext cx="132397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Rischi/incertezze</a:t>
          </a:r>
        </a:p>
      </cdr:txBody>
    </cdr:sp>
  </cdr:relSizeAnchor>
  <cdr:relSizeAnchor xmlns:cdr="http://schemas.openxmlformats.org/drawingml/2006/chartDrawing">
    <cdr:from>
      <cdr:x>0</cdr:x>
      <cdr:y>0.64375</cdr:y>
    </cdr:from>
    <cdr:to>
      <cdr:x>0.15225</cdr:x>
      <cdr:y>0.72775</cdr:y>
    </cdr:to>
    <cdr:sp>
      <cdr:nvSpPr>
        <cdr:cNvPr id="6" name="TextBox 6"/>
        <cdr:cNvSpPr txBox="1">
          <a:spLocks noChangeArrowheads="1"/>
        </cdr:cNvSpPr>
      </cdr:nvSpPr>
      <cdr:spPr>
        <a:xfrm>
          <a:off x="0" y="2895600"/>
          <a:ext cx="1238250"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Esigenze minimali</a:t>
          </a:r>
        </a:p>
      </cdr:txBody>
    </cdr:sp>
  </cdr:relSizeAnchor>
  <cdr:relSizeAnchor xmlns:cdr="http://schemas.openxmlformats.org/drawingml/2006/chartDrawing">
    <cdr:from>
      <cdr:x>0</cdr:x>
      <cdr:y>0.74075</cdr:y>
    </cdr:from>
    <cdr:to>
      <cdr:x>0.163</cdr:x>
      <cdr:y>0.8255</cdr:y>
    </cdr:to>
    <cdr:sp>
      <cdr:nvSpPr>
        <cdr:cNvPr id="7" name="TextBox 7"/>
        <cdr:cNvSpPr txBox="1">
          <a:spLocks noChangeArrowheads="1"/>
        </cdr:cNvSpPr>
      </cdr:nvSpPr>
      <cdr:spPr>
        <a:xfrm>
          <a:off x="0" y="3333750"/>
          <a:ext cx="1323975"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Perimettro di effetto territoriale</a:t>
          </a:r>
        </a:p>
      </cdr:txBody>
    </cdr:sp>
  </cdr:relSizeAnchor>
  <cdr:relSizeAnchor xmlns:cdr="http://schemas.openxmlformats.org/drawingml/2006/chartDrawing">
    <cdr:from>
      <cdr:x>0</cdr:x>
      <cdr:y>0.83775</cdr:y>
    </cdr:from>
    <cdr:to>
      <cdr:x>0.13875</cdr:x>
      <cdr:y>0.9115</cdr:y>
    </cdr:to>
    <cdr:sp>
      <cdr:nvSpPr>
        <cdr:cNvPr id="8" name="TextBox 8"/>
        <cdr:cNvSpPr txBox="1">
          <a:spLocks noChangeArrowheads="1"/>
        </cdr:cNvSpPr>
      </cdr:nvSpPr>
      <cdr:spPr>
        <a:xfrm>
          <a:off x="0" y="3771900"/>
          <a:ext cx="112395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Divergenze sugli obiettivi</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59</xdr:row>
      <xdr:rowOff>85725</xdr:rowOff>
    </xdr:from>
    <xdr:to>
      <xdr:col>20</xdr:col>
      <xdr:colOff>9525</xdr:colOff>
      <xdr:row>84</xdr:row>
      <xdr:rowOff>0</xdr:rowOff>
    </xdr:to>
    <xdr:graphicFrame>
      <xdr:nvGraphicFramePr>
        <xdr:cNvPr id="1" name="Chart 1"/>
        <xdr:cNvGraphicFramePr/>
      </xdr:nvGraphicFramePr>
      <xdr:xfrm>
        <a:off x="342900" y="14668500"/>
        <a:ext cx="486727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139</xdr:row>
      <xdr:rowOff>85725</xdr:rowOff>
    </xdr:from>
    <xdr:to>
      <xdr:col>20</xdr:col>
      <xdr:colOff>9525</xdr:colOff>
      <xdr:row>164</xdr:row>
      <xdr:rowOff>0</xdr:rowOff>
    </xdr:to>
    <xdr:graphicFrame>
      <xdr:nvGraphicFramePr>
        <xdr:cNvPr id="2" name="Chart 2"/>
        <xdr:cNvGraphicFramePr/>
      </xdr:nvGraphicFramePr>
      <xdr:xfrm>
        <a:off x="342900" y="32851725"/>
        <a:ext cx="486727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219</xdr:row>
      <xdr:rowOff>85725</xdr:rowOff>
    </xdr:from>
    <xdr:to>
      <xdr:col>20</xdr:col>
      <xdr:colOff>9525</xdr:colOff>
      <xdr:row>244</xdr:row>
      <xdr:rowOff>0</xdr:rowOff>
    </xdr:to>
    <xdr:graphicFrame>
      <xdr:nvGraphicFramePr>
        <xdr:cNvPr id="3" name="Chart 3"/>
        <xdr:cNvGraphicFramePr/>
      </xdr:nvGraphicFramePr>
      <xdr:xfrm>
        <a:off x="342900" y="51034950"/>
        <a:ext cx="486727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299</xdr:row>
      <xdr:rowOff>85725</xdr:rowOff>
    </xdr:from>
    <xdr:to>
      <xdr:col>20</xdr:col>
      <xdr:colOff>9525</xdr:colOff>
      <xdr:row>324</xdr:row>
      <xdr:rowOff>0</xdr:rowOff>
    </xdr:to>
    <xdr:graphicFrame>
      <xdr:nvGraphicFramePr>
        <xdr:cNvPr id="4" name="Chart 4"/>
        <xdr:cNvGraphicFramePr/>
      </xdr:nvGraphicFramePr>
      <xdr:xfrm>
        <a:off x="342900" y="69218175"/>
        <a:ext cx="486727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334</xdr:row>
      <xdr:rowOff>152400</xdr:rowOff>
    </xdr:from>
    <xdr:to>
      <xdr:col>30</xdr:col>
      <xdr:colOff>28575</xdr:colOff>
      <xdr:row>361</xdr:row>
      <xdr:rowOff>9525</xdr:rowOff>
    </xdr:to>
    <xdr:graphicFrame>
      <xdr:nvGraphicFramePr>
        <xdr:cNvPr id="5" name="Chart 5"/>
        <xdr:cNvGraphicFramePr/>
      </xdr:nvGraphicFramePr>
      <xdr:xfrm>
        <a:off x="342900" y="75704700"/>
        <a:ext cx="8124825" cy="4229100"/>
      </xdr:xfrm>
      <a:graphic>
        <a:graphicData uri="http://schemas.openxmlformats.org/drawingml/2006/chart">
          <c:chart xmlns:c="http://schemas.openxmlformats.org/drawingml/2006/chart" r:id="rId5"/>
        </a:graphicData>
      </a:graphic>
    </xdr:graphicFrame>
    <xdr:clientData/>
  </xdr:twoCellAnchor>
  <xdr:twoCellAnchor>
    <xdr:from>
      <xdr:col>1</xdr:col>
      <xdr:colOff>171450</xdr:colOff>
      <xdr:row>338</xdr:row>
      <xdr:rowOff>133350</xdr:rowOff>
    </xdr:from>
    <xdr:to>
      <xdr:col>3</xdr:col>
      <xdr:colOff>285750</xdr:colOff>
      <xdr:row>340</xdr:row>
      <xdr:rowOff>0</xdr:rowOff>
    </xdr:to>
    <xdr:sp>
      <xdr:nvSpPr>
        <xdr:cNvPr id="6" name="TextBox 6"/>
        <xdr:cNvSpPr txBox="1">
          <a:spLocks noChangeArrowheads="1"/>
        </xdr:cNvSpPr>
      </xdr:nvSpPr>
      <xdr:spPr>
        <a:xfrm>
          <a:off x="504825" y="76333350"/>
          <a:ext cx="885825"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Economica</a:t>
          </a:r>
        </a:p>
      </xdr:txBody>
    </xdr:sp>
    <xdr:clientData/>
  </xdr:twoCellAnchor>
  <xdr:twoCellAnchor>
    <xdr:from>
      <xdr:col>1</xdr:col>
      <xdr:colOff>161925</xdr:colOff>
      <xdr:row>347</xdr:row>
      <xdr:rowOff>38100</xdr:rowOff>
    </xdr:from>
    <xdr:to>
      <xdr:col>3</xdr:col>
      <xdr:colOff>276225</xdr:colOff>
      <xdr:row>348</xdr:row>
      <xdr:rowOff>66675</xdr:rowOff>
    </xdr:to>
    <xdr:sp>
      <xdr:nvSpPr>
        <xdr:cNvPr id="7" name="TextBox 7"/>
        <xdr:cNvSpPr txBox="1">
          <a:spLocks noChangeArrowheads="1"/>
        </xdr:cNvSpPr>
      </xdr:nvSpPr>
      <xdr:spPr>
        <a:xfrm>
          <a:off x="495300" y="77695425"/>
          <a:ext cx="885825"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Ambiente</a:t>
          </a:r>
        </a:p>
      </xdr:txBody>
    </xdr:sp>
    <xdr:clientData/>
  </xdr:twoCellAnchor>
  <xdr:twoCellAnchor>
    <xdr:from>
      <xdr:col>1</xdr:col>
      <xdr:colOff>200025</xdr:colOff>
      <xdr:row>355</xdr:row>
      <xdr:rowOff>38100</xdr:rowOff>
    </xdr:from>
    <xdr:to>
      <xdr:col>3</xdr:col>
      <xdr:colOff>314325</xdr:colOff>
      <xdr:row>356</xdr:row>
      <xdr:rowOff>66675</xdr:rowOff>
    </xdr:to>
    <xdr:sp>
      <xdr:nvSpPr>
        <xdr:cNvPr id="8" name="TextBox 8"/>
        <xdr:cNvSpPr txBox="1">
          <a:spLocks noChangeArrowheads="1"/>
        </xdr:cNvSpPr>
      </xdr:nvSpPr>
      <xdr:spPr>
        <a:xfrm>
          <a:off x="533400" y="78990825"/>
          <a:ext cx="885825" cy="190500"/>
        </a:xfrm>
        <a:prstGeom prst="rect">
          <a:avLst/>
        </a:prstGeom>
        <a:noFill/>
        <a:ln w="9525" cmpd="sng">
          <a:noFill/>
        </a:ln>
      </xdr:spPr>
      <xdr:txBody>
        <a:bodyPr vertOverflow="clip" wrap="square" anchor="ctr"/>
        <a:p>
          <a:pPr algn="l">
            <a:defRPr/>
          </a:pPr>
          <a:r>
            <a:rPr lang="en-US" cap="none" sz="975" b="1" i="0" u="none" baseline="0">
              <a:latin typeface="Arial"/>
              <a:ea typeface="Arial"/>
              <a:cs typeface="Arial"/>
            </a:rPr>
            <a:t>Società</a:t>
          </a:r>
        </a:p>
      </xdr:txBody>
    </xdr:sp>
    <xdr:clientData/>
  </xdr:twoCellAnchor>
  <xdr:twoCellAnchor>
    <xdr:from>
      <xdr:col>1</xdr:col>
      <xdr:colOff>9525</xdr:colOff>
      <xdr:row>364</xdr:row>
      <xdr:rowOff>57150</xdr:rowOff>
    </xdr:from>
    <xdr:to>
      <xdr:col>30</xdr:col>
      <xdr:colOff>19050</xdr:colOff>
      <xdr:row>392</xdr:row>
      <xdr:rowOff>28575</xdr:rowOff>
    </xdr:to>
    <xdr:graphicFrame>
      <xdr:nvGraphicFramePr>
        <xdr:cNvPr id="9" name="Chart 9"/>
        <xdr:cNvGraphicFramePr/>
      </xdr:nvGraphicFramePr>
      <xdr:xfrm>
        <a:off x="342900" y="80467200"/>
        <a:ext cx="8115300" cy="4505325"/>
      </xdr:xfrm>
      <a:graphic>
        <a:graphicData uri="http://schemas.openxmlformats.org/drawingml/2006/chart">
          <c:chart xmlns:c="http://schemas.openxmlformats.org/drawingml/2006/chart" r:id="rId6"/>
        </a:graphicData>
      </a:graphic>
    </xdr:graphicFrame>
    <xdr:clientData/>
  </xdr:twoCellAnchor>
  <xdr:twoCellAnchor>
    <xdr:from>
      <xdr:col>5</xdr:col>
      <xdr:colOff>76200</xdr:colOff>
      <xdr:row>368</xdr:row>
      <xdr:rowOff>28575</xdr:rowOff>
    </xdr:from>
    <xdr:to>
      <xdr:col>12</xdr:col>
      <xdr:colOff>95250</xdr:colOff>
      <xdr:row>369</xdr:row>
      <xdr:rowOff>76200</xdr:rowOff>
    </xdr:to>
    <xdr:sp>
      <xdr:nvSpPr>
        <xdr:cNvPr id="10" name="TextBox 10"/>
        <xdr:cNvSpPr txBox="1">
          <a:spLocks noChangeArrowheads="1"/>
        </xdr:cNvSpPr>
      </xdr:nvSpPr>
      <xdr:spPr>
        <a:xfrm>
          <a:off x="2886075" y="81086325"/>
          <a:ext cx="1114425" cy="20955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nessun problema</a:t>
          </a:r>
        </a:p>
      </xdr:txBody>
    </xdr:sp>
    <xdr:clientData/>
  </xdr:twoCellAnchor>
  <xdr:twoCellAnchor>
    <xdr:from>
      <xdr:col>14</xdr:col>
      <xdr:colOff>104775</xdr:colOff>
      <xdr:row>368</xdr:row>
      <xdr:rowOff>28575</xdr:rowOff>
    </xdr:from>
    <xdr:to>
      <xdr:col>22</xdr:col>
      <xdr:colOff>142875</xdr:colOff>
      <xdr:row>369</xdr:row>
      <xdr:rowOff>47625</xdr:rowOff>
    </xdr:to>
    <xdr:sp>
      <xdr:nvSpPr>
        <xdr:cNvPr id="11" name="TextBox 11"/>
        <xdr:cNvSpPr txBox="1">
          <a:spLocks noChangeArrowheads="1"/>
        </xdr:cNvSpPr>
      </xdr:nvSpPr>
      <xdr:spPr>
        <a:xfrm>
          <a:off x="4333875" y="81086325"/>
          <a:ext cx="1238250"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piccolo problema</a:t>
          </a:r>
        </a:p>
      </xdr:txBody>
    </xdr:sp>
    <xdr:clientData/>
  </xdr:twoCellAnchor>
  <xdr:twoCellAnchor>
    <xdr:from>
      <xdr:col>23</xdr:col>
      <xdr:colOff>28575</xdr:colOff>
      <xdr:row>368</xdr:row>
      <xdr:rowOff>28575</xdr:rowOff>
    </xdr:from>
    <xdr:to>
      <xdr:col>25</xdr:col>
      <xdr:colOff>266700</xdr:colOff>
      <xdr:row>369</xdr:row>
      <xdr:rowOff>47625</xdr:rowOff>
    </xdr:to>
    <xdr:sp>
      <xdr:nvSpPr>
        <xdr:cNvPr id="12" name="TextBox 12"/>
        <xdr:cNvSpPr txBox="1">
          <a:spLocks noChangeArrowheads="1"/>
        </xdr:cNvSpPr>
      </xdr:nvSpPr>
      <xdr:spPr>
        <a:xfrm>
          <a:off x="5800725" y="81086325"/>
          <a:ext cx="113347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problema medio</a:t>
          </a:r>
        </a:p>
      </xdr:txBody>
    </xdr:sp>
    <xdr:clientData/>
  </xdr:twoCellAnchor>
  <xdr:twoCellAnchor>
    <xdr:from>
      <xdr:col>26</xdr:col>
      <xdr:colOff>161925</xdr:colOff>
      <xdr:row>368</xdr:row>
      <xdr:rowOff>38100</xdr:rowOff>
    </xdr:from>
    <xdr:to>
      <xdr:col>29</xdr:col>
      <xdr:colOff>161925</xdr:colOff>
      <xdr:row>369</xdr:row>
      <xdr:rowOff>57150</xdr:rowOff>
    </xdr:to>
    <xdr:sp>
      <xdr:nvSpPr>
        <xdr:cNvPr id="13" name="TextBox 13"/>
        <xdr:cNvSpPr txBox="1">
          <a:spLocks noChangeArrowheads="1"/>
        </xdr:cNvSpPr>
      </xdr:nvSpPr>
      <xdr:spPr>
        <a:xfrm>
          <a:off x="7315200" y="81095850"/>
          <a:ext cx="1114425" cy="180975"/>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grande problema</a:t>
          </a:r>
        </a:p>
      </xdr:txBody>
    </xdr:sp>
    <xdr:clientData/>
  </xdr:twoCellAnchor>
  <xdr:twoCellAnchor>
    <xdr:from>
      <xdr:col>3</xdr:col>
      <xdr:colOff>476250</xdr:colOff>
      <xdr:row>368</xdr:row>
      <xdr:rowOff>28575</xdr:rowOff>
    </xdr:from>
    <xdr:to>
      <xdr:col>3</xdr:col>
      <xdr:colOff>1352550</xdr:colOff>
      <xdr:row>369</xdr:row>
      <xdr:rowOff>57150</xdr:rowOff>
    </xdr:to>
    <xdr:sp>
      <xdr:nvSpPr>
        <xdr:cNvPr id="14" name="TextBox 14"/>
        <xdr:cNvSpPr txBox="1">
          <a:spLocks noChangeArrowheads="1"/>
        </xdr:cNvSpPr>
      </xdr:nvSpPr>
      <xdr:spPr>
        <a:xfrm>
          <a:off x="1581150" y="81086325"/>
          <a:ext cx="876300" cy="190500"/>
        </a:xfrm>
        <a:prstGeom prst="rect">
          <a:avLst/>
        </a:prstGeom>
        <a:noFill/>
        <a:ln w="9525" cmpd="sng">
          <a:noFill/>
        </a:ln>
      </xdr:spPr>
      <xdr:txBody>
        <a:bodyPr vertOverflow="clip" wrap="square" anchor="ctr"/>
        <a:p>
          <a:pPr algn="l">
            <a:defRPr/>
          </a:pPr>
          <a:r>
            <a:rPr lang="en-US" cap="none" sz="975" b="0" i="0" u="none" baseline="0">
              <a:latin typeface="Arial"/>
              <a:ea typeface="Arial"/>
              <a:cs typeface="Arial"/>
            </a:rPr>
            <a:t>sconosciuta</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0.13275</cdr:y>
    </cdr:from>
    <cdr:to>
      <cdr:x>0.14975</cdr:x>
      <cdr:y>0.1855</cdr:y>
    </cdr:to>
    <cdr:sp>
      <cdr:nvSpPr>
        <cdr:cNvPr id="1" name="TextBox 1"/>
        <cdr:cNvSpPr txBox="1">
          <a:spLocks noChangeArrowheads="1"/>
        </cdr:cNvSpPr>
      </cdr:nvSpPr>
      <cdr:spPr>
        <a:xfrm>
          <a:off x="133350" y="581025"/>
          <a:ext cx="1066800" cy="2286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Economia</a:t>
          </a:r>
        </a:p>
      </cdr:txBody>
    </cdr:sp>
  </cdr:relSizeAnchor>
  <cdr:relSizeAnchor xmlns:cdr="http://schemas.openxmlformats.org/drawingml/2006/chartDrawing">
    <cdr:from>
      <cdr:x>0.017</cdr:x>
      <cdr:y>0.4645</cdr:y>
    </cdr:from>
    <cdr:to>
      <cdr:x>0.14975</cdr:x>
      <cdr:y>0.5185</cdr:y>
    </cdr:to>
    <cdr:sp>
      <cdr:nvSpPr>
        <cdr:cNvPr id="2" name="TextBox 2"/>
        <cdr:cNvSpPr txBox="1">
          <a:spLocks noChangeArrowheads="1"/>
        </cdr:cNvSpPr>
      </cdr:nvSpPr>
      <cdr:spPr>
        <a:xfrm>
          <a:off x="133350" y="2038350"/>
          <a:ext cx="1066800" cy="238125"/>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Ambiente</a:t>
          </a:r>
        </a:p>
      </cdr:txBody>
    </cdr:sp>
  </cdr:relSizeAnchor>
  <cdr:relSizeAnchor xmlns:cdr="http://schemas.openxmlformats.org/drawingml/2006/chartDrawing">
    <cdr:from>
      <cdr:x>0.017</cdr:x>
      <cdr:y>0.794</cdr:y>
    </cdr:from>
    <cdr:to>
      <cdr:x>0.14975</cdr:x>
      <cdr:y>0.837</cdr:y>
    </cdr:to>
    <cdr:sp>
      <cdr:nvSpPr>
        <cdr:cNvPr id="3" name="TextBox 3"/>
        <cdr:cNvSpPr txBox="1">
          <a:spLocks noChangeArrowheads="1"/>
        </cdr:cNvSpPr>
      </cdr:nvSpPr>
      <cdr:spPr>
        <a:xfrm>
          <a:off x="133350" y="3486150"/>
          <a:ext cx="1066800" cy="190500"/>
        </a:xfrm>
        <a:prstGeom prst="rect">
          <a:avLst/>
        </a:prstGeom>
        <a:noFill/>
        <a:ln w="9525" cmpd="sng">
          <a:noFill/>
        </a:ln>
      </cdr:spPr>
      <cdr:txBody>
        <a:bodyPr vertOverflow="clip" wrap="square" anchor="ctr"/>
        <a:p>
          <a:pPr algn="l">
            <a:defRPr/>
          </a:pPr>
          <a:r>
            <a:rPr lang="en-US" cap="none" sz="975" b="1" i="0" u="none" baseline="0">
              <a:latin typeface="Arial"/>
              <a:ea typeface="Arial"/>
              <a:cs typeface="Arial"/>
            </a:rPr>
            <a:t>Società</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0.1745</cdr:y>
    </cdr:from>
    <cdr:to>
      <cdr:x>0.13</cdr:x>
      <cdr:y>0.232</cdr:y>
    </cdr:to>
    <cdr:sp>
      <cdr:nvSpPr>
        <cdr:cNvPr id="1" name="TextBox 1"/>
        <cdr:cNvSpPr txBox="1">
          <a:spLocks noChangeArrowheads="1"/>
        </cdr:cNvSpPr>
      </cdr:nvSpPr>
      <cdr:spPr>
        <a:xfrm>
          <a:off x="0" y="781050"/>
          <a:ext cx="1047750" cy="2571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Problematica</a:t>
          </a:r>
        </a:p>
      </cdr:txBody>
    </cdr:sp>
  </cdr:relSizeAnchor>
  <cdr:relSizeAnchor xmlns:cdr="http://schemas.openxmlformats.org/drawingml/2006/chartDrawing">
    <cdr:from>
      <cdr:x>0</cdr:x>
      <cdr:y>0.3625</cdr:y>
    </cdr:from>
    <cdr:to>
      <cdr:x>0.15375</cdr:x>
      <cdr:y>0.406</cdr:y>
    </cdr:to>
    <cdr:sp>
      <cdr:nvSpPr>
        <cdr:cNvPr id="2" name="TextBox 2"/>
        <cdr:cNvSpPr txBox="1">
          <a:spLocks noChangeArrowheads="1"/>
        </cdr:cNvSpPr>
      </cdr:nvSpPr>
      <cdr:spPr>
        <a:xfrm>
          <a:off x="0" y="1628775"/>
          <a:ext cx="1247775"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Irreversibilità</a:t>
          </a:r>
        </a:p>
      </cdr:txBody>
    </cdr:sp>
  </cdr:relSizeAnchor>
  <cdr:relSizeAnchor xmlns:cdr="http://schemas.openxmlformats.org/drawingml/2006/chartDrawing">
    <cdr:from>
      <cdr:x>0</cdr:x>
      <cdr:y>0.26725</cdr:y>
    </cdr:from>
    <cdr:to>
      <cdr:x>0.1105</cdr:x>
      <cdr:y>0.31075</cdr:y>
    </cdr:to>
    <cdr:sp>
      <cdr:nvSpPr>
        <cdr:cNvPr id="3" name="TextBox 3"/>
        <cdr:cNvSpPr txBox="1">
          <a:spLocks noChangeArrowheads="1"/>
        </cdr:cNvSpPr>
      </cdr:nvSpPr>
      <cdr:spPr>
        <a:xfrm>
          <a:off x="0" y="1200150"/>
          <a:ext cx="895350" cy="20002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Trendenze</a:t>
          </a:r>
        </a:p>
      </cdr:txBody>
    </cdr:sp>
  </cdr:relSizeAnchor>
  <cdr:relSizeAnchor xmlns:cdr="http://schemas.openxmlformats.org/drawingml/2006/chartDrawing">
    <cdr:from>
      <cdr:x>0</cdr:x>
      <cdr:y>0.4555</cdr:y>
    </cdr:from>
    <cdr:to>
      <cdr:x>0.18975</cdr:x>
      <cdr:y>0.529</cdr:y>
    </cdr:to>
    <cdr:sp>
      <cdr:nvSpPr>
        <cdr:cNvPr id="4" name="TextBox 4"/>
        <cdr:cNvSpPr txBox="1">
          <a:spLocks noChangeArrowheads="1"/>
        </cdr:cNvSpPr>
      </cdr:nvSpPr>
      <cdr:spPr>
        <a:xfrm>
          <a:off x="0" y="2047875"/>
          <a:ext cx="153352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Impatto sulle future generazioni</a:t>
          </a:r>
        </a:p>
      </cdr:txBody>
    </cdr:sp>
  </cdr:relSizeAnchor>
  <cdr:relSizeAnchor xmlns:cdr="http://schemas.openxmlformats.org/drawingml/2006/chartDrawing">
    <cdr:from>
      <cdr:x>0</cdr:x>
      <cdr:y>0.5505</cdr:y>
    </cdr:from>
    <cdr:to>
      <cdr:x>0.164</cdr:x>
      <cdr:y>0.624</cdr:y>
    </cdr:to>
    <cdr:sp>
      <cdr:nvSpPr>
        <cdr:cNvPr id="5" name="TextBox 5"/>
        <cdr:cNvSpPr txBox="1">
          <a:spLocks noChangeArrowheads="1"/>
        </cdr:cNvSpPr>
      </cdr:nvSpPr>
      <cdr:spPr>
        <a:xfrm>
          <a:off x="0" y="2476500"/>
          <a:ext cx="1323975"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Rischi/incertezze</a:t>
          </a:r>
        </a:p>
      </cdr:txBody>
    </cdr:sp>
  </cdr:relSizeAnchor>
  <cdr:relSizeAnchor xmlns:cdr="http://schemas.openxmlformats.org/drawingml/2006/chartDrawing">
    <cdr:from>
      <cdr:x>0</cdr:x>
      <cdr:y>0.64375</cdr:y>
    </cdr:from>
    <cdr:to>
      <cdr:x>0.15375</cdr:x>
      <cdr:y>0.728</cdr:y>
    </cdr:to>
    <cdr:sp>
      <cdr:nvSpPr>
        <cdr:cNvPr id="6" name="TextBox 6"/>
        <cdr:cNvSpPr txBox="1">
          <a:spLocks noChangeArrowheads="1"/>
        </cdr:cNvSpPr>
      </cdr:nvSpPr>
      <cdr:spPr>
        <a:xfrm>
          <a:off x="0" y="2905125"/>
          <a:ext cx="1247775"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Esigenze minimali</a:t>
          </a:r>
        </a:p>
      </cdr:txBody>
    </cdr:sp>
  </cdr:relSizeAnchor>
  <cdr:relSizeAnchor xmlns:cdr="http://schemas.openxmlformats.org/drawingml/2006/chartDrawing">
    <cdr:from>
      <cdr:x>0</cdr:x>
      <cdr:y>0.741</cdr:y>
    </cdr:from>
    <cdr:to>
      <cdr:x>0.164</cdr:x>
      <cdr:y>0.82575</cdr:y>
    </cdr:to>
    <cdr:sp>
      <cdr:nvSpPr>
        <cdr:cNvPr id="7" name="TextBox 7"/>
        <cdr:cNvSpPr txBox="1">
          <a:spLocks noChangeArrowheads="1"/>
        </cdr:cNvSpPr>
      </cdr:nvSpPr>
      <cdr:spPr>
        <a:xfrm>
          <a:off x="0" y="3343275"/>
          <a:ext cx="1323975" cy="381000"/>
        </a:xfrm>
        <a:prstGeom prst="rect">
          <a:avLst/>
        </a:prstGeom>
        <a:noFill/>
        <a:ln w="9525" cmpd="sng">
          <a:noFill/>
        </a:ln>
      </cdr:spPr>
      <cdr:txBody>
        <a:bodyPr vertOverflow="clip" wrap="square"/>
        <a:p>
          <a:pPr algn="l">
            <a:defRPr/>
          </a:pPr>
          <a:r>
            <a:rPr lang="en-US" cap="none" sz="975" b="1" i="0" u="none" baseline="0">
              <a:latin typeface="Arial"/>
              <a:ea typeface="Arial"/>
              <a:cs typeface="Arial"/>
            </a:rPr>
            <a:t>Perimettro di effetto territoriale</a:t>
          </a:r>
        </a:p>
      </cdr:txBody>
    </cdr:sp>
  </cdr:relSizeAnchor>
  <cdr:relSizeAnchor xmlns:cdr="http://schemas.openxmlformats.org/drawingml/2006/chartDrawing">
    <cdr:from>
      <cdr:x>0</cdr:x>
      <cdr:y>0.838</cdr:y>
    </cdr:from>
    <cdr:to>
      <cdr:x>0.13875</cdr:x>
      <cdr:y>0.91125</cdr:y>
    </cdr:to>
    <cdr:sp>
      <cdr:nvSpPr>
        <cdr:cNvPr id="8" name="TextBox 8"/>
        <cdr:cNvSpPr txBox="1">
          <a:spLocks noChangeArrowheads="1"/>
        </cdr:cNvSpPr>
      </cdr:nvSpPr>
      <cdr:spPr>
        <a:xfrm>
          <a:off x="0" y="3781425"/>
          <a:ext cx="1123950" cy="333375"/>
        </a:xfrm>
        <a:prstGeom prst="rect">
          <a:avLst/>
        </a:prstGeom>
        <a:noFill/>
        <a:ln w="9525" cmpd="sng">
          <a:noFill/>
        </a:ln>
      </cdr:spPr>
      <cdr:txBody>
        <a:bodyPr vertOverflow="clip" wrap="square"/>
        <a:p>
          <a:pPr algn="l">
            <a:defRPr/>
          </a:pPr>
          <a:r>
            <a:rPr lang="en-US" cap="none" sz="975" b="1" i="0" u="none" baseline="0">
              <a:latin typeface="Arial"/>
              <a:ea typeface="Arial"/>
              <a:cs typeface="Arial"/>
            </a:rPr>
            <a:t>Divergenze sugli obiettivi</a:t>
          </a:r>
        </a:p>
      </cdr:txBody>
    </cdr:sp>
  </cdr:relSizeAnchor>
  <cdr:relSizeAnchor xmlns:cdr="http://schemas.openxmlformats.org/drawingml/2006/chartDrawing">
    <cdr:from>
      <cdr:x>0.313</cdr:x>
      <cdr:y>0.1195</cdr:y>
    </cdr:from>
    <cdr:to>
      <cdr:x>0.444</cdr:x>
      <cdr:y>0.15925</cdr:y>
    </cdr:to>
    <cdr:sp>
      <cdr:nvSpPr>
        <cdr:cNvPr id="9" name="TextBox 9"/>
        <cdr:cNvSpPr txBox="1">
          <a:spLocks noChangeArrowheads="1"/>
        </cdr:cNvSpPr>
      </cdr:nvSpPr>
      <cdr:spPr>
        <a:xfrm>
          <a:off x="2524125" y="533400"/>
          <a:ext cx="105727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nessun problema</a:t>
          </a:r>
        </a:p>
      </cdr:txBody>
    </cdr:sp>
  </cdr:relSizeAnchor>
  <cdr:relSizeAnchor xmlns:cdr="http://schemas.openxmlformats.org/drawingml/2006/chartDrawing">
    <cdr:from>
      <cdr:x>0.4895</cdr:x>
      <cdr:y>0.1195</cdr:y>
    </cdr:from>
    <cdr:to>
      <cdr:x>0.63975</cdr:x>
      <cdr:y>0.15975</cdr:y>
    </cdr:to>
    <cdr:sp>
      <cdr:nvSpPr>
        <cdr:cNvPr id="10" name="TextBox 10"/>
        <cdr:cNvSpPr txBox="1">
          <a:spLocks noChangeArrowheads="1"/>
        </cdr:cNvSpPr>
      </cdr:nvSpPr>
      <cdr:spPr>
        <a:xfrm>
          <a:off x="3952875" y="533400"/>
          <a:ext cx="1219200"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piccolo problema</a:t>
          </a:r>
        </a:p>
      </cdr:txBody>
    </cdr:sp>
  </cdr:relSizeAnchor>
  <cdr:relSizeAnchor xmlns:cdr="http://schemas.openxmlformats.org/drawingml/2006/chartDrawing">
    <cdr:from>
      <cdr:x>0.6835</cdr:x>
      <cdr:y>0.1195</cdr:y>
    </cdr:from>
    <cdr:to>
      <cdr:x>0.81825</cdr:x>
      <cdr:y>0.15975</cdr:y>
    </cdr:to>
    <cdr:sp>
      <cdr:nvSpPr>
        <cdr:cNvPr id="11" name="TextBox 11"/>
        <cdr:cNvSpPr txBox="1">
          <a:spLocks noChangeArrowheads="1"/>
        </cdr:cNvSpPr>
      </cdr:nvSpPr>
      <cdr:spPr>
        <a:xfrm>
          <a:off x="5524500" y="533400"/>
          <a:ext cx="1085850"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problema medio</a:t>
          </a:r>
        </a:p>
      </cdr:txBody>
    </cdr:sp>
  </cdr:relSizeAnchor>
  <cdr:relSizeAnchor xmlns:cdr="http://schemas.openxmlformats.org/drawingml/2006/chartDrawing">
    <cdr:from>
      <cdr:x>0.863</cdr:x>
      <cdr:y>0.1215</cdr:y>
    </cdr:from>
    <cdr:to>
      <cdr:x>0.99625</cdr:x>
      <cdr:y>0.1615</cdr:y>
    </cdr:to>
    <cdr:sp>
      <cdr:nvSpPr>
        <cdr:cNvPr id="12" name="TextBox 12"/>
        <cdr:cNvSpPr txBox="1">
          <a:spLocks noChangeArrowheads="1"/>
        </cdr:cNvSpPr>
      </cdr:nvSpPr>
      <cdr:spPr>
        <a:xfrm>
          <a:off x="6972300" y="542925"/>
          <a:ext cx="1076325" cy="180975"/>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grande problema</a:t>
          </a:r>
        </a:p>
      </cdr:txBody>
    </cdr:sp>
  </cdr:relSizeAnchor>
  <cdr:relSizeAnchor xmlns:cdr="http://schemas.openxmlformats.org/drawingml/2006/chartDrawing">
    <cdr:from>
      <cdr:x>0.14675</cdr:x>
      <cdr:y>0.1195</cdr:y>
    </cdr:from>
    <cdr:to>
      <cdr:x>0.25925</cdr:x>
      <cdr:y>0.16175</cdr:y>
    </cdr:to>
    <cdr:sp>
      <cdr:nvSpPr>
        <cdr:cNvPr id="13" name="TextBox 13"/>
        <cdr:cNvSpPr txBox="1">
          <a:spLocks noChangeArrowheads="1"/>
        </cdr:cNvSpPr>
      </cdr:nvSpPr>
      <cdr:spPr>
        <a:xfrm>
          <a:off x="1181100" y="533400"/>
          <a:ext cx="914400" cy="190500"/>
        </a:xfrm>
        <a:prstGeom prst="rect">
          <a:avLst/>
        </a:prstGeom>
        <a:noFill/>
        <a:ln w="9525" cmpd="sng">
          <a:noFill/>
        </a:ln>
      </cdr:spPr>
      <cdr:txBody>
        <a:bodyPr vertOverflow="clip" wrap="square" anchor="ctr"/>
        <a:p>
          <a:pPr algn="l">
            <a:defRPr/>
          </a:pPr>
          <a:r>
            <a:rPr lang="en-US" cap="none" sz="975" b="0" i="0" u="none" baseline="0">
              <a:latin typeface="Arial"/>
              <a:ea typeface="Arial"/>
              <a:cs typeface="Arial"/>
            </a:rPr>
            <a:t>sconosciuta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65</xdr:row>
      <xdr:rowOff>85725</xdr:rowOff>
    </xdr:from>
    <xdr:to>
      <xdr:col>20</xdr:col>
      <xdr:colOff>9525</xdr:colOff>
      <xdr:row>90</xdr:row>
      <xdr:rowOff>0</xdr:rowOff>
    </xdr:to>
    <xdr:graphicFrame>
      <xdr:nvGraphicFramePr>
        <xdr:cNvPr id="1" name="Chart 1"/>
        <xdr:cNvGraphicFramePr/>
      </xdr:nvGraphicFramePr>
      <xdr:xfrm>
        <a:off x="342900" y="16611600"/>
        <a:ext cx="4867275" cy="38957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151</xdr:row>
      <xdr:rowOff>85725</xdr:rowOff>
    </xdr:from>
    <xdr:to>
      <xdr:col>20</xdr:col>
      <xdr:colOff>9525</xdr:colOff>
      <xdr:row>176</xdr:row>
      <xdr:rowOff>0</xdr:rowOff>
    </xdr:to>
    <xdr:graphicFrame>
      <xdr:nvGraphicFramePr>
        <xdr:cNvPr id="2" name="Chart 2"/>
        <xdr:cNvGraphicFramePr/>
      </xdr:nvGraphicFramePr>
      <xdr:xfrm>
        <a:off x="342900" y="36737925"/>
        <a:ext cx="4867275" cy="3895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237</xdr:row>
      <xdr:rowOff>85725</xdr:rowOff>
    </xdr:from>
    <xdr:to>
      <xdr:col>20</xdr:col>
      <xdr:colOff>9525</xdr:colOff>
      <xdr:row>262</xdr:row>
      <xdr:rowOff>0</xdr:rowOff>
    </xdr:to>
    <xdr:graphicFrame>
      <xdr:nvGraphicFramePr>
        <xdr:cNvPr id="3" name="Chart 3"/>
        <xdr:cNvGraphicFramePr/>
      </xdr:nvGraphicFramePr>
      <xdr:xfrm>
        <a:off x="342900" y="56864250"/>
        <a:ext cx="4867275" cy="3895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323</xdr:row>
      <xdr:rowOff>85725</xdr:rowOff>
    </xdr:from>
    <xdr:to>
      <xdr:col>20</xdr:col>
      <xdr:colOff>9525</xdr:colOff>
      <xdr:row>348</xdr:row>
      <xdr:rowOff>0</xdr:rowOff>
    </xdr:to>
    <xdr:graphicFrame>
      <xdr:nvGraphicFramePr>
        <xdr:cNvPr id="4" name="Chart 4"/>
        <xdr:cNvGraphicFramePr/>
      </xdr:nvGraphicFramePr>
      <xdr:xfrm>
        <a:off x="342900" y="76990575"/>
        <a:ext cx="4867275" cy="38957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358</xdr:row>
      <xdr:rowOff>152400</xdr:rowOff>
    </xdr:from>
    <xdr:to>
      <xdr:col>29</xdr:col>
      <xdr:colOff>123825</xdr:colOff>
      <xdr:row>386</xdr:row>
      <xdr:rowOff>9525</xdr:rowOff>
    </xdr:to>
    <xdr:graphicFrame>
      <xdr:nvGraphicFramePr>
        <xdr:cNvPr id="5" name="Chart 5"/>
        <xdr:cNvGraphicFramePr/>
      </xdr:nvGraphicFramePr>
      <xdr:xfrm>
        <a:off x="342900" y="83477100"/>
        <a:ext cx="8048625" cy="4391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389</xdr:row>
      <xdr:rowOff>0</xdr:rowOff>
    </xdr:from>
    <xdr:to>
      <xdr:col>29</xdr:col>
      <xdr:colOff>152400</xdr:colOff>
      <xdr:row>416</xdr:row>
      <xdr:rowOff>142875</xdr:rowOff>
    </xdr:to>
    <xdr:graphicFrame>
      <xdr:nvGraphicFramePr>
        <xdr:cNvPr id="6" name="Chart 7"/>
        <xdr:cNvGraphicFramePr/>
      </xdr:nvGraphicFramePr>
      <xdr:xfrm>
        <a:off x="333375" y="88344375"/>
        <a:ext cx="8086725" cy="45148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workbookViewId="0" topLeftCell="A1">
      <selection activeCell="A1" sqref="A1"/>
    </sheetView>
  </sheetViews>
  <sheetFormatPr defaultColWidth="11.421875" defaultRowHeight="12.75"/>
  <cols>
    <col min="1" max="1" width="134.00390625" style="203" customWidth="1"/>
    <col min="2" max="16384" width="11.421875" style="203" customWidth="1"/>
  </cols>
  <sheetData>
    <row r="1" ht="36">
      <c r="A1" s="57" t="s">
        <v>251</v>
      </c>
    </row>
    <row r="2" ht="7.5" customHeight="1">
      <c r="A2" s="57"/>
    </row>
    <row r="3" ht="18">
      <c r="A3" s="57" t="s">
        <v>115</v>
      </c>
    </row>
    <row r="4" ht="12.75">
      <c r="A4" s="58"/>
    </row>
    <row r="5" ht="12.75">
      <c r="A5" s="59" t="s">
        <v>129</v>
      </c>
    </row>
    <row r="6" ht="25.5">
      <c r="A6" s="58" t="s">
        <v>252</v>
      </c>
    </row>
    <row r="7" ht="25.5">
      <c r="A7" s="58" t="s">
        <v>253</v>
      </c>
    </row>
    <row r="8" ht="38.25">
      <c r="A8" s="169" t="s">
        <v>254</v>
      </c>
    </row>
    <row r="9" ht="12.75">
      <c r="A9" s="58"/>
    </row>
    <row r="10" ht="12.75">
      <c r="A10" s="59" t="s">
        <v>131</v>
      </c>
    </row>
    <row r="11" ht="12.75">
      <c r="A11" s="58" t="s">
        <v>116</v>
      </c>
    </row>
    <row r="12" ht="12.75">
      <c r="A12" s="58" t="s">
        <v>132</v>
      </c>
    </row>
    <row r="13" ht="25.5">
      <c r="A13" s="58" t="s">
        <v>0</v>
      </c>
    </row>
    <row r="14" ht="12.75">
      <c r="A14" s="58" t="s">
        <v>133</v>
      </c>
    </row>
    <row r="15" ht="38.25">
      <c r="A15" s="58" t="s">
        <v>138</v>
      </c>
    </row>
    <row r="16" ht="12.75">
      <c r="A16" s="58" t="s">
        <v>262</v>
      </c>
    </row>
    <row r="17" ht="38.25">
      <c r="A17" s="58" t="s">
        <v>263</v>
      </c>
    </row>
    <row r="18" ht="12.75">
      <c r="A18" s="58"/>
    </row>
    <row r="19" ht="12.75">
      <c r="A19" s="59" t="s">
        <v>1</v>
      </c>
    </row>
    <row r="20" spans="1:7" ht="12.75" customHeight="1">
      <c r="A20" s="58" t="s">
        <v>255</v>
      </c>
      <c r="B20" s="204"/>
      <c r="C20" s="204"/>
      <c r="D20" s="204"/>
      <c r="E20" s="204"/>
      <c r="F20" s="204"/>
      <c r="G20" s="204"/>
    </row>
    <row r="21" spans="1:7" ht="25.5">
      <c r="A21" s="58" t="s">
        <v>256</v>
      </c>
      <c r="B21" s="204"/>
      <c r="C21" s="204"/>
      <c r="D21" s="204"/>
      <c r="E21" s="204"/>
      <c r="F21" s="204"/>
      <c r="G21" s="204"/>
    </row>
    <row r="22" ht="12.75">
      <c r="A22" s="58" t="s">
        <v>134</v>
      </c>
    </row>
    <row r="23" ht="13.5" customHeight="1">
      <c r="A23" s="58" t="s">
        <v>264</v>
      </c>
    </row>
    <row r="24" ht="12.75">
      <c r="A24" s="58" t="s">
        <v>135</v>
      </c>
    </row>
    <row r="25" ht="25.5" customHeight="1">
      <c r="A25" s="58" t="s">
        <v>136</v>
      </c>
    </row>
    <row r="26" ht="12.75">
      <c r="A26" s="58"/>
    </row>
    <row r="27" ht="12.75">
      <c r="A27" s="59" t="s">
        <v>2</v>
      </c>
    </row>
    <row r="28" ht="12.75">
      <c r="A28" s="58" t="s">
        <v>137</v>
      </c>
    </row>
    <row r="29" ht="12.75">
      <c r="A29" s="58" t="s">
        <v>3</v>
      </c>
    </row>
    <row r="30" ht="12.75">
      <c r="A30" s="58" t="s">
        <v>4</v>
      </c>
    </row>
    <row r="31" ht="12.75">
      <c r="A31" s="58"/>
    </row>
    <row r="32" ht="12.75">
      <c r="A32" s="59" t="s">
        <v>94</v>
      </c>
    </row>
    <row r="33" ht="12.75">
      <c r="A33" s="58" t="s">
        <v>8</v>
      </c>
    </row>
    <row r="34" ht="12.75">
      <c r="A34" s="58" t="s">
        <v>9</v>
      </c>
    </row>
    <row r="35" ht="25.5">
      <c r="A35" s="58" t="s">
        <v>10</v>
      </c>
    </row>
    <row r="36" ht="25.5">
      <c r="A36" s="58" t="s">
        <v>11</v>
      </c>
    </row>
    <row r="37" ht="12.75" customHeight="1">
      <c r="A37" s="58" t="s">
        <v>265</v>
      </c>
    </row>
    <row r="38" ht="12.75" customHeight="1">
      <c r="A38" s="58" t="s">
        <v>12</v>
      </c>
    </row>
    <row r="39" ht="12.75">
      <c r="A39" s="58" t="s">
        <v>13</v>
      </c>
    </row>
    <row r="40" ht="12.75">
      <c r="A40" s="58"/>
    </row>
    <row r="41" ht="12.75">
      <c r="A41" s="59" t="s">
        <v>5</v>
      </c>
    </row>
    <row r="42" ht="12.75">
      <c r="A42" s="58" t="s">
        <v>14</v>
      </c>
    </row>
    <row r="43" ht="12.75">
      <c r="A43" s="58" t="s">
        <v>15</v>
      </c>
    </row>
    <row r="44" ht="12.75" customHeight="1">
      <c r="A44" s="58" t="s">
        <v>16</v>
      </c>
    </row>
    <row r="45" ht="25.5">
      <c r="A45" s="58" t="s">
        <v>266</v>
      </c>
    </row>
    <row r="46" ht="12.75">
      <c r="A46" s="58"/>
    </row>
    <row r="47" ht="12.75">
      <c r="A47" s="59" t="s">
        <v>6</v>
      </c>
    </row>
    <row r="48" ht="12.75">
      <c r="A48" s="102" t="s">
        <v>117</v>
      </c>
    </row>
    <row r="49" ht="12.75">
      <c r="A49" s="58" t="s">
        <v>118</v>
      </c>
    </row>
    <row r="50" ht="12.75">
      <c r="A50" s="58" t="s">
        <v>119</v>
      </c>
    </row>
    <row r="51" ht="12.75">
      <c r="A51" s="58" t="s">
        <v>120</v>
      </c>
    </row>
    <row r="52" ht="12.75">
      <c r="A52" s="58" t="s">
        <v>121</v>
      </c>
    </row>
    <row r="53" ht="25.5">
      <c r="A53" s="58" t="s">
        <v>257</v>
      </c>
    </row>
    <row r="54" ht="12.75">
      <c r="A54" s="58"/>
    </row>
    <row r="55" ht="12.75">
      <c r="A55" s="59" t="s">
        <v>7</v>
      </c>
    </row>
    <row r="56" ht="25.5">
      <c r="A56" s="58" t="s">
        <v>258</v>
      </c>
    </row>
    <row r="57" ht="25.5">
      <c r="A57" s="58" t="s">
        <v>122</v>
      </c>
    </row>
    <row r="58" spans="1:7" ht="12.75">
      <c r="A58" s="279"/>
      <c r="B58" s="279"/>
      <c r="C58" s="279"/>
      <c r="D58" s="279"/>
      <c r="E58" s="279"/>
      <c r="F58" s="279"/>
      <c r="G58" s="279"/>
    </row>
  </sheetData>
  <sheetProtection sheet="1" objects="1" scenarios="1" selectLockedCells="1" selectUnlockedCells="1"/>
  <mergeCells count="1">
    <mergeCell ref="A58:G58"/>
  </mergeCells>
  <printOptions/>
  <pageMargins left="0.984251968503937" right="0.7874015748031497" top="0.7874015748031497" bottom="0.7874015748031497" header="0.5118110236220472" footer="0.5118110236220472"/>
  <pageSetup fitToHeight="1" fitToWidth="1" horizontalDpi="600" verticalDpi="600" orientation="portrait" paperSize="9" scale="63" r:id="rId1"/>
  <headerFooter alignWithMargins="0">
    <oddFooter>&amp;LStrumento Excel per VSost&amp;CPagina &amp;P&amp;RIntroduzione</oddFooter>
  </headerFooter>
</worksheet>
</file>

<file path=xl/worksheets/sheet2.xml><?xml version="1.0" encoding="utf-8"?>
<worksheet xmlns="http://schemas.openxmlformats.org/spreadsheetml/2006/main" xmlns:r="http://schemas.openxmlformats.org/officeDocument/2006/relationships">
  <dimension ref="A1:Q316"/>
  <sheetViews>
    <sheetView workbookViewId="0" topLeftCell="A1">
      <selection activeCell="D1" sqref="D1:H1"/>
    </sheetView>
  </sheetViews>
  <sheetFormatPr defaultColWidth="11.421875" defaultRowHeight="12.75"/>
  <cols>
    <col min="1" max="1" width="5.00390625" style="206" bestFit="1" customWidth="1"/>
    <col min="2" max="2" width="4.140625" style="206" customWidth="1"/>
    <col min="3" max="3" width="7.7109375" style="206" customWidth="1"/>
    <col min="4" max="4" width="43.28125" style="206" customWidth="1"/>
    <col min="5" max="5" width="23.8515625" style="206" customWidth="1"/>
    <col min="6" max="6" width="12.421875" style="206" customWidth="1"/>
    <col min="7" max="7" width="23.8515625" style="206" bestFit="1" customWidth="1"/>
    <col min="8" max="8" width="42.8515625" style="206" customWidth="1"/>
    <col min="9" max="9" width="12.57421875" style="206" customWidth="1"/>
    <col min="10" max="14" width="11.8515625" style="206" customWidth="1"/>
    <col min="15" max="15" width="12.421875" style="206" customWidth="1"/>
    <col min="16" max="16384" width="11.421875" style="206" customWidth="1"/>
  </cols>
  <sheetData>
    <row r="1" spans="1:10" ht="18">
      <c r="A1" s="39"/>
      <c r="B1" s="56" t="s">
        <v>149</v>
      </c>
      <c r="C1" s="34"/>
      <c r="D1" s="282"/>
      <c r="E1" s="282"/>
      <c r="F1" s="282"/>
      <c r="G1" s="282"/>
      <c r="H1" s="276"/>
      <c r="I1" s="205"/>
      <c r="J1" s="206">
        <f>""</f>
      </c>
    </row>
    <row r="2" spans="1:9" ht="7.5" customHeight="1">
      <c r="A2" s="39"/>
      <c r="B2" s="34"/>
      <c r="C2" s="34"/>
      <c r="D2" s="35"/>
      <c r="E2" s="35"/>
      <c r="F2" s="35"/>
      <c r="G2" s="35"/>
      <c r="H2" s="35"/>
      <c r="I2" s="205"/>
    </row>
    <row r="3" spans="1:12" ht="18">
      <c r="A3" s="39"/>
      <c r="B3" s="34" t="s">
        <v>139</v>
      </c>
      <c r="C3" s="34"/>
      <c r="D3" s="35"/>
      <c r="E3" s="35"/>
      <c r="F3" s="35"/>
      <c r="G3" s="35"/>
      <c r="H3" s="35"/>
      <c r="I3" s="205"/>
      <c r="J3" s="206">
        <v>3</v>
      </c>
      <c r="K3" s="206" t="s">
        <v>96</v>
      </c>
      <c r="L3" s="206" t="s">
        <v>96</v>
      </c>
    </row>
    <row r="4" spans="1:12" ht="12.75">
      <c r="A4" s="39"/>
      <c r="B4" s="35"/>
      <c r="C4" s="35"/>
      <c r="D4" s="35"/>
      <c r="E4" s="35"/>
      <c r="F4" s="35"/>
      <c r="G4" s="35"/>
      <c r="H4" s="35"/>
      <c r="I4" s="205"/>
      <c r="J4" s="206">
        <v>2</v>
      </c>
      <c r="K4" s="206" t="s">
        <v>34</v>
      </c>
      <c r="L4" s="206" t="s">
        <v>34</v>
      </c>
    </row>
    <row r="5" spans="1:12" ht="12.75">
      <c r="A5" s="39"/>
      <c r="B5" s="36" t="s">
        <v>140</v>
      </c>
      <c r="C5" s="36"/>
      <c r="D5" s="35"/>
      <c r="E5" s="103"/>
      <c r="F5" s="36" t="s">
        <v>141</v>
      </c>
      <c r="G5" s="35"/>
      <c r="H5" s="35"/>
      <c r="I5" s="205"/>
      <c r="J5" s="206">
        <v>1</v>
      </c>
      <c r="K5" s="206" t="s">
        <v>97</v>
      </c>
      <c r="L5" s="206" t="s">
        <v>97</v>
      </c>
    </row>
    <row r="6" spans="1:12" ht="12.75" customHeight="1">
      <c r="A6" s="39"/>
      <c r="B6" s="278"/>
      <c r="C6" s="278"/>
      <c r="D6" s="278"/>
      <c r="E6" s="104"/>
      <c r="F6" s="268"/>
      <c r="G6" s="269"/>
      <c r="H6" s="105"/>
      <c r="I6" s="207"/>
      <c r="J6" s="206">
        <v>0</v>
      </c>
      <c r="K6" s="206" t="s">
        <v>98</v>
      </c>
      <c r="L6" s="206" t="s">
        <v>98</v>
      </c>
    </row>
    <row r="7" spans="1:12" ht="25.5" customHeight="1">
      <c r="A7" s="39"/>
      <c r="B7" s="36" t="s">
        <v>142</v>
      </c>
      <c r="C7" s="36"/>
      <c r="D7" s="35"/>
      <c r="E7" s="103"/>
      <c r="F7" s="36" t="s">
        <v>143</v>
      </c>
      <c r="G7" s="35"/>
      <c r="H7" s="35"/>
      <c r="I7" s="205"/>
      <c r="J7" s="206">
        <v>-1</v>
      </c>
      <c r="L7" s="206" t="s">
        <v>146</v>
      </c>
    </row>
    <row r="8" spans="1:10" ht="12.75" customHeight="1">
      <c r="A8" s="39"/>
      <c r="B8" s="278"/>
      <c r="C8" s="278"/>
      <c r="D8" s="278"/>
      <c r="E8" s="37"/>
      <c r="F8" s="278"/>
      <c r="G8" s="267"/>
      <c r="H8" s="105"/>
      <c r="I8" s="207"/>
      <c r="J8" s="206">
        <v>-2</v>
      </c>
    </row>
    <row r="9" spans="1:10" ht="12.75">
      <c r="A9" s="39"/>
      <c r="B9" s="278"/>
      <c r="C9" s="278"/>
      <c r="D9" s="278"/>
      <c r="E9" s="37"/>
      <c r="F9" s="267"/>
      <c r="G9" s="267"/>
      <c r="H9" s="105"/>
      <c r="I9" s="207"/>
      <c r="J9" s="206">
        <v>-3</v>
      </c>
    </row>
    <row r="10" spans="1:10" ht="12.75">
      <c r="A10" s="39"/>
      <c r="B10" s="278"/>
      <c r="C10" s="278"/>
      <c r="D10" s="278"/>
      <c r="E10" s="37"/>
      <c r="F10" s="267"/>
      <c r="G10" s="267"/>
      <c r="H10" s="105"/>
      <c r="I10" s="207"/>
      <c r="J10" s="206" t="s">
        <v>146</v>
      </c>
    </row>
    <row r="11" spans="1:9" ht="12.75">
      <c r="A11" s="39"/>
      <c r="B11" s="37"/>
      <c r="C11" s="37"/>
      <c r="D11" s="37"/>
      <c r="E11" s="37"/>
      <c r="F11" s="105"/>
      <c r="G11" s="105"/>
      <c r="H11" s="105"/>
      <c r="I11" s="207"/>
    </row>
    <row r="12" spans="1:9" ht="12.75" customHeight="1">
      <c r="A12" s="39"/>
      <c r="B12" s="277" t="s">
        <v>144</v>
      </c>
      <c r="C12" s="277"/>
      <c r="D12" s="277"/>
      <c r="E12" s="37"/>
      <c r="F12" s="106" t="s">
        <v>145</v>
      </c>
      <c r="G12" s="105"/>
      <c r="H12" s="105"/>
      <c r="I12" s="207"/>
    </row>
    <row r="13" spans="1:11" ht="38.25" customHeight="1">
      <c r="A13" s="39"/>
      <c r="B13" s="278"/>
      <c r="C13" s="278"/>
      <c r="D13" s="278"/>
      <c r="E13" s="37"/>
      <c r="F13" s="278"/>
      <c r="G13" s="278"/>
      <c r="H13" s="105"/>
      <c r="I13" s="208"/>
      <c r="J13" s="205"/>
      <c r="K13" s="205"/>
    </row>
    <row r="14" spans="1:11" ht="13.5" thickBot="1">
      <c r="A14" s="38"/>
      <c r="B14" s="38"/>
      <c r="C14" s="38"/>
      <c r="D14" s="38"/>
      <c r="E14" s="38"/>
      <c r="F14" s="38"/>
      <c r="G14" s="38"/>
      <c r="H14" s="38"/>
      <c r="I14" s="209"/>
      <c r="J14" s="205"/>
      <c r="K14" s="205"/>
    </row>
    <row r="15" spans="1:11" ht="12.75">
      <c r="A15" s="199"/>
      <c r="B15" s="39"/>
      <c r="C15" s="39"/>
      <c r="D15" s="39"/>
      <c r="E15" s="39"/>
      <c r="F15" s="39"/>
      <c r="G15" s="39"/>
      <c r="H15" s="39"/>
      <c r="I15" s="205"/>
      <c r="J15" s="205"/>
      <c r="K15" s="205"/>
    </row>
    <row r="16" spans="1:11" ht="15.75">
      <c r="A16" s="199"/>
      <c r="B16" s="40" t="s">
        <v>28</v>
      </c>
      <c r="C16" s="40"/>
      <c r="D16" s="39"/>
      <c r="E16" s="39"/>
      <c r="F16" s="39"/>
      <c r="G16" s="39"/>
      <c r="H16" s="39"/>
      <c r="I16" s="205"/>
      <c r="J16" s="205"/>
      <c r="K16" s="205"/>
    </row>
    <row r="17" spans="1:11" s="212" customFormat="1" ht="18.75" customHeight="1">
      <c r="A17" s="200"/>
      <c r="B17" s="41"/>
      <c r="C17" s="41"/>
      <c r="D17" s="41"/>
      <c r="E17" s="107"/>
      <c r="F17" s="107"/>
      <c r="G17" s="107"/>
      <c r="H17" s="107"/>
      <c r="I17" s="210"/>
      <c r="J17" s="211"/>
      <c r="K17" s="211"/>
    </row>
    <row r="18" spans="1:17" ht="25.5" customHeight="1">
      <c r="A18" s="199"/>
      <c r="B18" s="52" t="s">
        <v>65</v>
      </c>
      <c r="C18" s="52"/>
      <c r="D18" s="52" t="s">
        <v>30</v>
      </c>
      <c r="E18" s="120" t="s">
        <v>31</v>
      </c>
      <c r="F18" s="109" t="s">
        <v>32</v>
      </c>
      <c r="G18" s="110" t="s">
        <v>95</v>
      </c>
      <c r="H18" s="111" t="s">
        <v>64</v>
      </c>
      <c r="I18" s="213"/>
      <c r="J18" s="205"/>
      <c r="K18" s="205"/>
      <c r="L18" s="205"/>
      <c r="M18" s="205"/>
      <c r="N18" s="205"/>
      <c r="O18" s="205"/>
      <c r="P18" s="205"/>
      <c r="Q18" s="205"/>
    </row>
    <row r="19" spans="1:15" ht="25.5" customHeight="1">
      <c r="A19" s="280" t="s">
        <v>26</v>
      </c>
      <c r="B19" s="43" t="s">
        <v>33</v>
      </c>
      <c r="C19" s="43"/>
      <c r="D19" s="39"/>
      <c r="E19" s="112"/>
      <c r="F19" s="113"/>
      <c r="G19" s="113"/>
      <c r="H19" s="39"/>
      <c r="J19" s="206" t="s">
        <v>17</v>
      </c>
      <c r="K19" s="206" t="s">
        <v>155</v>
      </c>
      <c r="L19" s="206" t="s">
        <v>19</v>
      </c>
      <c r="M19" s="206" t="s">
        <v>20</v>
      </c>
      <c r="O19" s="206" t="s">
        <v>21</v>
      </c>
    </row>
    <row r="20" spans="1:16" ht="25.5" customHeight="1">
      <c r="A20" s="280"/>
      <c r="B20" s="48" t="s">
        <v>166</v>
      </c>
      <c r="C20" s="297" t="s">
        <v>56</v>
      </c>
      <c r="D20" s="298"/>
      <c r="E20" s="201">
        <v>0</v>
      </c>
      <c r="F20" s="243">
        <v>0.2</v>
      </c>
      <c r="G20" s="202" t="s">
        <v>96</v>
      </c>
      <c r="H20" s="293"/>
      <c r="I20" s="214"/>
      <c r="J20" s="206">
        <f>IF(G20="media",1,(IF(G20="grande",1,0)))</f>
        <v>0</v>
      </c>
      <c r="K20" s="206">
        <f>IF(E20="sconosciuto",1,0)</f>
        <v>0</v>
      </c>
      <c r="L20" s="206">
        <f>IF(E20=-3,-3,(IF(E20=-2,-2,(IF(E20=-1,-1,(IF(E20=0,0,(IF(E20=1,1,(IF(E20=2,2,(IF(E20=3,3,(IF(E20="sconosciuto",0,"valutazione")))))))))))))))</f>
        <v>0</v>
      </c>
      <c r="M20" s="206" t="str">
        <f>B19</f>
        <v>Economia</v>
      </c>
      <c r="N20" s="206">
        <f>L20*F20+L22*F22+L24*F24+L26*F26+L28*F28</f>
        <v>0</v>
      </c>
      <c r="O20" s="206">
        <f>IF(F30=100%,0,1)</f>
        <v>0</v>
      </c>
      <c r="P20" s="206">
        <f>O20+O21+O22</f>
        <v>0</v>
      </c>
    </row>
    <row r="21" spans="1:15" ht="25.5" customHeight="1">
      <c r="A21" s="280"/>
      <c r="B21" s="44"/>
      <c r="C21" s="283" t="s">
        <v>147</v>
      </c>
      <c r="D21" s="284"/>
      <c r="E21" s="114"/>
      <c r="F21" s="115"/>
      <c r="G21" s="116"/>
      <c r="H21" s="294"/>
      <c r="I21" s="214"/>
      <c r="M21" s="206" t="str">
        <f>B32</f>
        <v>Ambiente</v>
      </c>
      <c r="N21" s="206">
        <f>L33*F33+L35*F35+L37*F37+L39*F39+L41*F41</f>
        <v>0</v>
      </c>
      <c r="O21" s="206">
        <f>IF(F43=100%,0,1)</f>
        <v>0</v>
      </c>
    </row>
    <row r="22" spans="1:15" ht="25.5" customHeight="1">
      <c r="A22" s="280"/>
      <c r="B22" s="48" t="s">
        <v>167</v>
      </c>
      <c r="C22" s="297" t="s">
        <v>58</v>
      </c>
      <c r="D22" s="298"/>
      <c r="E22" s="201">
        <v>0</v>
      </c>
      <c r="F22" s="243">
        <v>0.2</v>
      </c>
      <c r="G22" s="202" t="s">
        <v>96</v>
      </c>
      <c r="H22" s="293"/>
      <c r="I22" s="214"/>
      <c r="J22" s="206">
        <f>IF(G22="media",1,(IF(G22="grande",1,0)))</f>
        <v>0</v>
      </c>
      <c r="K22" s="206">
        <f>IF(E22="sconosciuto",1,0)</f>
        <v>0</v>
      </c>
      <c r="L22" s="206">
        <f>IF(E22=-3,-3,(IF(E22=-2,-2,(IF(E22=-1,-1,(IF(E22=0,0,(IF(E22=1,1,(IF(E22=2,2,(IF(E22=3,3,(IF(E22="sconosciuto",0,"valutazione")))))))))))))))</f>
        <v>0</v>
      </c>
      <c r="M22" s="206" t="str">
        <f>B45</f>
        <v>Società</v>
      </c>
      <c r="N22" s="206">
        <f>L46*F46+L48*F48+L50*F50+L52*F52+L54*F54</f>
        <v>0</v>
      </c>
      <c r="O22" s="206">
        <f>IF(F56=100%,0,1)</f>
        <v>0</v>
      </c>
    </row>
    <row r="23" spans="1:9" ht="25.5" customHeight="1">
      <c r="A23" s="280"/>
      <c r="B23" s="44"/>
      <c r="C23" s="283" t="s">
        <v>123</v>
      </c>
      <c r="D23" s="284"/>
      <c r="E23" s="114"/>
      <c r="F23" s="115"/>
      <c r="G23" s="116"/>
      <c r="H23" s="294"/>
      <c r="I23" s="214"/>
    </row>
    <row r="24" spans="1:12" ht="25.5" customHeight="1">
      <c r="A24" s="280"/>
      <c r="B24" s="48" t="s">
        <v>168</v>
      </c>
      <c r="C24" s="297" t="s">
        <v>57</v>
      </c>
      <c r="D24" s="298"/>
      <c r="E24" s="201">
        <v>0</v>
      </c>
      <c r="F24" s="243">
        <v>0.2</v>
      </c>
      <c r="G24" s="202" t="s">
        <v>96</v>
      </c>
      <c r="H24" s="293"/>
      <c r="I24" s="215"/>
      <c r="J24" s="206">
        <f>IF(G24="media",1,(IF(G24="grande",1,0)))</f>
        <v>0</v>
      </c>
      <c r="K24" s="206">
        <f>IF(E24="sconosciuto",1,0)</f>
        <v>0</v>
      </c>
      <c r="L24" s="206">
        <f>IF(E24=-3,-3,(IF(E24=-2,-2,(IF(E24=-1,-1,(IF(E24=0,0,(IF(E24=1,1,(IF(E24=2,2,(IF(E24=3,3,(IF(E24="sconosciuto",0,"valutazione")))))))))))))))</f>
        <v>0</v>
      </c>
    </row>
    <row r="25" spans="1:13" ht="25.5" customHeight="1">
      <c r="A25" s="280"/>
      <c r="B25" s="44"/>
      <c r="C25" s="283" t="s">
        <v>61</v>
      </c>
      <c r="D25" s="284"/>
      <c r="E25" s="114"/>
      <c r="F25" s="115"/>
      <c r="G25" s="116"/>
      <c r="H25" s="294"/>
      <c r="I25" s="214"/>
      <c r="M25" s="216"/>
    </row>
    <row r="26" spans="1:12" ht="25.5" customHeight="1">
      <c r="A26" s="280"/>
      <c r="B26" s="48" t="s">
        <v>169</v>
      </c>
      <c r="C26" s="297" t="s">
        <v>35</v>
      </c>
      <c r="D26" s="298"/>
      <c r="E26" s="201">
        <v>0</v>
      </c>
      <c r="F26" s="243">
        <v>0.2</v>
      </c>
      <c r="G26" s="202" t="s">
        <v>96</v>
      </c>
      <c r="H26" s="293"/>
      <c r="I26" s="215"/>
      <c r="J26" s="206">
        <f>IF(G26="media",1,(IF(G26="grande",1,0)))</f>
        <v>0</v>
      </c>
      <c r="K26" s="206">
        <f>IF(E26="sconosciuto",1,0)</f>
        <v>0</v>
      </c>
      <c r="L26" s="206">
        <f>IF(E26=-3,-3,(IF(E26=-2,-2,(IF(E26=-1,-1,(IF(E26=0,0,(IF(E26=1,1,(IF(E26=2,2,(IF(E26=3,3,(IF(E26="sconosciuto",0,"valutazione")))))))))))))))</f>
        <v>0</v>
      </c>
    </row>
    <row r="27" spans="1:9" ht="25.5" customHeight="1">
      <c r="A27" s="280"/>
      <c r="B27" s="44"/>
      <c r="C27" s="283" t="s">
        <v>62</v>
      </c>
      <c r="D27" s="284"/>
      <c r="E27" s="114"/>
      <c r="F27" s="115"/>
      <c r="G27" s="116"/>
      <c r="H27" s="294"/>
      <c r="I27" s="214"/>
    </row>
    <row r="28" spans="1:12" ht="25.5" customHeight="1">
      <c r="A28" s="280"/>
      <c r="B28" s="48" t="s">
        <v>170</v>
      </c>
      <c r="C28" s="297" t="s">
        <v>36</v>
      </c>
      <c r="D28" s="298"/>
      <c r="E28" s="201">
        <v>0</v>
      </c>
      <c r="F28" s="243">
        <v>0.2</v>
      </c>
      <c r="G28" s="202" t="s">
        <v>96</v>
      </c>
      <c r="H28" s="295"/>
      <c r="I28" s="215"/>
      <c r="J28" s="206">
        <f>IF(G28="media",1,(IF(G28="grande",1,0)))</f>
        <v>0</v>
      </c>
      <c r="K28" s="206">
        <f>IF(E28="sconosciuto",1,0)</f>
        <v>0</v>
      </c>
      <c r="L28" s="206">
        <f>IF(E28=-3,-3,(IF(E28=-2,-2,(IF(E28=-1,-1,(IF(E28=0,0,(IF(E28=1,1,(IF(E28=2,2,(IF(E28=3,3,(IF(E28="sconosciuto",0,"valutazione")))))))))))))))</f>
        <v>0</v>
      </c>
    </row>
    <row r="29" spans="1:9" ht="25.5" customHeight="1">
      <c r="A29" s="280"/>
      <c r="B29" s="35"/>
      <c r="C29" s="283" t="s">
        <v>63</v>
      </c>
      <c r="D29" s="284"/>
      <c r="E29" s="112"/>
      <c r="F29" s="113"/>
      <c r="G29" s="113"/>
      <c r="H29" s="296"/>
      <c r="I29" s="214"/>
    </row>
    <row r="30" spans="1:9" ht="25.5" customHeight="1">
      <c r="A30" s="199"/>
      <c r="B30" s="39"/>
      <c r="C30" s="39"/>
      <c r="D30" s="45"/>
      <c r="E30" s="35"/>
      <c r="F30" s="55">
        <f>F20+F22+F24+F26+F28</f>
        <v>1</v>
      </c>
      <c r="G30" s="35"/>
      <c r="H30" s="117"/>
      <c r="I30" s="217"/>
    </row>
    <row r="31" spans="1:9" ht="25.5" customHeight="1">
      <c r="A31" s="199"/>
      <c r="B31" s="52" t="s">
        <v>65</v>
      </c>
      <c r="C31" s="52"/>
      <c r="D31" s="52" t="s">
        <v>30</v>
      </c>
      <c r="E31" s="108" t="s">
        <v>31</v>
      </c>
      <c r="F31" s="109" t="s">
        <v>32</v>
      </c>
      <c r="G31" s="110" t="s">
        <v>95</v>
      </c>
      <c r="H31" s="111" t="s">
        <v>64</v>
      </c>
      <c r="I31" s="218"/>
    </row>
    <row r="32" spans="1:9" ht="25.5" customHeight="1">
      <c r="A32" s="280" t="s">
        <v>26</v>
      </c>
      <c r="B32" s="43" t="s">
        <v>53</v>
      </c>
      <c r="C32" s="43"/>
      <c r="D32" s="39"/>
      <c r="E32" s="112"/>
      <c r="F32" s="113"/>
      <c r="G32" s="113"/>
      <c r="H32" s="39"/>
      <c r="I32" s="219"/>
    </row>
    <row r="33" spans="1:12" ht="25.5" customHeight="1">
      <c r="A33" s="280"/>
      <c r="B33" s="49" t="s">
        <v>171</v>
      </c>
      <c r="C33" s="274" t="s">
        <v>37</v>
      </c>
      <c r="D33" s="275"/>
      <c r="E33" s="201">
        <v>0</v>
      </c>
      <c r="F33" s="244">
        <v>0.2</v>
      </c>
      <c r="G33" s="202" t="s">
        <v>96</v>
      </c>
      <c r="H33" s="293"/>
      <c r="I33" s="215"/>
      <c r="J33" s="206">
        <f>IF(G33="media",1,(IF(G33="grande",1,0)))</f>
        <v>0</v>
      </c>
      <c r="K33" s="206">
        <f>IF(E33="sconosciuto",1,0)</f>
        <v>0</v>
      </c>
      <c r="L33" s="206">
        <f>IF(E33=-3,-3,(IF(E33=-2,-2,(IF(E33=-1,-1,(IF(E33=0,0,(IF(E33=1,1,(IF(E33=2,2,(IF(E33=3,3,(IF(E33="sconosciuto",0,"valutazione")))))))))))))))</f>
        <v>0</v>
      </c>
    </row>
    <row r="34" spans="1:9" ht="25.5" customHeight="1">
      <c r="A34" s="280"/>
      <c r="B34" s="44"/>
      <c r="C34" s="270" t="s">
        <v>66</v>
      </c>
      <c r="D34" s="271"/>
      <c r="E34" s="114"/>
      <c r="F34" s="115"/>
      <c r="G34" s="116"/>
      <c r="H34" s="294"/>
      <c r="I34" s="214"/>
    </row>
    <row r="35" spans="1:12" ht="25.5" customHeight="1">
      <c r="A35" s="280"/>
      <c r="B35" s="49" t="s">
        <v>172</v>
      </c>
      <c r="C35" s="274" t="s">
        <v>38</v>
      </c>
      <c r="D35" s="275"/>
      <c r="E35" s="201">
        <v>0</v>
      </c>
      <c r="F35" s="244">
        <v>0.2</v>
      </c>
      <c r="G35" s="202" t="s">
        <v>96</v>
      </c>
      <c r="H35" s="293"/>
      <c r="I35" s="215"/>
      <c r="J35" s="206">
        <f>IF(G35="media",1,(IF(G35="grande",1,0)))</f>
        <v>0</v>
      </c>
      <c r="K35" s="206">
        <f>IF(E35="sconosciuto",1,0)</f>
        <v>0</v>
      </c>
      <c r="L35" s="206">
        <f>IF(E35=-3,-3,(IF(E35=-2,-2,(IF(E35=-1,-1,(IF(E35=0,0,(IF(E35=1,1,(IF(E35=2,2,(IF(E35=3,3,(IF(E35="sconosciuto",0,"valutazione")))))))))))))))</f>
        <v>0</v>
      </c>
    </row>
    <row r="36" spans="1:9" ht="25.5" customHeight="1">
      <c r="A36" s="280"/>
      <c r="B36" s="44"/>
      <c r="C36" s="270" t="s">
        <v>67</v>
      </c>
      <c r="D36" s="271"/>
      <c r="E36" s="114"/>
      <c r="F36" s="115"/>
      <c r="G36" s="116"/>
      <c r="H36" s="294"/>
      <c r="I36" s="214"/>
    </row>
    <row r="37" spans="1:12" ht="25.5" customHeight="1">
      <c r="A37" s="280"/>
      <c r="B37" s="49" t="s">
        <v>173</v>
      </c>
      <c r="C37" s="274" t="s">
        <v>39</v>
      </c>
      <c r="D37" s="275"/>
      <c r="E37" s="201">
        <v>0</v>
      </c>
      <c r="F37" s="244">
        <v>0.2</v>
      </c>
      <c r="G37" s="202" t="s">
        <v>96</v>
      </c>
      <c r="H37" s="293"/>
      <c r="I37" s="215"/>
      <c r="J37" s="206">
        <f>IF(G37="media",1,(IF(G37="grande",1,0)))</f>
        <v>0</v>
      </c>
      <c r="K37" s="206">
        <f>IF(E37="sconosciuto",1,0)</f>
        <v>0</v>
      </c>
      <c r="L37" s="206">
        <f>IF(E37=-3,-3,(IF(E37=-2,-2,(IF(E37=-1,-1,(IF(E37=0,0,(IF(E37=1,1,(IF(E37=2,2,(IF(E37=3,3,(IF(E37="sconosciuto",0,"valutazione")))))))))))))))</f>
        <v>0</v>
      </c>
    </row>
    <row r="38" spans="1:9" ht="25.5" customHeight="1">
      <c r="A38" s="280"/>
      <c r="B38" s="44"/>
      <c r="C38" s="270" t="s">
        <v>124</v>
      </c>
      <c r="D38" s="271"/>
      <c r="E38" s="114"/>
      <c r="F38" s="115"/>
      <c r="G38" s="116"/>
      <c r="H38" s="294"/>
      <c r="I38" s="214"/>
    </row>
    <row r="39" spans="1:12" ht="25.5" customHeight="1">
      <c r="A39" s="280"/>
      <c r="B39" s="49" t="s">
        <v>174</v>
      </c>
      <c r="C39" s="274" t="s">
        <v>59</v>
      </c>
      <c r="D39" s="275"/>
      <c r="E39" s="201">
        <v>0</v>
      </c>
      <c r="F39" s="244">
        <v>0.2</v>
      </c>
      <c r="G39" s="202" t="s">
        <v>96</v>
      </c>
      <c r="H39" s="293"/>
      <c r="I39" s="215"/>
      <c r="J39" s="206">
        <f>IF(G39="media",1,(IF(G39="grande",1,0)))</f>
        <v>0</v>
      </c>
      <c r="K39" s="206">
        <f>IF(E39="sconosciuto",1,0)</f>
        <v>0</v>
      </c>
      <c r="L39" s="206">
        <f>IF(E39=-3,-3,(IF(E39=-2,-2,(IF(E39=-1,-1,(IF(E39=0,0,(IF(E39=1,1,(IF(E39=2,2,(IF(E39=3,3,(IF(E39="sconosciuto",0,"valutazione")))))))))))))))</f>
        <v>0</v>
      </c>
    </row>
    <row r="40" spans="1:9" ht="25.5" customHeight="1">
      <c r="A40" s="280"/>
      <c r="B40" s="44"/>
      <c r="C40" s="270" t="s">
        <v>69</v>
      </c>
      <c r="D40" s="271"/>
      <c r="E40" s="114"/>
      <c r="F40" s="115"/>
      <c r="G40" s="116"/>
      <c r="H40" s="294"/>
      <c r="I40" s="214"/>
    </row>
    <row r="41" spans="1:12" ht="25.5" customHeight="1">
      <c r="A41" s="280"/>
      <c r="B41" s="49" t="s">
        <v>175</v>
      </c>
      <c r="C41" s="274" t="s">
        <v>40</v>
      </c>
      <c r="D41" s="275"/>
      <c r="E41" s="201">
        <v>0</v>
      </c>
      <c r="F41" s="244">
        <v>0.2</v>
      </c>
      <c r="G41" s="202" t="s">
        <v>96</v>
      </c>
      <c r="H41" s="295"/>
      <c r="I41" s="215"/>
      <c r="J41" s="206">
        <f>IF(G41="media",1,(IF(G41="grande",1,0)))</f>
        <v>0</v>
      </c>
      <c r="K41" s="206">
        <f>IF(E41="sconosciuto",1,0)</f>
        <v>0</v>
      </c>
      <c r="L41" s="206">
        <f>IF(E41=-3,-3,(IF(E41=-2,-2,(IF(E41=-1,-1,(IF(E41=0,0,(IF(E41=1,1,(IF(E41=2,2,(IF(E41=3,3,(IF(E41="sconosciuto",0,"valutazione")))))))))))))))</f>
        <v>0</v>
      </c>
    </row>
    <row r="42" spans="1:9" ht="25.5" customHeight="1">
      <c r="A42" s="280"/>
      <c r="B42" s="35"/>
      <c r="C42" s="283" t="s">
        <v>84</v>
      </c>
      <c r="D42" s="284"/>
      <c r="E42" s="112"/>
      <c r="F42" s="113"/>
      <c r="G42" s="113"/>
      <c r="H42" s="296"/>
      <c r="I42" s="214"/>
    </row>
    <row r="43" spans="1:9" ht="25.5" customHeight="1">
      <c r="A43" s="199"/>
      <c r="B43" s="39"/>
      <c r="C43" s="39"/>
      <c r="D43" s="45"/>
      <c r="E43" s="35"/>
      <c r="F43" s="55">
        <f>F33+F35+F37+F39+F41</f>
        <v>1</v>
      </c>
      <c r="G43" s="35"/>
      <c r="H43" s="117"/>
      <c r="I43" s="217"/>
    </row>
    <row r="44" spans="1:9" ht="25.5" customHeight="1">
      <c r="A44" s="199"/>
      <c r="B44" s="52" t="s">
        <v>65</v>
      </c>
      <c r="C44" s="52"/>
      <c r="D44" s="52" t="s">
        <v>30</v>
      </c>
      <c r="E44" s="108" t="s">
        <v>31</v>
      </c>
      <c r="F44" s="109" t="s">
        <v>32</v>
      </c>
      <c r="G44" s="110" t="s">
        <v>95</v>
      </c>
      <c r="H44" s="111" t="s">
        <v>64</v>
      </c>
      <c r="I44" s="218"/>
    </row>
    <row r="45" spans="1:9" ht="25.5" customHeight="1">
      <c r="A45" s="280" t="s">
        <v>26</v>
      </c>
      <c r="B45" s="43" t="s">
        <v>54</v>
      </c>
      <c r="C45" s="43"/>
      <c r="D45" s="39"/>
      <c r="E45" s="112"/>
      <c r="F45" s="113"/>
      <c r="G45" s="113"/>
      <c r="H45" s="39"/>
      <c r="I45" s="219"/>
    </row>
    <row r="46" spans="1:12" ht="25.5" customHeight="1">
      <c r="A46" s="280"/>
      <c r="B46" s="50" t="s">
        <v>176</v>
      </c>
      <c r="C46" s="285" t="s">
        <v>41</v>
      </c>
      <c r="D46" s="286"/>
      <c r="E46" s="201">
        <v>0</v>
      </c>
      <c r="F46" s="245">
        <v>0.2</v>
      </c>
      <c r="G46" s="202" t="s">
        <v>96</v>
      </c>
      <c r="H46" s="293"/>
      <c r="I46" s="215"/>
      <c r="J46" s="206">
        <f>IF(G46="media",1,(IF(G46="grande",1,0)))</f>
        <v>0</v>
      </c>
      <c r="K46" s="206">
        <f>IF(E46="sconosciuto",1,0)</f>
        <v>0</v>
      </c>
      <c r="L46" s="206">
        <f>IF(E46=-3,-3,(IF(E46=-2,-2,(IF(E46=-1,-1,(IF(E46=0,0,(IF(E46=1,1,(IF(E46=2,2,(IF(E46=3,3,(IF(E46="sconosciuto",0,"valutazione")))))))))))))))</f>
        <v>0</v>
      </c>
    </row>
    <row r="47" spans="1:9" ht="25.5" customHeight="1">
      <c r="A47" s="280"/>
      <c r="B47" s="44"/>
      <c r="C47" s="270" t="s">
        <v>71</v>
      </c>
      <c r="D47" s="271"/>
      <c r="E47" s="114"/>
      <c r="F47" s="115"/>
      <c r="G47" s="116"/>
      <c r="H47" s="294"/>
      <c r="I47" s="214"/>
    </row>
    <row r="48" spans="1:12" ht="25.5" customHeight="1">
      <c r="A48" s="280"/>
      <c r="B48" s="50" t="s">
        <v>177</v>
      </c>
      <c r="C48" s="285" t="s">
        <v>42</v>
      </c>
      <c r="D48" s="286"/>
      <c r="E48" s="201">
        <v>0</v>
      </c>
      <c r="F48" s="245">
        <v>0.2</v>
      </c>
      <c r="G48" s="202" t="s">
        <v>96</v>
      </c>
      <c r="H48" s="293"/>
      <c r="I48" s="215"/>
      <c r="J48" s="206">
        <f>IF(G48="media",1,(IF(G48="grande",1,0)))</f>
        <v>0</v>
      </c>
      <c r="K48" s="206">
        <f>IF(E48="sconosciuto",1,0)</f>
        <v>0</v>
      </c>
      <c r="L48" s="206">
        <f>IF(E48=-3,-3,(IF(E48=-2,-2,(IF(E48=-1,-1,(IF(E48=0,0,(IF(E48=1,1,(IF(E48=2,2,(IF(E48=3,3,(IF(E48="sconosciuto",0,"valutazione")))))))))))))))</f>
        <v>0</v>
      </c>
    </row>
    <row r="49" spans="1:9" ht="25.5" customHeight="1">
      <c r="A49" s="280"/>
      <c r="B49" s="44"/>
      <c r="C49" s="270" t="s">
        <v>125</v>
      </c>
      <c r="D49" s="271"/>
      <c r="E49" s="114"/>
      <c r="F49" s="115"/>
      <c r="G49" s="116"/>
      <c r="H49" s="294"/>
      <c r="I49" s="214"/>
    </row>
    <row r="50" spans="1:12" ht="25.5" customHeight="1">
      <c r="A50" s="280"/>
      <c r="B50" s="50" t="s">
        <v>178</v>
      </c>
      <c r="C50" s="272" t="s">
        <v>52</v>
      </c>
      <c r="D50" s="273"/>
      <c r="E50" s="201">
        <v>0</v>
      </c>
      <c r="F50" s="245">
        <v>0.2</v>
      </c>
      <c r="G50" s="202" t="s">
        <v>96</v>
      </c>
      <c r="H50" s="293"/>
      <c r="I50" s="215"/>
      <c r="J50" s="206">
        <f>IF(G50="media",1,(IF(G50="grande",1,0)))</f>
        <v>0</v>
      </c>
      <c r="K50" s="206">
        <f>IF(E50="sconosciuto",1,0)</f>
        <v>0</v>
      </c>
      <c r="L50" s="206">
        <f>IF(E50=-3,-3,(IF(E50=-2,-2,(IF(E50=-1,-1,(IF(E50=0,0,(IF(E50=1,1,(IF(E50=2,2,(IF(E50=3,3,(IF(E50="sconosciuto",0,"valutazione")))))))))))))))</f>
        <v>0</v>
      </c>
    </row>
    <row r="51" spans="1:9" ht="25.5" customHeight="1">
      <c r="A51" s="280"/>
      <c r="B51" s="44"/>
      <c r="C51" s="270" t="s">
        <v>72</v>
      </c>
      <c r="D51" s="271"/>
      <c r="E51" s="114"/>
      <c r="F51" s="115"/>
      <c r="G51" s="116"/>
      <c r="H51" s="294"/>
      <c r="I51" s="214"/>
    </row>
    <row r="52" spans="1:12" ht="25.5" customHeight="1">
      <c r="A52" s="280"/>
      <c r="B52" s="50" t="s">
        <v>179</v>
      </c>
      <c r="C52" s="272" t="s">
        <v>43</v>
      </c>
      <c r="D52" s="273"/>
      <c r="E52" s="201">
        <v>0</v>
      </c>
      <c r="F52" s="245">
        <v>0.2</v>
      </c>
      <c r="G52" s="202" t="s">
        <v>96</v>
      </c>
      <c r="H52" s="293"/>
      <c r="I52" s="215"/>
      <c r="J52" s="206">
        <f>IF(G52="media",1,(IF(G52="grande",1,0)))</f>
        <v>0</v>
      </c>
      <c r="K52" s="206">
        <f>IF(E52="sconosciuto",1,0)</f>
        <v>0</v>
      </c>
      <c r="L52" s="206">
        <f>IF(E52=-3,-3,(IF(E52=-2,-2,(IF(E52=-1,-1,(IF(E52=0,0,(IF(E52=1,1,(IF(E52=2,2,(IF(E52=3,3,(IF(E52="sconosciuto",0,"valutazione")))))))))))))))</f>
        <v>0</v>
      </c>
    </row>
    <row r="53" spans="1:9" ht="34.5" customHeight="1">
      <c r="A53" s="280"/>
      <c r="B53" s="44"/>
      <c r="C53" s="270" t="s">
        <v>73</v>
      </c>
      <c r="D53" s="271"/>
      <c r="E53" s="114"/>
      <c r="F53" s="115"/>
      <c r="G53" s="116"/>
      <c r="H53" s="294"/>
      <c r="I53" s="214"/>
    </row>
    <row r="54" spans="1:12" ht="25.5" customHeight="1">
      <c r="A54" s="280"/>
      <c r="B54" s="50" t="s">
        <v>180</v>
      </c>
      <c r="C54" s="272" t="s">
        <v>51</v>
      </c>
      <c r="D54" s="273"/>
      <c r="E54" s="201">
        <v>0</v>
      </c>
      <c r="F54" s="245">
        <v>0.2</v>
      </c>
      <c r="G54" s="202" t="s">
        <v>96</v>
      </c>
      <c r="H54" s="295"/>
      <c r="I54" s="215"/>
      <c r="J54" s="206">
        <f>IF(G54="media",1,(IF(G54="grande",1,0)))</f>
        <v>0</v>
      </c>
      <c r="K54" s="206">
        <f>IF(E54="sconosciuto",1,0)</f>
        <v>0</v>
      </c>
      <c r="L54" s="206">
        <f>IF(E54=-3,-3,(IF(E54=-2,-2,(IF(E54=-1,-1,(IF(E54=0,0,(IF(E54=1,1,(IF(E54=2,2,(IF(E54=3,3,(IF(E54="sconosciuto",0,"valutazione")))))))))))))))</f>
        <v>0</v>
      </c>
    </row>
    <row r="55" spans="1:9" ht="25.5" customHeight="1">
      <c r="A55" s="280"/>
      <c r="B55" s="35"/>
      <c r="C55" s="283" t="s">
        <v>74</v>
      </c>
      <c r="D55" s="284"/>
      <c r="E55" s="112"/>
      <c r="F55" s="113"/>
      <c r="G55" s="113"/>
      <c r="H55" s="296"/>
      <c r="I55" s="214"/>
    </row>
    <row r="56" spans="1:9" ht="12.75">
      <c r="A56" s="199"/>
      <c r="B56" s="39"/>
      <c r="C56" s="39"/>
      <c r="D56" s="45"/>
      <c r="E56" s="39"/>
      <c r="F56" s="51">
        <f>F46+F48+F50+F52+F54</f>
        <v>1</v>
      </c>
      <c r="G56" s="39"/>
      <c r="H56" s="105"/>
      <c r="I56" s="207"/>
    </row>
    <row r="57" spans="1:14" ht="12.75">
      <c r="A57" s="199"/>
      <c r="B57" s="39"/>
      <c r="C57" s="39"/>
      <c r="D57" s="39"/>
      <c r="E57" s="39"/>
      <c r="F57" s="287"/>
      <c r="G57" s="287"/>
      <c r="H57" s="39"/>
      <c r="K57" s="220"/>
      <c r="N57" s="216"/>
    </row>
    <row r="58" spans="1:11" ht="12.75">
      <c r="A58" s="199"/>
      <c r="B58" s="39"/>
      <c r="C58" s="39"/>
      <c r="D58" s="39"/>
      <c r="E58" s="39"/>
      <c r="F58" s="287"/>
      <c r="G58" s="287"/>
      <c r="H58" s="39"/>
      <c r="K58" s="220"/>
    </row>
    <row r="59" spans="1:11" ht="15.75">
      <c r="A59" s="199"/>
      <c r="B59" s="40" t="s">
        <v>70</v>
      </c>
      <c r="C59" s="40"/>
      <c r="D59" s="39"/>
      <c r="E59" s="39"/>
      <c r="F59" s="287"/>
      <c r="G59" s="287"/>
      <c r="H59" s="39"/>
      <c r="K59" s="220"/>
    </row>
    <row r="60" spans="1:15" ht="18.75" customHeight="1">
      <c r="A60" s="199"/>
      <c r="B60" s="42"/>
      <c r="C60" s="42"/>
      <c r="D60" s="42"/>
      <c r="E60" s="107"/>
      <c r="F60" s="107"/>
      <c r="G60" s="107"/>
      <c r="H60" s="107"/>
      <c r="I60" s="210"/>
      <c r="J60" s="210" t="s">
        <v>164</v>
      </c>
      <c r="K60" s="210" t="s">
        <v>160</v>
      </c>
      <c r="L60" s="221" t="s">
        <v>161</v>
      </c>
      <c r="M60" s="221" t="s">
        <v>162</v>
      </c>
      <c r="N60" s="222" t="s">
        <v>156</v>
      </c>
      <c r="O60" s="210" t="s">
        <v>27</v>
      </c>
    </row>
    <row r="61" spans="1:13" ht="25.5">
      <c r="A61" s="280" t="s">
        <v>26</v>
      </c>
      <c r="B61" s="52" t="s">
        <v>65</v>
      </c>
      <c r="C61" s="52"/>
      <c r="D61" s="262" t="s">
        <v>30</v>
      </c>
      <c r="E61" s="120" t="s">
        <v>75</v>
      </c>
      <c r="F61" s="110"/>
      <c r="G61" s="110" t="s">
        <v>95</v>
      </c>
      <c r="H61" s="111" t="s">
        <v>64</v>
      </c>
      <c r="I61" s="218"/>
      <c r="L61" s="223"/>
      <c r="M61" s="223"/>
    </row>
    <row r="62" spans="1:9" ht="12.75">
      <c r="A62" s="280"/>
      <c r="B62" s="42"/>
      <c r="C62" s="299"/>
      <c r="D62" s="284"/>
      <c r="E62" s="121"/>
      <c r="F62" s="122"/>
      <c r="G62" s="122"/>
      <c r="H62" s="42"/>
      <c r="I62" s="224"/>
    </row>
    <row r="63" spans="1:15" ht="25.5" customHeight="1">
      <c r="A63" s="280"/>
      <c r="B63" s="178">
        <v>1</v>
      </c>
      <c r="C63" s="291" t="s">
        <v>44</v>
      </c>
      <c r="D63" s="292"/>
      <c r="E63" s="201" t="s">
        <v>96</v>
      </c>
      <c r="F63" s="179"/>
      <c r="G63" s="202" t="s">
        <v>96</v>
      </c>
      <c r="H63" s="293"/>
      <c r="I63" s="215"/>
      <c r="J63" s="206">
        <f>IF(E63="nessuna",1,0)</f>
        <v>1</v>
      </c>
      <c r="K63" s="206">
        <f>IF(E63="piccola",2,0)</f>
        <v>0</v>
      </c>
      <c r="L63" s="206">
        <f>IF(E63="media",3,0)</f>
        <v>0</v>
      </c>
      <c r="M63" s="206">
        <f>IF(E63="grande",4,0)</f>
        <v>0</v>
      </c>
      <c r="N63" s="206">
        <f>IF(E63="sconosciuto",0,0)</f>
        <v>0</v>
      </c>
      <c r="O63" s="206">
        <f>SUM(J63:N63)</f>
        <v>1</v>
      </c>
    </row>
    <row r="64" spans="1:9" ht="25.5" customHeight="1">
      <c r="A64" s="280"/>
      <c r="B64" s="46"/>
      <c r="C64" s="283" t="s">
        <v>76</v>
      </c>
      <c r="D64" s="284"/>
      <c r="E64" s="123"/>
      <c r="F64" s="124"/>
      <c r="G64" s="113"/>
      <c r="H64" s="294"/>
      <c r="I64" s="214"/>
    </row>
    <row r="65" spans="1:15" ht="25.5" customHeight="1">
      <c r="A65" s="280"/>
      <c r="B65" s="178">
        <f>B63+1</f>
        <v>2</v>
      </c>
      <c r="C65" s="291" t="s">
        <v>45</v>
      </c>
      <c r="D65" s="292"/>
      <c r="E65" s="201" t="s">
        <v>96</v>
      </c>
      <c r="F65" s="179"/>
      <c r="G65" s="202" t="s">
        <v>96</v>
      </c>
      <c r="H65" s="293"/>
      <c r="I65" s="215"/>
      <c r="J65" s="206">
        <f>IF(E65="nessuna",1,0)</f>
        <v>1</v>
      </c>
      <c r="K65" s="206">
        <f>IF(E65="piccola",2,0)</f>
        <v>0</v>
      </c>
      <c r="L65" s="206">
        <f>IF(E65="media",3,0)</f>
        <v>0</v>
      </c>
      <c r="M65" s="206">
        <f>IF(E65="grande",4,0)</f>
        <v>0</v>
      </c>
      <c r="N65" s="206">
        <f>IF(E65="sconosciuto",0,0)</f>
        <v>0</v>
      </c>
      <c r="O65" s="206">
        <f>SUM(J65:N65)</f>
        <v>1</v>
      </c>
    </row>
    <row r="66" spans="1:9" ht="25.5" customHeight="1">
      <c r="A66" s="280"/>
      <c r="B66" s="47"/>
      <c r="C66" s="283" t="s">
        <v>77</v>
      </c>
      <c r="D66" s="284"/>
      <c r="E66" s="123"/>
      <c r="F66" s="115"/>
      <c r="G66" s="116"/>
      <c r="H66" s="294"/>
      <c r="I66" s="214"/>
    </row>
    <row r="67" spans="1:15" ht="25.5" customHeight="1">
      <c r="A67" s="280"/>
      <c r="B67" s="178">
        <f>B65+1</f>
        <v>3</v>
      </c>
      <c r="C67" s="291" t="s">
        <v>46</v>
      </c>
      <c r="D67" s="292"/>
      <c r="E67" s="201" t="s">
        <v>96</v>
      </c>
      <c r="F67" s="179"/>
      <c r="G67" s="202" t="s">
        <v>96</v>
      </c>
      <c r="H67" s="293"/>
      <c r="I67" s="215"/>
      <c r="J67" s="206">
        <f>IF(E67="nessuna",1,0)</f>
        <v>1</v>
      </c>
      <c r="K67" s="206">
        <f>IF(E67="piccola",2,0)</f>
        <v>0</v>
      </c>
      <c r="L67" s="206">
        <f>IF(E67="media",3,0)</f>
        <v>0</v>
      </c>
      <c r="M67" s="206">
        <f>IF(E67="grande",4,0)</f>
        <v>0</v>
      </c>
      <c r="N67" s="206">
        <f>IF(E67="sconosciuto",0,0)</f>
        <v>0</v>
      </c>
      <c r="O67" s="206">
        <f>SUM(J67:N67)</f>
        <v>1</v>
      </c>
    </row>
    <row r="68" spans="1:9" ht="25.5" customHeight="1">
      <c r="A68" s="280"/>
      <c r="B68" s="47"/>
      <c r="C68" s="283" t="s">
        <v>78</v>
      </c>
      <c r="D68" s="284"/>
      <c r="E68" s="234"/>
      <c r="F68" s="115"/>
      <c r="G68" s="116"/>
      <c r="H68" s="294"/>
      <c r="I68" s="214"/>
    </row>
    <row r="69" spans="1:15" ht="25.5" customHeight="1">
      <c r="A69" s="280"/>
      <c r="B69" s="178">
        <f>B67+1</f>
        <v>4</v>
      </c>
      <c r="C69" s="291" t="s">
        <v>47</v>
      </c>
      <c r="D69" s="292"/>
      <c r="E69" s="201" t="s">
        <v>96</v>
      </c>
      <c r="F69" s="179"/>
      <c r="G69" s="202" t="s">
        <v>96</v>
      </c>
      <c r="H69" s="293"/>
      <c r="I69" s="215"/>
      <c r="J69" s="206">
        <f>IF(E69="nessuna",1,0)</f>
        <v>1</v>
      </c>
      <c r="K69" s="206">
        <f>IF(E69="piccola",2,0)</f>
        <v>0</v>
      </c>
      <c r="L69" s="206">
        <f>IF(E69="media",3,0)</f>
        <v>0</v>
      </c>
      <c r="M69" s="206">
        <f>IF(E69="grande",4,0)</f>
        <v>0</v>
      </c>
      <c r="N69" s="206">
        <f>IF(E69="sconosciuto",0,0)</f>
        <v>0</v>
      </c>
      <c r="O69" s="206">
        <f>SUM(J69:N69)</f>
        <v>1</v>
      </c>
    </row>
    <row r="70" spans="1:9" ht="25.5" customHeight="1">
      <c r="A70" s="280"/>
      <c r="B70" s="47"/>
      <c r="C70" s="283" t="s">
        <v>79</v>
      </c>
      <c r="D70" s="284"/>
      <c r="E70" s="123"/>
      <c r="F70" s="115"/>
      <c r="G70" s="116"/>
      <c r="H70" s="294"/>
      <c r="I70" s="214"/>
    </row>
    <row r="71" spans="1:15" ht="25.5" customHeight="1">
      <c r="A71" s="280"/>
      <c r="B71" s="178">
        <f>B69+1</f>
        <v>5</v>
      </c>
      <c r="C71" s="291" t="s">
        <v>102</v>
      </c>
      <c r="D71" s="292"/>
      <c r="E71" s="201" t="s">
        <v>96</v>
      </c>
      <c r="F71" s="179"/>
      <c r="G71" s="202" t="s">
        <v>96</v>
      </c>
      <c r="H71" s="293"/>
      <c r="I71" s="215"/>
      <c r="J71" s="206">
        <f>IF(E71="nessuna",1,0)</f>
        <v>1</v>
      </c>
      <c r="K71" s="206">
        <f>IF(E71="piccola",2,0)</f>
        <v>0</v>
      </c>
      <c r="L71" s="206">
        <f>IF(E71="media",3,0)</f>
        <v>0</v>
      </c>
      <c r="M71" s="206">
        <f>IF(E71="grande",4,0)</f>
        <v>0</v>
      </c>
      <c r="N71" s="206">
        <f>IF(E71="sconosciuto",0,0)</f>
        <v>0</v>
      </c>
      <c r="O71" s="206">
        <f>SUM(J71:N71)</f>
        <v>1</v>
      </c>
    </row>
    <row r="72" spans="1:9" ht="25.5" customHeight="1">
      <c r="A72" s="281"/>
      <c r="B72" s="47"/>
      <c r="C72" s="283" t="s">
        <v>80</v>
      </c>
      <c r="D72" s="284"/>
      <c r="E72" s="123"/>
      <c r="F72" s="115"/>
      <c r="G72" s="116"/>
      <c r="H72" s="294"/>
      <c r="I72" s="214"/>
    </row>
    <row r="73" spans="1:15" ht="25.5" customHeight="1">
      <c r="A73" s="281"/>
      <c r="B73" s="178">
        <f>B71+1</f>
        <v>6</v>
      </c>
      <c r="C73" s="291" t="s">
        <v>48</v>
      </c>
      <c r="D73" s="292"/>
      <c r="E73" s="201" t="s">
        <v>96</v>
      </c>
      <c r="F73" s="179"/>
      <c r="G73" s="202" t="s">
        <v>96</v>
      </c>
      <c r="H73" s="293"/>
      <c r="I73" s="215"/>
      <c r="J73" s="206">
        <f>IF(E73="nessuna",1,0)</f>
        <v>1</v>
      </c>
      <c r="K73" s="206">
        <f>IF(E73="piccola",2,0)</f>
        <v>0</v>
      </c>
      <c r="L73" s="206">
        <f>IF(E73="media",3,0)</f>
        <v>0</v>
      </c>
      <c r="M73" s="206">
        <f>IF(E73="grande",4,0)</f>
        <v>0</v>
      </c>
      <c r="N73" s="206">
        <f>IF(E73="sconosciuto",0,0)</f>
        <v>0</v>
      </c>
      <c r="O73" s="206">
        <f>SUM(J73:N73)</f>
        <v>1</v>
      </c>
    </row>
    <row r="74" spans="1:9" ht="25.5" customHeight="1">
      <c r="A74" s="281"/>
      <c r="B74" s="47"/>
      <c r="C74" s="283" t="s">
        <v>81</v>
      </c>
      <c r="D74" s="284"/>
      <c r="E74" s="123"/>
      <c r="F74" s="115"/>
      <c r="G74" s="116"/>
      <c r="H74" s="294"/>
      <c r="I74" s="214"/>
    </row>
    <row r="75" spans="1:15" ht="25.5" customHeight="1">
      <c r="A75" s="281"/>
      <c r="B75" s="178">
        <f>B73+1</f>
        <v>7</v>
      </c>
      <c r="C75" s="291" t="s">
        <v>49</v>
      </c>
      <c r="D75" s="292"/>
      <c r="E75" s="201" t="s">
        <v>96</v>
      </c>
      <c r="F75" s="179"/>
      <c r="G75" s="202" t="s">
        <v>96</v>
      </c>
      <c r="H75" s="293"/>
      <c r="I75" s="215"/>
      <c r="J75" s="206">
        <f>IF(E75="nessuna",1,0)</f>
        <v>1</v>
      </c>
      <c r="K75" s="206">
        <f>IF(E75="piccola",2,0)</f>
        <v>0</v>
      </c>
      <c r="L75" s="206">
        <f>IF(E75="media",3,0)</f>
        <v>0</v>
      </c>
      <c r="M75" s="206">
        <f>IF(E75="grande",4,0)</f>
        <v>0</v>
      </c>
      <c r="N75" s="206">
        <f>IF(E75="sconosciuto",0,0)</f>
        <v>0</v>
      </c>
      <c r="O75" s="206">
        <f>SUM(J75:N75)</f>
        <v>1</v>
      </c>
    </row>
    <row r="76" spans="1:9" ht="25.5" customHeight="1">
      <c r="A76" s="281"/>
      <c r="B76" s="47"/>
      <c r="C76" s="283" t="s">
        <v>148</v>
      </c>
      <c r="D76" s="284"/>
      <c r="E76" s="123"/>
      <c r="F76" s="115"/>
      <c r="G76" s="116"/>
      <c r="H76" s="294"/>
      <c r="I76" s="214"/>
    </row>
    <row r="77" spans="1:15" ht="25.5" customHeight="1">
      <c r="A77" s="281"/>
      <c r="B77" s="178">
        <f>B75+1</f>
        <v>8</v>
      </c>
      <c r="C77" s="291" t="s">
        <v>50</v>
      </c>
      <c r="D77" s="292"/>
      <c r="E77" s="201" t="s">
        <v>96</v>
      </c>
      <c r="F77" s="179"/>
      <c r="G77" s="202" t="s">
        <v>96</v>
      </c>
      <c r="H77" s="295"/>
      <c r="I77" s="215"/>
      <c r="J77" s="206">
        <f>IF(E77="nessuna",1,0)</f>
        <v>1</v>
      </c>
      <c r="K77" s="206">
        <f>IF(E77="piccola",2,0)</f>
        <v>0</v>
      </c>
      <c r="L77" s="206">
        <f>IF(E77="media",3,0)</f>
        <v>0</v>
      </c>
      <c r="M77" s="206">
        <f>IF(E77="grande",4,0)</f>
        <v>0</v>
      </c>
      <c r="N77" s="206">
        <f>IF(E77="sconosciuto",0,0)</f>
        <v>0</v>
      </c>
      <c r="O77" s="206">
        <f>SUM(J77:N77)</f>
        <v>1</v>
      </c>
    </row>
    <row r="78" spans="1:9" ht="25.5" customHeight="1">
      <c r="A78" s="281"/>
      <c r="B78" s="35"/>
      <c r="C78" s="283" t="s">
        <v>250</v>
      </c>
      <c r="D78" s="284"/>
      <c r="E78" s="125"/>
      <c r="F78" s="113"/>
      <c r="G78" s="113"/>
      <c r="H78" s="296"/>
      <c r="I78" s="214"/>
    </row>
    <row r="79" spans="1:14" ht="12.75">
      <c r="A79" s="199"/>
      <c r="B79" s="39"/>
      <c r="C79" s="287"/>
      <c r="D79" s="288"/>
      <c r="E79" s="39"/>
      <c r="F79" s="39"/>
      <c r="G79" s="39"/>
      <c r="H79" s="39"/>
      <c r="N79" s="225"/>
    </row>
    <row r="80" spans="1:8" ht="12.75">
      <c r="A80" s="199"/>
      <c r="B80" s="39"/>
      <c r="C80" s="289" t="s">
        <v>127</v>
      </c>
      <c r="D80" s="288"/>
      <c r="E80" s="290"/>
      <c r="F80" s="39"/>
      <c r="G80" s="39"/>
      <c r="H80" s="39"/>
    </row>
    <row r="81" spans="1:8" ht="12.75">
      <c r="A81" s="199"/>
      <c r="B81" s="39"/>
      <c r="C81" s="289" t="s">
        <v>128</v>
      </c>
      <c r="D81" s="288"/>
      <c r="E81" s="288"/>
      <c r="F81" s="39"/>
      <c r="G81" s="39"/>
      <c r="H81" s="39"/>
    </row>
    <row r="82" spans="1:8" ht="12.75">
      <c r="A82" s="199"/>
      <c r="B82" s="39"/>
      <c r="C82" s="39"/>
      <c r="D82" s="39"/>
      <c r="E82" s="39"/>
      <c r="F82" s="39"/>
      <c r="G82" s="39"/>
      <c r="H82" s="39"/>
    </row>
    <row r="83" spans="1:8" ht="12.75">
      <c r="A83" s="199"/>
      <c r="B83" s="39"/>
      <c r="C83" s="39"/>
      <c r="D83" s="39"/>
      <c r="E83" s="39"/>
      <c r="F83" s="39"/>
      <c r="G83" s="39"/>
      <c r="H83" s="39"/>
    </row>
    <row r="84" spans="1:8" ht="12.75">
      <c r="A84" s="199"/>
      <c r="B84" s="39"/>
      <c r="C84" s="39"/>
      <c r="D84" s="39"/>
      <c r="E84" s="39"/>
      <c r="F84" s="39"/>
      <c r="G84" s="39"/>
      <c r="H84" s="39"/>
    </row>
    <row r="85" spans="1:8" ht="15.75">
      <c r="A85" s="199"/>
      <c r="B85" s="40" t="s">
        <v>83</v>
      </c>
      <c r="C85" s="39"/>
      <c r="D85" s="39"/>
      <c r="E85" s="39"/>
      <c r="F85" s="39"/>
      <c r="G85" s="39"/>
      <c r="H85" s="39"/>
    </row>
    <row r="86" spans="1:8" ht="18" customHeight="1">
      <c r="A86" s="199"/>
      <c r="B86" s="54" t="s">
        <v>91</v>
      </c>
      <c r="C86" s="39"/>
      <c r="D86" s="39"/>
      <c r="E86" s="39"/>
      <c r="F86" s="39"/>
      <c r="G86" s="39"/>
      <c r="H86" s="39"/>
    </row>
    <row r="87" spans="1:8" ht="63.75" customHeight="1">
      <c r="A87" s="199"/>
      <c r="B87" s="264"/>
      <c r="C87" s="265"/>
      <c r="D87" s="265"/>
      <c r="E87" s="265"/>
      <c r="F87" s="265"/>
      <c r="G87" s="266"/>
      <c r="H87" s="39"/>
    </row>
    <row r="88" spans="1:8" ht="13.5" thickBot="1">
      <c r="A88" s="199"/>
      <c r="B88" s="99"/>
      <c r="C88" s="99"/>
      <c r="D88" s="99"/>
      <c r="E88" s="99"/>
      <c r="F88" s="99"/>
      <c r="G88" s="99"/>
      <c r="H88" s="99"/>
    </row>
    <row r="89" spans="1:11" ht="12.75">
      <c r="A89" s="199"/>
      <c r="B89" s="39"/>
      <c r="C89" s="39"/>
      <c r="D89" s="39"/>
      <c r="E89" s="39"/>
      <c r="F89" s="39"/>
      <c r="G89" s="39"/>
      <c r="H89" s="39"/>
      <c r="I89" s="205"/>
      <c r="J89" s="205"/>
      <c r="K89" s="205"/>
    </row>
    <row r="90" spans="1:11" ht="18">
      <c r="A90" s="199"/>
      <c r="B90" s="101" t="s">
        <v>22</v>
      </c>
      <c r="C90" s="39"/>
      <c r="D90" s="39"/>
      <c r="E90" s="39"/>
      <c r="F90" s="39"/>
      <c r="G90" s="39"/>
      <c r="H90" s="39"/>
      <c r="I90" s="205"/>
      <c r="J90" s="205"/>
      <c r="K90" s="205"/>
    </row>
    <row r="91" spans="1:11" ht="12.75">
      <c r="A91" s="199"/>
      <c r="B91" s="39"/>
      <c r="C91" s="39"/>
      <c r="D91" s="39"/>
      <c r="E91" s="39"/>
      <c r="F91" s="39"/>
      <c r="G91" s="39"/>
      <c r="H91" s="39"/>
      <c r="I91" s="205"/>
      <c r="J91" s="205"/>
      <c r="K91" s="205"/>
    </row>
    <row r="92" spans="1:11" ht="15.75">
      <c r="A92" s="199"/>
      <c r="B92" s="40" t="s">
        <v>157</v>
      </c>
      <c r="C92" s="40"/>
      <c r="D92" s="39"/>
      <c r="E92" s="39"/>
      <c r="F92" s="39"/>
      <c r="G92" s="39"/>
      <c r="H92" s="39"/>
      <c r="I92" s="205"/>
      <c r="J92" s="205"/>
      <c r="K92" s="205"/>
    </row>
    <row r="93" spans="1:11" s="212" customFormat="1" ht="18.75" customHeight="1">
      <c r="A93" s="200"/>
      <c r="B93" s="41"/>
      <c r="C93" s="41"/>
      <c r="D93" s="41"/>
      <c r="E93" s="107"/>
      <c r="F93" s="107"/>
      <c r="G93" s="107"/>
      <c r="H93" s="107"/>
      <c r="I93" s="210"/>
      <c r="J93" s="211"/>
      <c r="K93" s="211"/>
    </row>
    <row r="94" spans="1:17" ht="25.5" customHeight="1">
      <c r="A94" s="199"/>
      <c r="B94" s="52" t="s">
        <v>65</v>
      </c>
      <c r="C94" s="52"/>
      <c r="D94" s="52" t="s">
        <v>30</v>
      </c>
      <c r="E94" s="108" t="s">
        <v>31</v>
      </c>
      <c r="F94" s="109" t="s">
        <v>32</v>
      </c>
      <c r="G94" s="110" t="s">
        <v>95</v>
      </c>
      <c r="H94" s="111" t="s">
        <v>64</v>
      </c>
      <c r="I94" s="213"/>
      <c r="J94" s="205"/>
      <c r="K94" s="205"/>
      <c r="L94" s="205"/>
      <c r="M94" s="205"/>
      <c r="N94" s="205"/>
      <c r="O94" s="205"/>
      <c r="P94" s="205"/>
      <c r="Q94" s="205"/>
    </row>
    <row r="95" spans="1:15" ht="25.5" customHeight="1">
      <c r="A95" s="280" t="s">
        <v>22</v>
      </c>
      <c r="B95" s="43" t="s">
        <v>33</v>
      </c>
      <c r="C95" s="43"/>
      <c r="D95" s="39"/>
      <c r="E95" s="112"/>
      <c r="F95" s="113"/>
      <c r="G95" s="113"/>
      <c r="H95" s="39"/>
      <c r="J95" s="206" t="s">
        <v>17</v>
      </c>
      <c r="K95" s="206" t="s">
        <v>155</v>
      </c>
      <c r="L95" s="206" t="s">
        <v>19</v>
      </c>
      <c r="M95" s="206" t="s">
        <v>20</v>
      </c>
      <c r="O95" s="206" t="s">
        <v>21</v>
      </c>
    </row>
    <row r="96" spans="1:16" ht="25.5" customHeight="1">
      <c r="A96" s="280"/>
      <c r="B96" s="48" t="s">
        <v>166</v>
      </c>
      <c r="C96" s="297" t="s">
        <v>56</v>
      </c>
      <c r="D96" s="298"/>
      <c r="E96" s="201">
        <v>0</v>
      </c>
      <c r="F96" s="242">
        <f>F20</f>
        <v>0.2</v>
      </c>
      <c r="G96" s="202" t="s">
        <v>96</v>
      </c>
      <c r="H96" s="293"/>
      <c r="I96" s="214"/>
      <c r="J96" s="206">
        <f>IF(G96="media",1,(IF(G96="grande",1,0)))</f>
        <v>0</v>
      </c>
      <c r="K96" s="206">
        <f>IF(E96="sconosciuto",1,0)</f>
        <v>0</v>
      </c>
      <c r="L96" s="206">
        <f>IF(E96=-3,-3,(IF(E96=-2,-2,(IF(E96=-1,-1,(IF(E96=0,0,(IF(E96=1,1,(IF(E96=2,2,(IF(E96=3,3,(IF(E96="sconosciuto",0,"valutazione")))))))))))))))</f>
        <v>0</v>
      </c>
      <c r="M96" s="206" t="str">
        <f>B95</f>
        <v>Economia</v>
      </c>
      <c r="N96" s="206">
        <f>L96*F96+L98*F98+L100*F100+L102*F102+L104*F104</f>
        <v>0</v>
      </c>
      <c r="O96" s="206">
        <f>IF(F106=100%,0,1)</f>
        <v>0</v>
      </c>
      <c r="P96" s="206">
        <f>O96+O97+O98</f>
        <v>0</v>
      </c>
    </row>
    <row r="97" spans="1:15" ht="25.5" customHeight="1">
      <c r="A97" s="280"/>
      <c r="B97" s="44"/>
      <c r="C97" s="283" t="s">
        <v>130</v>
      </c>
      <c r="D97" s="284"/>
      <c r="E97" s="114"/>
      <c r="F97" s="115"/>
      <c r="G97" s="116"/>
      <c r="H97" s="294"/>
      <c r="I97" s="214"/>
      <c r="M97" s="206" t="str">
        <f>B108</f>
        <v>Ambiente</v>
      </c>
      <c r="N97" s="206">
        <f>L109*F109+L111*F111+L113*F113+L115*F115+L117*F117</f>
        <v>0</v>
      </c>
      <c r="O97" s="206">
        <f>IF(F119=100%,0,1)</f>
        <v>0</v>
      </c>
    </row>
    <row r="98" spans="1:15" ht="25.5" customHeight="1">
      <c r="A98" s="280"/>
      <c r="B98" s="48" t="s">
        <v>167</v>
      </c>
      <c r="C98" s="297" t="s">
        <v>58</v>
      </c>
      <c r="D98" s="298"/>
      <c r="E98" s="201">
        <v>0</v>
      </c>
      <c r="F98" s="242">
        <f>F22</f>
        <v>0.2</v>
      </c>
      <c r="G98" s="202" t="s">
        <v>96</v>
      </c>
      <c r="H98" s="293"/>
      <c r="I98" s="214"/>
      <c r="J98" s="206">
        <f>IF(G98="media",1,(IF(G98="grande",1,0)))</f>
        <v>0</v>
      </c>
      <c r="K98" s="206">
        <f>IF(E98="sconosciuto",1,0)</f>
        <v>0</v>
      </c>
      <c r="L98" s="206">
        <f>IF(E98=-3,-3,(IF(E98=-2,-2,(IF(E98=-1,-1,(IF(E98=0,0,(IF(E98=1,1,(IF(E98=2,2,(IF(E98=3,3,(IF(E98="sconosciuto",0,"valutazione")))))))))))))))</f>
        <v>0</v>
      </c>
      <c r="M98" s="206" t="str">
        <f>B121</f>
        <v>Società</v>
      </c>
      <c r="N98" s="206">
        <f>L122*F122+L124*F124+L126*F126+L128*F128+L130*F130</f>
        <v>0</v>
      </c>
      <c r="O98" s="206">
        <f>IF(F132=100%,0,1)</f>
        <v>0</v>
      </c>
    </row>
    <row r="99" spans="1:9" ht="25.5" customHeight="1">
      <c r="A99" s="280"/>
      <c r="B99" s="44"/>
      <c r="C99" s="283" t="s">
        <v>60</v>
      </c>
      <c r="D99" s="284"/>
      <c r="E99" s="114"/>
      <c r="F99" s="115"/>
      <c r="G99" s="116"/>
      <c r="H99" s="294"/>
      <c r="I99" s="214"/>
    </row>
    <row r="100" spans="1:12" ht="25.5" customHeight="1">
      <c r="A100" s="280"/>
      <c r="B100" s="48" t="s">
        <v>168</v>
      </c>
      <c r="C100" s="297" t="s">
        <v>57</v>
      </c>
      <c r="D100" s="298"/>
      <c r="E100" s="201">
        <v>0</v>
      </c>
      <c r="F100" s="242">
        <f>F24</f>
        <v>0.2</v>
      </c>
      <c r="G100" s="202" t="s">
        <v>96</v>
      </c>
      <c r="H100" s="293"/>
      <c r="I100" s="215"/>
      <c r="J100" s="206">
        <f>IF(G100="media",1,(IF(G100="grande",1,0)))</f>
        <v>0</v>
      </c>
      <c r="K100" s="206">
        <f>IF(E100="sconosciuto",1,0)</f>
        <v>0</v>
      </c>
      <c r="L100" s="206">
        <f>IF(E100=-3,-3,(IF(E100=-2,-2,(IF(E100=-1,-1,(IF(E100=0,0,(IF(E100=1,1,(IF(E100=2,2,(IF(E100=3,3,(IF(E100="sconosciuto",0,"valutazione")))))))))))))))</f>
        <v>0</v>
      </c>
    </row>
    <row r="101" spans="1:13" ht="25.5" customHeight="1">
      <c r="A101" s="280"/>
      <c r="B101" s="44"/>
      <c r="C101" s="283" t="s">
        <v>61</v>
      </c>
      <c r="D101" s="284"/>
      <c r="E101" s="114"/>
      <c r="F101" s="115"/>
      <c r="G101" s="116"/>
      <c r="H101" s="294"/>
      <c r="I101" s="214"/>
      <c r="M101" s="216"/>
    </row>
    <row r="102" spans="1:12" ht="25.5" customHeight="1">
      <c r="A102" s="280"/>
      <c r="B102" s="48" t="s">
        <v>169</v>
      </c>
      <c r="C102" s="297" t="s">
        <v>35</v>
      </c>
      <c r="D102" s="298"/>
      <c r="E102" s="201">
        <v>0</v>
      </c>
      <c r="F102" s="242">
        <f>F26</f>
        <v>0.2</v>
      </c>
      <c r="G102" s="202" t="s">
        <v>96</v>
      </c>
      <c r="H102" s="293"/>
      <c r="I102" s="215"/>
      <c r="J102" s="206">
        <f>IF(G102="media",1,(IF(G102="grande",1,0)))</f>
        <v>0</v>
      </c>
      <c r="K102" s="206">
        <f>IF(E102="sconosciuto",1,0)</f>
        <v>0</v>
      </c>
      <c r="L102" s="206">
        <f>IF(E102=-3,-3,(IF(E102=-2,-2,(IF(E102=-1,-1,(IF(E102=0,0,(IF(E102=1,1,(IF(E102=2,2,(IF(E102=3,3,(IF(E102="sconosciuto",0,"valutazione")))))))))))))))</f>
        <v>0</v>
      </c>
    </row>
    <row r="103" spans="1:9" ht="25.5" customHeight="1">
      <c r="A103" s="280"/>
      <c r="B103" s="44"/>
      <c r="C103" s="283" t="s">
        <v>62</v>
      </c>
      <c r="D103" s="284"/>
      <c r="E103" s="114"/>
      <c r="F103" s="115"/>
      <c r="G103" s="116"/>
      <c r="H103" s="294"/>
      <c r="I103" s="214"/>
    </row>
    <row r="104" spans="1:12" ht="25.5" customHeight="1">
      <c r="A104" s="280"/>
      <c r="B104" s="48" t="s">
        <v>170</v>
      </c>
      <c r="C104" s="297" t="s">
        <v>36</v>
      </c>
      <c r="D104" s="298"/>
      <c r="E104" s="201">
        <v>0</v>
      </c>
      <c r="F104" s="242">
        <f>F28</f>
        <v>0.2</v>
      </c>
      <c r="G104" s="202" t="s">
        <v>96</v>
      </c>
      <c r="H104" s="295"/>
      <c r="I104" s="215"/>
      <c r="J104" s="206">
        <f>IF(G104="media",1,(IF(G104="grande",1,0)))</f>
        <v>0</v>
      </c>
      <c r="K104" s="206">
        <f>IF(E104="sconosciuto",1,0)</f>
        <v>0</v>
      </c>
      <c r="L104" s="206">
        <f>IF(E104=-3,-3,(IF(E104=-2,-2,(IF(E104=-1,-1,(IF(E104=0,0,(IF(E104=1,1,(IF(E104=2,2,(IF(E104=3,3,(IF(E104="sconosciuto",0,"valutazione")))))))))))))))</f>
        <v>0</v>
      </c>
    </row>
    <row r="105" spans="1:9" ht="25.5" customHeight="1">
      <c r="A105" s="280"/>
      <c r="B105" s="35"/>
      <c r="C105" s="283" t="s">
        <v>63</v>
      </c>
      <c r="D105" s="284"/>
      <c r="E105" s="112"/>
      <c r="F105" s="113"/>
      <c r="G105" s="113"/>
      <c r="H105" s="296"/>
      <c r="I105" s="214"/>
    </row>
    <row r="106" spans="1:9" ht="25.5" customHeight="1">
      <c r="A106" s="199"/>
      <c r="B106" s="39"/>
      <c r="C106" s="39"/>
      <c r="D106" s="45"/>
      <c r="E106" s="35"/>
      <c r="F106" s="55">
        <f>F96+F98+F100+F102+F104</f>
        <v>1</v>
      </c>
      <c r="G106" s="35"/>
      <c r="H106" s="117"/>
      <c r="I106" s="217"/>
    </row>
    <row r="107" spans="1:9" ht="38.25">
      <c r="A107" s="199"/>
      <c r="B107" s="52" t="s">
        <v>65</v>
      </c>
      <c r="C107" s="52"/>
      <c r="D107" s="52" t="s">
        <v>30</v>
      </c>
      <c r="E107" s="108" t="s">
        <v>31</v>
      </c>
      <c r="F107" s="109" t="s">
        <v>32</v>
      </c>
      <c r="G107" s="110" t="s">
        <v>95</v>
      </c>
      <c r="H107" s="111" t="s">
        <v>64</v>
      </c>
      <c r="I107" s="218"/>
    </row>
    <row r="108" spans="1:9" ht="25.5" customHeight="1">
      <c r="A108" s="280" t="s">
        <v>22</v>
      </c>
      <c r="B108" s="43" t="s">
        <v>53</v>
      </c>
      <c r="C108" s="43"/>
      <c r="D108" s="39"/>
      <c r="E108" s="116"/>
      <c r="F108" s="118"/>
      <c r="G108" s="116"/>
      <c r="H108" s="119"/>
      <c r="I108" s="219"/>
    </row>
    <row r="109" spans="1:12" ht="25.5" customHeight="1">
      <c r="A109" s="280"/>
      <c r="B109" s="49" t="s">
        <v>171</v>
      </c>
      <c r="C109" s="274" t="s">
        <v>37</v>
      </c>
      <c r="D109" s="275"/>
      <c r="E109" s="201">
        <v>0</v>
      </c>
      <c r="F109" s="149">
        <f>F33</f>
        <v>0.2</v>
      </c>
      <c r="G109" s="202" t="s">
        <v>96</v>
      </c>
      <c r="H109" s="293"/>
      <c r="I109" s="215"/>
      <c r="J109" s="206">
        <f>IF(G109="media",1,(IF(G109="grande",1,0)))</f>
        <v>0</v>
      </c>
      <c r="K109" s="206">
        <f>IF(E109="sconosciuto",1,0)</f>
        <v>0</v>
      </c>
      <c r="L109" s="206">
        <f>IF(E109=-3,-3,(IF(E109=-2,-2,(IF(E109=-1,-1,(IF(E109=0,0,(IF(E109=1,1,(IF(E109=2,2,(IF(E109=3,3,(IF(E109="sconosciuto",0,"valutazione")))))))))))))))</f>
        <v>0</v>
      </c>
    </row>
    <row r="110" spans="1:9" ht="25.5" customHeight="1">
      <c r="A110" s="280"/>
      <c r="B110" s="44"/>
      <c r="C110" s="270" t="s">
        <v>66</v>
      </c>
      <c r="D110" s="271"/>
      <c r="E110" s="114"/>
      <c r="F110" s="115"/>
      <c r="G110" s="116"/>
      <c r="H110" s="294"/>
      <c r="I110" s="214"/>
    </row>
    <row r="111" spans="1:12" ht="25.5" customHeight="1">
      <c r="A111" s="280"/>
      <c r="B111" s="49" t="s">
        <v>172</v>
      </c>
      <c r="C111" s="274" t="s">
        <v>38</v>
      </c>
      <c r="D111" s="275"/>
      <c r="E111" s="201">
        <v>0</v>
      </c>
      <c r="F111" s="149">
        <f>F35</f>
        <v>0.2</v>
      </c>
      <c r="G111" s="202" t="s">
        <v>96</v>
      </c>
      <c r="H111" s="293"/>
      <c r="I111" s="215"/>
      <c r="J111" s="206">
        <f>IF(G111="media",1,(IF(G111="grande",1,0)))</f>
        <v>0</v>
      </c>
      <c r="K111" s="206">
        <f>IF(E111="sconosciuto",1,0)</f>
        <v>0</v>
      </c>
      <c r="L111" s="206">
        <f>IF(E111=-3,-3,(IF(E111=-2,-2,(IF(E111=-1,-1,(IF(E111=0,0,(IF(E111=1,1,(IF(E111=2,2,(IF(E111=3,3,(IF(E111="sconosciuto",0,"valutazione")))))))))))))))</f>
        <v>0</v>
      </c>
    </row>
    <row r="112" spans="1:9" ht="25.5" customHeight="1">
      <c r="A112" s="280"/>
      <c r="B112" s="44"/>
      <c r="C112" s="270" t="s">
        <v>67</v>
      </c>
      <c r="D112" s="271"/>
      <c r="E112" s="114"/>
      <c r="F112" s="115"/>
      <c r="G112" s="116"/>
      <c r="H112" s="294"/>
      <c r="I112" s="214"/>
    </row>
    <row r="113" spans="1:12" ht="25.5" customHeight="1">
      <c r="A113" s="280"/>
      <c r="B113" s="49" t="s">
        <v>173</v>
      </c>
      <c r="C113" s="274" t="s">
        <v>39</v>
      </c>
      <c r="D113" s="275"/>
      <c r="E113" s="201">
        <v>0</v>
      </c>
      <c r="F113" s="149">
        <f>F37</f>
        <v>0.2</v>
      </c>
      <c r="G113" s="202" t="s">
        <v>96</v>
      </c>
      <c r="H113" s="293"/>
      <c r="I113" s="215"/>
      <c r="J113" s="206">
        <f>IF(G113="media",1,(IF(G113="grande",1,0)))</f>
        <v>0</v>
      </c>
      <c r="K113" s="206">
        <f>IF(E113="sconosciuto",1,0)</f>
        <v>0</v>
      </c>
      <c r="L113" s="206">
        <f>IF(E113=-3,-3,(IF(E113=-2,-2,(IF(E113=-1,-1,(IF(E113=0,0,(IF(E113=1,1,(IF(E113=2,2,(IF(E113=3,3,(IF(E113="sconosciuto",0,"valutazione")))))))))))))))</f>
        <v>0</v>
      </c>
    </row>
    <row r="114" spans="1:9" ht="25.5" customHeight="1">
      <c r="A114" s="280"/>
      <c r="B114" s="44"/>
      <c r="C114" s="270" t="s">
        <v>68</v>
      </c>
      <c r="D114" s="271"/>
      <c r="E114" s="114"/>
      <c r="F114" s="115"/>
      <c r="G114" s="116"/>
      <c r="H114" s="294"/>
      <c r="I114" s="214"/>
    </row>
    <row r="115" spans="1:12" ht="25.5" customHeight="1">
      <c r="A115" s="280"/>
      <c r="B115" s="49" t="s">
        <v>174</v>
      </c>
      <c r="C115" s="274" t="s">
        <v>59</v>
      </c>
      <c r="D115" s="275"/>
      <c r="E115" s="201">
        <v>0</v>
      </c>
      <c r="F115" s="149">
        <f>F39</f>
        <v>0.2</v>
      </c>
      <c r="G115" s="202" t="s">
        <v>96</v>
      </c>
      <c r="H115" s="293"/>
      <c r="I115" s="215"/>
      <c r="J115" s="206">
        <f>IF(G115="media",1,(IF(G115="grande",1,0)))</f>
        <v>0</v>
      </c>
      <c r="K115" s="206">
        <f>IF(E115="sconosciuto",1,0)</f>
        <v>0</v>
      </c>
      <c r="L115" s="206">
        <f>IF(E115=-3,-3,(IF(E115=-2,-2,(IF(E115=-1,-1,(IF(E115=0,0,(IF(E115=1,1,(IF(E115=2,2,(IF(E115=3,3,(IF(E115="sconosciuto",0,"valutazione")))))))))))))))</f>
        <v>0</v>
      </c>
    </row>
    <row r="116" spans="1:9" ht="25.5" customHeight="1">
      <c r="A116" s="280"/>
      <c r="B116" s="44"/>
      <c r="C116" s="270" t="s">
        <v>69</v>
      </c>
      <c r="D116" s="271"/>
      <c r="E116" s="114"/>
      <c r="F116" s="115"/>
      <c r="G116" s="116"/>
      <c r="H116" s="294"/>
      <c r="I116" s="214"/>
    </row>
    <row r="117" spans="1:12" ht="25.5" customHeight="1">
      <c r="A117" s="280"/>
      <c r="B117" s="49" t="s">
        <v>175</v>
      </c>
      <c r="C117" s="274" t="s">
        <v>40</v>
      </c>
      <c r="D117" s="275"/>
      <c r="E117" s="201">
        <v>0</v>
      </c>
      <c r="F117" s="149">
        <f>F41</f>
        <v>0.2</v>
      </c>
      <c r="G117" s="202" t="s">
        <v>96</v>
      </c>
      <c r="H117" s="295"/>
      <c r="I117" s="215"/>
      <c r="J117" s="206">
        <f>IF(G117="media",1,(IF(G117="grande",1,0)))</f>
        <v>0</v>
      </c>
      <c r="K117" s="206">
        <f>IF(E117="sconosciuto",1,0)</f>
        <v>0</v>
      </c>
      <c r="L117" s="206">
        <f>IF(E117=-3,-3,(IF(E117=-2,-2,(IF(E117=-1,-1,(IF(E117=0,0,(IF(E117=1,1,(IF(E117=2,2,(IF(E117=3,3,(IF(E117="sconosciuto",0,"valutazione")))))))))))))))</f>
        <v>0</v>
      </c>
    </row>
    <row r="118" spans="1:9" ht="25.5" customHeight="1">
      <c r="A118" s="280"/>
      <c r="B118" s="35"/>
      <c r="C118" s="283" t="s">
        <v>84</v>
      </c>
      <c r="D118" s="284"/>
      <c r="E118" s="112"/>
      <c r="F118" s="113"/>
      <c r="G118" s="113"/>
      <c r="H118" s="296"/>
      <c r="I118" s="214"/>
    </row>
    <row r="119" spans="1:9" ht="25.5" customHeight="1">
      <c r="A119" s="199"/>
      <c r="B119" s="39"/>
      <c r="C119" s="39"/>
      <c r="D119" s="45"/>
      <c r="E119" s="35"/>
      <c r="F119" s="55">
        <f>F109+F111+F113+F115+F117</f>
        <v>1</v>
      </c>
      <c r="G119" s="35"/>
      <c r="H119" s="117"/>
      <c r="I119" s="217"/>
    </row>
    <row r="120" spans="1:9" ht="25.5" customHeight="1">
      <c r="A120" s="199"/>
      <c r="B120" s="52" t="s">
        <v>65</v>
      </c>
      <c r="C120" s="52"/>
      <c r="D120" s="52" t="s">
        <v>30</v>
      </c>
      <c r="E120" s="108" t="s">
        <v>31</v>
      </c>
      <c r="F120" s="109" t="s">
        <v>32</v>
      </c>
      <c r="G120" s="110" t="s">
        <v>95</v>
      </c>
      <c r="H120" s="111" t="s">
        <v>64</v>
      </c>
      <c r="I120" s="218"/>
    </row>
    <row r="121" spans="1:9" ht="25.5" customHeight="1">
      <c r="A121" s="280" t="s">
        <v>22</v>
      </c>
      <c r="B121" s="43" t="s">
        <v>54</v>
      </c>
      <c r="C121" s="43"/>
      <c r="D121" s="39"/>
      <c r="E121" s="116"/>
      <c r="F121" s="118"/>
      <c r="G121" s="116"/>
      <c r="H121" s="119"/>
      <c r="I121" s="219"/>
    </row>
    <row r="122" spans="1:12" ht="25.5" customHeight="1">
      <c r="A122" s="280"/>
      <c r="B122" s="50" t="s">
        <v>176</v>
      </c>
      <c r="C122" s="285" t="s">
        <v>41</v>
      </c>
      <c r="D122" s="286"/>
      <c r="E122" s="201">
        <v>0</v>
      </c>
      <c r="F122" s="246">
        <f>F46</f>
        <v>0.2</v>
      </c>
      <c r="G122" s="202" t="s">
        <v>96</v>
      </c>
      <c r="H122" s="293"/>
      <c r="I122" s="215"/>
      <c r="J122" s="206">
        <f>IF(G122="media",1,(IF(G122="grande",1,0)))</f>
        <v>0</v>
      </c>
      <c r="K122" s="206">
        <f>IF(E122="sconosciuto",1,0)</f>
        <v>0</v>
      </c>
      <c r="L122" s="206">
        <f>IF(E122=-3,-3,(IF(E122=-2,-2,(IF(E122=-1,-1,(IF(E122=0,0,(IF(E122=1,1,(IF(E122=2,2,(IF(E122=3,3,(IF(E122="sconosciuto",0,"valutazione")))))))))))))))</f>
        <v>0</v>
      </c>
    </row>
    <row r="123" spans="1:9" ht="25.5" customHeight="1">
      <c r="A123" s="280"/>
      <c r="B123" s="44"/>
      <c r="C123" s="270" t="s">
        <v>71</v>
      </c>
      <c r="D123" s="271"/>
      <c r="E123" s="114"/>
      <c r="F123" s="115"/>
      <c r="G123" s="116"/>
      <c r="H123" s="294"/>
      <c r="I123" s="214"/>
    </row>
    <row r="124" spans="1:12" ht="25.5" customHeight="1">
      <c r="A124" s="280"/>
      <c r="B124" s="50" t="s">
        <v>177</v>
      </c>
      <c r="C124" s="285" t="s">
        <v>42</v>
      </c>
      <c r="D124" s="286"/>
      <c r="E124" s="201">
        <v>0</v>
      </c>
      <c r="F124" s="246">
        <f>F48</f>
        <v>0.2</v>
      </c>
      <c r="G124" s="202" t="s">
        <v>96</v>
      </c>
      <c r="H124" s="293"/>
      <c r="I124" s="215"/>
      <c r="J124" s="206">
        <f>IF(G124="media",1,(IF(G124="grande",1,0)))</f>
        <v>0</v>
      </c>
      <c r="K124" s="206">
        <f>IF(E124="sconosciuto",1,0)</f>
        <v>0</v>
      </c>
      <c r="L124" s="206">
        <f>IF(E124=-3,-3,(IF(E124=-2,-2,(IF(E124=-1,-1,(IF(E124=0,0,(IF(E124=1,1,(IF(E124=2,2,(IF(E124=3,3,(IF(E124="sconosciuto",0,"valutazione")))))))))))))))</f>
        <v>0</v>
      </c>
    </row>
    <row r="125" spans="1:9" ht="25.5" customHeight="1">
      <c r="A125" s="280"/>
      <c r="B125" s="44"/>
      <c r="C125" s="270" t="s">
        <v>125</v>
      </c>
      <c r="D125" s="271"/>
      <c r="E125" s="114"/>
      <c r="F125" s="115"/>
      <c r="G125" s="116"/>
      <c r="H125" s="294"/>
      <c r="I125" s="214"/>
    </row>
    <row r="126" spans="1:12" ht="25.5" customHeight="1">
      <c r="A126" s="280"/>
      <c r="B126" s="50" t="s">
        <v>178</v>
      </c>
      <c r="C126" s="272" t="s">
        <v>52</v>
      </c>
      <c r="D126" s="273"/>
      <c r="E126" s="201">
        <v>0</v>
      </c>
      <c r="F126" s="246">
        <f>F50</f>
        <v>0.2</v>
      </c>
      <c r="G126" s="202" t="s">
        <v>96</v>
      </c>
      <c r="H126" s="293"/>
      <c r="I126" s="215"/>
      <c r="J126" s="206">
        <f>IF(G126="media",1,(IF(G126="grande",1,0)))</f>
        <v>0</v>
      </c>
      <c r="K126" s="206">
        <f>IF(E126="sconosciuto",1,0)</f>
        <v>0</v>
      </c>
      <c r="L126" s="206">
        <f>IF(E126=-3,-3,(IF(E126=-2,-2,(IF(E126=-1,-1,(IF(E126=0,0,(IF(E126=1,1,(IF(E126=2,2,(IF(E126=3,3,(IF(E126="sconosciuto",0,"valutazione")))))))))))))))</f>
        <v>0</v>
      </c>
    </row>
    <row r="127" spans="1:9" ht="25.5" customHeight="1">
      <c r="A127" s="280"/>
      <c r="B127" s="44"/>
      <c r="C127" s="270" t="s">
        <v>72</v>
      </c>
      <c r="D127" s="271"/>
      <c r="E127" s="114"/>
      <c r="F127" s="115"/>
      <c r="G127" s="116"/>
      <c r="H127" s="294"/>
      <c r="I127" s="214"/>
    </row>
    <row r="128" spans="1:12" ht="25.5" customHeight="1">
      <c r="A128" s="280"/>
      <c r="B128" s="50" t="s">
        <v>179</v>
      </c>
      <c r="C128" s="272" t="s">
        <v>43</v>
      </c>
      <c r="D128" s="273"/>
      <c r="E128" s="201">
        <v>0</v>
      </c>
      <c r="F128" s="246">
        <f>F52</f>
        <v>0.2</v>
      </c>
      <c r="G128" s="202" t="s">
        <v>96</v>
      </c>
      <c r="H128" s="293"/>
      <c r="I128" s="215"/>
      <c r="J128" s="206">
        <f>IF(G128="media",1,(IF(G128="grande",1,0)))</f>
        <v>0</v>
      </c>
      <c r="K128" s="206">
        <f>IF(E128="sconosciuto",1,0)</f>
        <v>0</v>
      </c>
      <c r="L128" s="206">
        <f>IF(E128=-3,-3,(IF(E128=-2,-2,(IF(E128=-1,-1,(IF(E128=0,0,(IF(E128=1,1,(IF(E128=2,2,(IF(E128=3,3,(IF(E128="sconosciuto",0,"valutazione")))))))))))))))</f>
        <v>0</v>
      </c>
    </row>
    <row r="129" spans="1:9" ht="34.5" customHeight="1">
      <c r="A129" s="280"/>
      <c r="B129" s="44"/>
      <c r="C129" s="270" t="s">
        <v>73</v>
      </c>
      <c r="D129" s="271"/>
      <c r="E129" s="114"/>
      <c r="F129" s="115"/>
      <c r="G129" s="116"/>
      <c r="H129" s="294"/>
      <c r="I129" s="214"/>
    </row>
    <row r="130" spans="1:12" ht="25.5" customHeight="1">
      <c r="A130" s="280"/>
      <c r="B130" s="50" t="s">
        <v>180</v>
      </c>
      <c r="C130" s="272" t="s">
        <v>51</v>
      </c>
      <c r="D130" s="273"/>
      <c r="E130" s="201">
        <v>0</v>
      </c>
      <c r="F130" s="246">
        <f>F54</f>
        <v>0.2</v>
      </c>
      <c r="G130" s="202" t="s">
        <v>96</v>
      </c>
      <c r="H130" s="295"/>
      <c r="I130" s="215"/>
      <c r="J130" s="206">
        <f>IF(G130="media",1,(IF(G130="grande",1,0)))</f>
        <v>0</v>
      </c>
      <c r="K130" s="206">
        <f>IF(E130="sconosciuto",1,0)</f>
        <v>0</v>
      </c>
      <c r="L130" s="206">
        <f>IF(E130=-3,-3,(IF(E130=-2,-2,(IF(E130=-1,-1,(IF(E130=0,0,(IF(E130=1,1,(IF(E130=2,2,(IF(E130=3,3,(IF(E130="sconosciuto",0,"valutazione")))))))))))))))</f>
        <v>0</v>
      </c>
    </row>
    <row r="131" spans="1:9" ht="25.5" customHeight="1">
      <c r="A131" s="280"/>
      <c r="B131" s="35"/>
      <c r="C131" s="283" t="s">
        <v>74</v>
      </c>
      <c r="D131" s="284"/>
      <c r="E131" s="112"/>
      <c r="F131" s="113"/>
      <c r="G131" s="113"/>
      <c r="H131" s="296"/>
      <c r="I131" s="214"/>
    </row>
    <row r="132" spans="1:9" ht="12.75">
      <c r="A132" s="199"/>
      <c r="B132" s="39"/>
      <c r="C132" s="39"/>
      <c r="D132" s="45"/>
      <c r="E132" s="39"/>
      <c r="F132" s="51">
        <f>F122+F124+F126+F128+F130</f>
        <v>1</v>
      </c>
      <c r="G132" s="39"/>
      <c r="H132" s="105"/>
      <c r="I132" s="207"/>
    </row>
    <row r="133" spans="1:14" ht="12.75">
      <c r="A133" s="199"/>
      <c r="B133" s="39"/>
      <c r="C133" s="39"/>
      <c r="D133" s="39"/>
      <c r="E133" s="39"/>
      <c r="F133" s="287"/>
      <c r="G133" s="287"/>
      <c r="H133" s="39"/>
      <c r="K133" s="220"/>
      <c r="N133" s="216"/>
    </row>
    <row r="134" spans="1:11" ht="12.75">
      <c r="A134" s="199"/>
      <c r="B134" s="39"/>
      <c r="C134" s="39"/>
      <c r="D134" s="39"/>
      <c r="E134" s="39"/>
      <c r="F134" s="287"/>
      <c r="G134" s="287"/>
      <c r="H134" s="39"/>
      <c r="K134" s="220"/>
    </row>
    <row r="135" spans="1:11" ht="15.75">
      <c r="A135" s="199"/>
      <c r="B135" s="40" t="s">
        <v>90</v>
      </c>
      <c r="C135" s="40"/>
      <c r="D135" s="39"/>
      <c r="E135" s="39"/>
      <c r="F135" s="287"/>
      <c r="G135" s="287"/>
      <c r="H135" s="39"/>
      <c r="K135" s="220"/>
    </row>
    <row r="136" spans="1:15" ht="18.75" customHeight="1">
      <c r="A136" s="199"/>
      <c r="B136" s="42"/>
      <c r="C136" s="42"/>
      <c r="D136" s="42"/>
      <c r="E136" s="107"/>
      <c r="F136" s="107"/>
      <c r="G136" s="107"/>
      <c r="H136" s="107"/>
      <c r="I136" s="210"/>
      <c r="J136" s="210" t="s">
        <v>164</v>
      </c>
      <c r="K136" s="210" t="s">
        <v>160</v>
      </c>
      <c r="L136" s="221" t="s">
        <v>161</v>
      </c>
      <c r="M136" s="221" t="s">
        <v>162</v>
      </c>
      <c r="N136" s="222" t="s">
        <v>156</v>
      </c>
      <c r="O136" s="210" t="s">
        <v>27</v>
      </c>
    </row>
    <row r="137" spans="1:13" ht="25.5">
      <c r="A137" s="280" t="s">
        <v>22</v>
      </c>
      <c r="B137" s="52" t="s">
        <v>65</v>
      </c>
      <c r="C137" s="52"/>
      <c r="D137" s="52" t="s">
        <v>30</v>
      </c>
      <c r="E137" s="120" t="s">
        <v>75</v>
      </c>
      <c r="F137" s="110"/>
      <c r="G137" s="110" t="s">
        <v>95</v>
      </c>
      <c r="H137" s="111" t="s">
        <v>64</v>
      </c>
      <c r="I137" s="218"/>
      <c r="L137" s="223"/>
      <c r="M137" s="223"/>
    </row>
    <row r="138" spans="1:9" ht="12.75">
      <c r="A138" s="280"/>
      <c r="B138" s="42"/>
      <c r="C138" s="299"/>
      <c r="D138" s="284"/>
      <c r="E138" s="121"/>
      <c r="F138" s="122"/>
      <c r="G138" s="122"/>
      <c r="H138" s="42"/>
      <c r="I138" s="224"/>
    </row>
    <row r="139" spans="1:15" ht="25.5" customHeight="1">
      <c r="A139" s="280"/>
      <c r="B139" s="178">
        <v>1</v>
      </c>
      <c r="C139" s="291" t="s">
        <v>44</v>
      </c>
      <c r="D139" s="292"/>
      <c r="E139" s="201" t="s">
        <v>96</v>
      </c>
      <c r="F139" s="179"/>
      <c r="G139" s="202" t="s">
        <v>96</v>
      </c>
      <c r="H139" s="293"/>
      <c r="I139" s="215"/>
      <c r="J139" s="206">
        <f>IF(E139="nessuna",1,0)</f>
        <v>1</v>
      </c>
      <c r="K139" s="206">
        <f>IF(E139="piccola",2,0)</f>
        <v>0</v>
      </c>
      <c r="L139" s="206">
        <f>IF(E139="media",3,0)</f>
        <v>0</v>
      </c>
      <c r="M139" s="206">
        <f>IF(E139="grande",4,0)</f>
        <v>0</v>
      </c>
      <c r="N139" s="206">
        <f>IF(E139="sconosciuto",0,0)</f>
        <v>0</v>
      </c>
      <c r="O139" s="206">
        <f>SUM(J139:N139)</f>
        <v>1</v>
      </c>
    </row>
    <row r="140" spans="1:9" ht="25.5" customHeight="1">
      <c r="A140" s="280"/>
      <c r="B140" s="46"/>
      <c r="C140" s="283" t="s">
        <v>76</v>
      </c>
      <c r="D140" s="284"/>
      <c r="E140" s="123"/>
      <c r="F140" s="124"/>
      <c r="G140" s="113"/>
      <c r="H140" s="294"/>
      <c r="I140" s="214"/>
    </row>
    <row r="141" spans="1:15" ht="25.5" customHeight="1">
      <c r="A141" s="280"/>
      <c r="B141" s="178">
        <f>B139+1</f>
        <v>2</v>
      </c>
      <c r="C141" s="291" t="s">
        <v>45</v>
      </c>
      <c r="D141" s="292"/>
      <c r="E141" s="201" t="s">
        <v>96</v>
      </c>
      <c r="F141" s="179"/>
      <c r="G141" s="202" t="s">
        <v>96</v>
      </c>
      <c r="H141" s="293"/>
      <c r="I141" s="215"/>
      <c r="J141" s="206">
        <f>IF(E141="nessuna",1,0)</f>
        <v>1</v>
      </c>
      <c r="K141" s="206">
        <f>IF(E141="piccola",2,0)</f>
        <v>0</v>
      </c>
      <c r="L141" s="206">
        <f>IF(E141="media",3,0)</f>
        <v>0</v>
      </c>
      <c r="M141" s="206">
        <f>IF(E141="grande",4,0)</f>
        <v>0</v>
      </c>
      <c r="N141" s="206">
        <f>IF(E141="sconosciuto",0,0)</f>
        <v>0</v>
      </c>
      <c r="O141" s="206">
        <f>SUM(J141:N141)</f>
        <v>1</v>
      </c>
    </row>
    <row r="142" spans="1:9" ht="25.5" customHeight="1">
      <c r="A142" s="280"/>
      <c r="B142" s="47"/>
      <c r="C142" s="283" t="s">
        <v>77</v>
      </c>
      <c r="D142" s="284"/>
      <c r="E142" s="123"/>
      <c r="F142" s="115"/>
      <c r="G142" s="116"/>
      <c r="H142" s="294"/>
      <c r="I142" s="214"/>
    </row>
    <row r="143" spans="1:15" ht="25.5" customHeight="1">
      <c r="A143" s="280"/>
      <c r="B143" s="178">
        <f>B141+1</f>
        <v>3</v>
      </c>
      <c r="C143" s="291" t="s">
        <v>46</v>
      </c>
      <c r="D143" s="292"/>
      <c r="E143" s="201" t="s">
        <v>96</v>
      </c>
      <c r="F143" s="179"/>
      <c r="G143" s="202" t="s">
        <v>96</v>
      </c>
      <c r="H143" s="293"/>
      <c r="I143" s="215"/>
      <c r="J143" s="206">
        <f>IF(E143="nessuna",1,0)</f>
        <v>1</v>
      </c>
      <c r="K143" s="206">
        <f>IF(E143="piccola",2,0)</f>
        <v>0</v>
      </c>
      <c r="L143" s="206">
        <f>IF(E143="media",3,0)</f>
        <v>0</v>
      </c>
      <c r="M143" s="206">
        <f>IF(E143="grande",4,0)</f>
        <v>0</v>
      </c>
      <c r="N143" s="206">
        <f>IF(E143="sconosciuto",0,0)</f>
        <v>0</v>
      </c>
      <c r="O143" s="206">
        <f>SUM(J143:N143)</f>
        <v>1</v>
      </c>
    </row>
    <row r="144" spans="1:9" ht="25.5" customHeight="1">
      <c r="A144" s="280"/>
      <c r="B144" s="47"/>
      <c r="C144" s="283" t="s">
        <v>78</v>
      </c>
      <c r="D144" s="284"/>
      <c r="E144" s="123"/>
      <c r="F144" s="115"/>
      <c r="G144" s="116"/>
      <c r="H144" s="294"/>
      <c r="I144" s="214"/>
    </row>
    <row r="145" spans="1:15" ht="25.5" customHeight="1">
      <c r="A145" s="280"/>
      <c r="B145" s="178">
        <f>B143+1</f>
        <v>4</v>
      </c>
      <c r="C145" s="291" t="s">
        <v>47</v>
      </c>
      <c r="D145" s="292"/>
      <c r="E145" s="201" t="s">
        <v>96</v>
      </c>
      <c r="F145" s="179"/>
      <c r="G145" s="202" t="s">
        <v>96</v>
      </c>
      <c r="H145" s="293"/>
      <c r="I145" s="215"/>
      <c r="J145" s="206">
        <f>IF(E145="nessuna",1,0)</f>
        <v>1</v>
      </c>
      <c r="K145" s="206">
        <f>IF(E145="piccola",2,0)</f>
        <v>0</v>
      </c>
      <c r="L145" s="206">
        <f>IF(E145="media",3,0)</f>
        <v>0</v>
      </c>
      <c r="M145" s="206">
        <f>IF(E145="grande",4,0)</f>
        <v>0</v>
      </c>
      <c r="N145" s="206">
        <f>IF(E145="sconosciuto",0,0)</f>
        <v>0</v>
      </c>
      <c r="O145" s="206">
        <f>SUM(J145:N145)</f>
        <v>1</v>
      </c>
    </row>
    <row r="146" spans="1:9" ht="25.5" customHeight="1">
      <c r="A146" s="280"/>
      <c r="B146" s="47"/>
      <c r="C146" s="283" t="s">
        <v>79</v>
      </c>
      <c r="D146" s="284"/>
      <c r="E146" s="123"/>
      <c r="F146" s="115"/>
      <c r="G146" s="116"/>
      <c r="H146" s="294"/>
      <c r="I146" s="214"/>
    </row>
    <row r="147" spans="1:15" ht="25.5" customHeight="1">
      <c r="A147" s="280"/>
      <c r="B147" s="178">
        <f>B145+1</f>
        <v>5</v>
      </c>
      <c r="C147" s="291" t="s">
        <v>102</v>
      </c>
      <c r="D147" s="292"/>
      <c r="E147" s="201" t="s">
        <v>96</v>
      </c>
      <c r="F147" s="179"/>
      <c r="G147" s="202" t="s">
        <v>96</v>
      </c>
      <c r="H147" s="293"/>
      <c r="I147" s="215"/>
      <c r="J147" s="206">
        <f>IF(E147="nessuna",1,0)</f>
        <v>1</v>
      </c>
      <c r="K147" s="206">
        <f>IF(E147="piccola",2,0)</f>
        <v>0</v>
      </c>
      <c r="L147" s="206">
        <f>IF(E147="media",3,0)</f>
        <v>0</v>
      </c>
      <c r="M147" s="206">
        <f>IF(E147="grande",4,0)</f>
        <v>0</v>
      </c>
      <c r="N147" s="206">
        <f>IF(E147="sconosciuto",0,0)</f>
        <v>0</v>
      </c>
      <c r="O147" s="206">
        <f>SUM(J147:N147)</f>
        <v>1</v>
      </c>
    </row>
    <row r="148" spans="1:9" ht="25.5" customHeight="1">
      <c r="A148" s="281"/>
      <c r="B148" s="47"/>
      <c r="C148" s="283" t="s">
        <v>80</v>
      </c>
      <c r="D148" s="284"/>
      <c r="E148" s="123"/>
      <c r="F148" s="115"/>
      <c r="G148" s="116"/>
      <c r="H148" s="294"/>
      <c r="I148" s="214"/>
    </row>
    <row r="149" spans="1:15" ht="25.5" customHeight="1">
      <c r="A149" s="281"/>
      <c r="B149" s="178">
        <f>B147+1</f>
        <v>6</v>
      </c>
      <c r="C149" s="291" t="s">
        <v>48</v>
      </c>
      <c r="D149" s="292"/>
      <c r="E149" s="201" t="s">
        <v>96</v>
      </c>
      <c r="F149" s="179"/>
      <c r="G149" s="202" t="s">
        <v>96</v>
      </c>
      <c r="H149" s="293"/>
      <c r="I149" s="215"/>
      <c r="J149" s="206">
        <f>IF(E149="nessuna",1,0)</f>
        <v>1</v>
      </c>
      <c r="K149" s="206">
        <f>IF(E149="piccola",2,0)</f>
        <v>0</v>
      </c>
      <c r="L149" s="206">
        <f>IF(E149="media",3,0)</f>
        <v>0</v>
      </c>
      <c r="M149" s="206">
        <f>IF(E149="grande",4,0)</f>
        <v>0</v>
      </c>
      <c r="N149" s="206">
        <f>IF(E149="sconosciuto",0,0)</f>
        <v>0</v>
      </c>
      <c r="O149" s="206">
        <f>SUM(J149:N149)</f>
        <v>1</v>
      </c>
    </row>
    <row r="150" spans="1:9" ht="25.5" customHeight="1">
      <c r="A150" s="281"/>
      <c r="B150" s="47"/>
      <c r="C150" s="283" t="s">
        <v>81</v>
      </c>
      <c r="D150" s="284"/>
      <c r="E150" s="123"/>
      <c r="F150" s="115"/>
      <c r="G150" s="116"/>
      <c r="H150" s="294"/>
      <c r="I150" s="214"/>
    </row>
    <row r="151" spans="1:15" ht="25.5" customHeight="1">
      <c r="A151" s="281"/>
      <c r="B151" s="178">
        <f>B149+1</f>
        <v>7</v>
      </c>
      <c r="C151" s="291" t="s">
        <v>49</v>
      </c>
      <c r="D151" s="292"/>
      <c r="E151" s="201" t="s">
        <v>96</v>
      </c>
      <c r="F151" s="179"/>
      <c r="G151" s="202" t="s">
        <v>96</v>
      </c>
      <c r="H151" s="293"/>
      <c r="I151" s="215"/>
      <c r="J151" s="206">
        <f>IF(E151="nessuna",1,0)</f>
        <v>1</v>
      </c>
      <c r="K151" s="206">
        <f>IF(E151="piccola",2,0)</f>
        <v>0</v>
      </c>
      <c r="L151" s="206">
        <f>IF(E151="media",3,0)</f>
        <v>0</v>
      </c>
      <c r="M151" s="206">
        <f>IF(E151="grande",4,0)</f>
        <v>0</v>
      </c>
      <c r="N151" s="206">
        <f>IF(E151="sconosciuto",0,0)</f>
        <v>0</v>
      </c>
      <c r="O151" s="206">
        <f>SUM(J151:N151)</f>
        <v>1</v>
      </c>
    </row>
    <row r="152" spans="1:9" ht="25.5" customHeight="1">
      <c r="A152" s="281"/>
      <c r="B152" s="47"/>
      <c r="C152" s="283" t="s">
        <v>148</v>
      </c>
      <c r="D152" s="284"/>
      <c r="E152" s="123"/>
      <c r="F152" s="115"/>
      <c r="G152" s="116"/>
      <c r="H152" s="294"/>
      <c r="I152" s="214"/>
    </row>
    <row r="153" spans="1:15" ht="25.5" customHeight="1">
      <c r="A153" s="281"/>
      <c r="B153" s="178">
        <f>B151+1</f>
        <v>8</v>
      </c>
      <c r="C153" s="291" t="s">
        <v>50</v>
      </c>
      <c r="D153" s="292"/>
      <c r="E153" s="201" t="s">
        <v>96</v>
      </c>
      <c r="F153" s="179"/>
      <c r="G153" s="202" t="s">
        <v>96</v>
      </c>
      <c r="H153" s="295"/>
      <c r="I153" s="215"/>
      <c r="J153" s="206">
        <f>IF(E153="nessuna",1,0)</f>
        <v>1</v>
      </c>
      <c r="K153" s="206">
        <f>IF(E153="piccola",2,0)</f>
        <v>0</v>
      </c>
      <c r="L153" s="206">
        <f>IF(E153="media",3,0)</f>
        <v>0</v>
      </c>
      <c r="M153" s="206">
        <f>IF(E153="grande",4,0)</f>
        <v>0</v>
      </c>
      <c r="N153" s="206">
        <f>IF(E153="sconosciuto",0,0)</f>
        <v>0</v>
      </c>
      <c r="O153" s="206">
        <f>SUM(J153:N153)</f>
        <v>1</v>
      </c>
    </row>
    <row r="154" spans="1:9" ht="25.5" customHeight="1">
      <c r="A154" s="281"/>
      <c r="B154" s="35"/>
      <c r="C154" s="283" t="s">
        <v>250</v>
      </c>
      <c r="D154" s="284"/>
      <c r="E154" s="125"/>
      <c r="F154" s="113"/>
      <c r="G154" s="113"/>
      <c r="H154" s="296"/>
      <c r="I154" s="214"/>
    </row>
    <row r="155" spans="1:14" ht="12.75">
      <c r="A155" s="199"/>
      <c r="B155" s="39"/>
      <c r="C155" s="287"/>
      <c r="D155" s="288"/>
      <c r="E155" s="39"/>
      <c r="F155" s="39"/>
      <c r="G155" s="39"/>
      <c r="H155" s="39"/>
      <c r="N155" s="225"/>
    </row>
    <row r="156" spans="1:8" ht="12.75">
      <c r="A156" s="199"/>
      <c r="B156" s="39"/>
      <c r="C156" s="289" t="s">
        <v>127</v>
      </c>
      <c r="D156" s="288"/>
      <c r="E156" s="290"/>
      <c r="F156" s="39"/>
      <c r="G156" s="39"/>
      <c r="H156" s="39"/>
    </row>
    <row r="157" spans="1:8" ht="12.75">
      <c r="A157" s="199"/>
      <c r="B157" s="39"/>
      <c r="C157" s="289" t="s">
        <v>128</v>
      </c>
      <c r="D157" s="288"/>
      <c r="E157" s="288"/>
      <c r="F157" s="39"/>
      <c r="G157" s="39"/>
      <c r="H157" s="39"/>
    </row>
    <row r="158" spans="1:8" ht="12.75">
      <c r="A158" s="199"/>
      <c r="B158" s="39"/>
      <c r="C158" s="39"/>
      <c r="D158" s="39"/>
      <c r="E158" s="39"/>
      <c r="F158" s="39"/>
      <c r="G158" s="39"/>
      <c r="H158" s="39"/>
    </row>
    <row r="159" spans="1:8" ht="12.75">
      <c r="A159" s="199"/>
      <c r="B159" s="39"/>
      <c r="C159" s="39"/>
      <c r="D159" s="39"/>
      <c r="E159" s="39"/>
      <c r="F159" s="39"/>
      <c r="G159" s="39"/>
      <c r="H159" s="39"/>
    </row>
    <row r="160" spans="1:8" ht="12.75">
      <c r="A160" s="199"/>
      <c r="B160" s="39"/>
      <c r="C160" s="39"/>
      <c r="D160" s="39"/>
      <c r="E160" s="39"/>
      <c r="F160" s="39"/>
      <c r="G160" s="39"/>
      <c r="H160" s="39"/>
    </row>
    <row r="161" spans="1:8" ht="15.75">
      <c r="A161" s="199"/>
      <c r="B161" s="40" t="s">
        <v>85</v>
      </c>
      <c r="C161" s="39"/>
      <c r="D161" s="39"/>
      <c r="E161" s="39"/>
      <c r="F161" s="39"/>
      <c r="G161" s="39"/>
      <c r="H161" s="39"/>
    </row>
    <row r="162" spans="1:8" ht="18" customHeight="1">
      <c r="A162" s="199"/>
      <c r="B162" s="54" t="s">
        <v>91</v>
      </c>
      <c r="C162" s="39"/>
      <c r="D162" s="39"/>
      <c r="E162" s="39"/>
      <c r="F162" s="39"/>
      <c r="G162" s="39"/>
      <c r="H162" s="39"/>
    </row>
    <row r="163" spans="1:8" ht="63.75" customHeight="1">
      <c r="A163" s="199"/>
      <c r="B163" s="264"/>
      <c r="C163" s="265"/>
      <c r="D163" s="265"/>
      <c r="E163" s="265"/>
      <c r="F163" s="265"/>
      <c r="G163" s="266"/>
      <c r="H163" s="39"/>
    </row>
    <row r="164" spans="1:8" ht="13.5" thickBot="1">
      <c r="A164" s="199"/>
      <c r="B164" s="99"/>
      <c r="C164" s="99"/>
      <c r="D164" s="99"/>
      <c r="E164" s="99"/>
      <c r="F164" s="99"/>
      <c r="G164" s="99"/>
      <c r="H164" s="99"/>
    </row>
    <row r="165" spans="1:11" ht="12.75">
      <c r="A165" s="199"/>
      <c r="B165" s="39"/>
      <c r="C165" s="39"/>
      <c r="D165" s="39"/>
      <c r="E165" s="39"/>
      <c r="F165" s="39"/>
      <c r="G165" s="39"/>
      <c r="H165" s="39"/>
      <c r="I165" s="205"/>
      <c r="J165" s="205"/>
      <c r="K165" s="205"/>
    </row>
    <row r="166" spans="1:11" ht="18">
      <c r="A166" s="199"/>
      <c r="B166" s="101" t="s">
        <v>23</v>
      </c>
      <c r="C166" s="39"/>
      <c r="D166" s="39"/>
      <c r="E166" s="39"/>
      <c r="F166" s="39"/>
      <c r="G166" s="39"/>
      <c r="H166" s="39"/>
      <c r="I166" s="205"/>
      <c r="J166" s="205"/>
      <c r="K166" s="205"/>
    </row>
    <row r="167" spans="1:11" ht="12.75">
      <c r="A167" s="199"/>
      <c r="B167" s="39"/>
      <c r="C167" s="39"/>
      <c r="D167" s="39"/>
      <c r="E167" s="39"/>
      <c r="F167" s="39"/>
      <c r="G167" s="39"/>
      <c r="H167" s="39"/>
      <c r="I167" s="205"/>
      <c r="J167" s="205"/>
      <c r="K167" s="205"/>
    </row>
    <row r="168" spans="1:11" ht="15.75">
      <c r="A168" s="199"/>
      <c r="B168" s="40" t="s">
        <v>158</v>
      </c>
      <c r="C168" s="40"/>
      <c r="D168" s="39"/>
      <c r="E168" s="39"/>
      <c r="F168" s="39"/>
      <c r="G168" s="39"/>
      <c r="H168" s="39"/>
      <c r="I168" s="205"/>
      <c r="J168" s="205"/>
      <c r="K168" s="205"/>
    </row>
    <row r="169" spans="1:11" s="212" customFormat="1" ht="18.75" customHeight="1">
      <c r="A169" s="200"/>
      <c r="B169" s="41"/>
      <c r="C169" s="41"/>
      <c r="D169" s="41"/>
      <c r="E169" s="107"/>
      <c r="F169" s="107"/>
      <c r="G169" s="107"/>
      <c r="H169" s="107"/>
      <c r="I169" s="210"/>
      <c r="J169" s="211"/>
      <c r="K169" s="211"/>
    </row>
    <row r="170" spans="1:17" ht="25.5" customHeight="1">
      <c r="A170" s="199"/>
      <c r="B170" s="52" t="s">
        <v>65</v>
      </c>
      <c r="C170" s="52"/>
      <c r="D170" s="52" t="s">
        <v>30</v>
      </c>
      <c r="E170" s="108" t="s">
        <v>31</v>
      </c>
      <c r="F170" s="109" t="s">
        <v>32</v>
      </c>
      <c r="G170" s="110" t="s">
        <v>95</v>
      </c>
      <c r="H170" s="111" t="s">
        <v>64</v>
      </c>
      <c r="I170" s="213"/>
      <c r="J170" s="205"/>
      <c r="K170" s="205"/>
      <c r="L170" s="205"/>
      <c r="M170" s="205"/>
      <c r="N170" s="205"/>
      <c r="O170" s="205"/>
      <c r="P170" s="205"/>
      <c r="Q170" s="205"/>
    </row>
    <row r="171" spans="1:15" ht="25.5" customHeight="1">
      <c r="A171" s="280" t="s">
        <v>23</v>
      </c>
      <c r="B171" s="43" t="s">
        <v>33</v>
      </c>
      <c r="C171" s="43"/>
      <c r="D171" s="39"/>
      <c r="E171" s="112"/>
      <c r="F171" s="113"/>
      <c r="G171" s="113"/>
      <c r="H171" s="39"/>
      <c r="J171" s="206" t="s">
        <v>17</v>
      </c>
      <c r="K171" s="206" t="s">
        <v>155</v>
      </c>
      <c r="L171" s="206" t="s">
        <v>19</v>
      </c>
      <c r="M171" s="206" t="s">
        <v>20</v>
      </c>
      <c r="O171" s="206" t="s">
        <v>21</v>
      </c>
    </row>
    <row r="172" spans="1:16" ht="25.5" customHeight="1">
      <c r="A172" s="280"/>
      <c r="B172" s="48" t="s">
        <v>166</v>
      </c>
      <c r="C172" s="297" t="s">
        <v>56</v>
      </c>
      <c r="D172" s="298"/>
      <c r="E172" s="201">
        <v>0</v>
      </c>
      <c r="F172" s="242">
        <f>F20</f>
        <v>0.2</v>
      </c>
      <c r="G172" s="202" t="s">
        <v>96</v>
      </c>
      <c r="H172" s="293"/>
      <c r="I172" s="214"/>
      <c r="J172" s="206">
        <f>IF(G172="media",1,(IF(G172="grande",1,0)))</f>
        <v>0</v>
      </c>
      <c r="K172" s="206">
        <f>IF(E172="sconosciuto",1,0)</f>
        <v>0</v>
      </c>
      <c r="L172" s="206">
        <f>IF(E172=-3,-3,(IF(E172=-2,-2,(IF(E172=-1,-1,(IF(E172=0,0,(IF(E172=1,1,(IF(E172=2,2,(IF(E172=3,3,(IF(E172="sconosciuto",0,"valutazione")))))))))))))))</f>
        <v>0</v>
      </c>
      <c r="M172" s="206" t="str">
        <f>B171</f>
        <v>Economia</v>
      </c>
      <c r="N172" s="206">
        <f>L172*F172+L174*F174+L176*F176+L178*F178+L180*F180</f>
        <v>0</v>
      </c>
      <c r="O172" s="206">
        <f>IF(F182=100%,0,1)</f>
        <v>0</v>
      </c>
      <c r="P172" s="206">
        <f>O172+O173+O174</f>
        <v>0</v>
      </c>
    </row>
    <row r="173" spans="1:15" ht="25.5" customHeight="1">
      <c r="A173" s="280"/>
      <c r="B173" s="44"/>
      <c r="C173" s="283" t="s">
        <v>130</v>
      </c>
      <c r="D173" s="284"/>
      <c r="E173" s="114"/>
      <c r="F173" s="115"/>
      <c r="G173" s="116"/>
      <c r="H173" s="294"/>
      <c r="I173" s="214"/>
      <c r="M173" s="206" t="str">
        <f>B184</f>
        <v>Ambiente</v>
      </c>
      <c r="N173" s="206">
        <f>L185*F185+L187*F187+L189*F189+L191*F191+L193*F193</f>
        <v>0</v>
      </c>
      <c r="O173" s="206">
        <f>IF(F195=100%,0,1)</f>
        <v>0</v>
      </c>
    </row>
    <row r="174" spans="1:15" ht="25.5" customHeight="1">
      <c r="A174" s="280"/>
      <c r="B174" s="48" t="s">
        <v>167</v>
      </c>
      <c r="C174" s="297" t="s">
        <v>58</v>
      </c>
      <c r="D174" s="298"/>
      <c r="E174" s="201">
        <v>0</v>
      </c>
      <c r="F174" s="242">
        <f>F22</f>
        <v>0.2</v>
      </c>
      <c r="G174" s="202" t="s">
        <v>96</v>
      </c>
      <c r="H174" s="293"/>
      <c r="I174" s="214"/>
      <c r="J174" s="206">
        <f>IF(G174="media",1,(IF(G174="grande",1,0)))</f>
        <v>0</v>
      </c>
      <c r="K174" s="206">
        <f>IF(E174="sconosciuto",1,0)</f>
        <v>0</v>
      </c>
      <c r="L174" s="206">
        <f>IF(E174=-3,-3,(IF(E174=-2,-2,(IF(E174=-1,-1,(IF(E174=0,0,(IF(E174=1,1,(IF(E174=2,2,(IF(E174=3,3,(IF(E174="sconosciuto",0,"valutazione")))))))))))))))</f>
        <v>0</v>
      </c>
      <c r="M174" s="206" t="str">
        <f>B197</f>
        <v>Società</v>
      </c>
      <c r="N174" s="206">
        <f>L198*F198+L200*F200+L202*F202+L204*F204+L206*F206</f>
        <v>0</v>
      </c>
      <c r="O174" s="206">
        <f>IF(F208=100%,0,1)</f>
        <v>0</v>
      </c>
    </row>
    <row r="175" spans="1:9" ht="25.5" customHeight="1">
      <c r="A175" s="280"/>
      <c r="B175" s="44"/>
      <c r="C175" s="283" t="s">
        <v>60</v>
      </c>
      <c r="D175" s="284"/>
      <c r="E175" s="114"/>
      <c r="F175" s="115"/>
      <c r="G175" s="116"/>
      <c r="H175" s="294"/>
      <c r="I175" s="214"/>
    </row>
    <row r="176" spans="1:12" ht="25.5" customHeight="1">
      <c r="A176" s="280"/>
      <c r="B176" s="48" t="s">
        <v>168</v>
      </c>
      <c r="C176" s="297" t="s">
        <v>57</v>
      </c>
      <c r="D176" s="298"/>
      <c r="E176" s="201">
        <v>0</v>
      </c>
      <c r="F176" s="242">
        <f>F24</f>
        <v>0.2</v>
      </c>
      <c r="G176" s="202" t="s">
        <v>96</v>
      </c>
      <c r="H176" s="293"/>
      <c r="I176" s="215"/>
      <c r="J176" s="206">
        <f>IF(G176="media",1,(IF(G176="grande",1,0)))</f>
        <v>0</v>
      </c>
      <c r="K176" s="206">
        <f>IF(E176="sconosciuto",1,0)</f>
        <v>0</v>
      </c>
      <c r="L176" s="206">
        <f>IF(E176=-3,-3,(IF(E176=-2,-2,(IF(E176=-1,-1,(IF(E176=0,0,(IF(E176=1,1,(IF(E176=2,2,(IF(E176=3,3,(IF(E176="sconosciuto",0,"valutazione")))))))))))))))</f>
        <v>0</v>
      </c>
    </row>
    <row r="177" spans="1:13" ht="25.5" customHeight="1">
      <c r="A177" s="280"/>
      <c r="B177" s="44"/>
      <c r="C177" s="283" t="s">
        <v>61</v>
      </c>
      <c r="D177" s="284"/>
      <c r="E177" s="114"/>
      <c r="F177" s="115"/>
      <c r="G177" s="116"/>
      <c r="H177" s="294"/>
      <c r="I177" s="214"/>
      <c r="M177" s="216"/>
    </row>
    <row r="178" spans="1:12" ht="25.5" customHeight="1">
      <c r="A178" s="280"/>
      <c r="B178" s="48" t="s">
        <v>169</v>
      </c>
      <c r="C178" s="297" t="s">
        <v>35</v>
      </c>
      <c r="D178" s="298"/>
      <c r="E178" s="201">
        <v>0</v>
      </c>
      <c r="F178" s="242">
        <f>F26</f>
        <v>0.2</v>
      </c>
      <c r="G178" s="202" t="s">
        <v>96</v>
      </c>
      <c r="H178" s="293"/>
      <c r="I178" s="215"/>
      <c r="J178" s="206">
        <f>IF(G178="media",1,(IF(G178="grande",1,0)))</f>
        <v>0</v>
      </c>
      <c r="K178" s="206">
        <f>IF(E178="sconosciuto",1,0)</f>
        <v>0</v>
      </c>
      <c r="L178" s="206">
        <f>IF(E178=-3,-3,(IF(E178=-2,-2,(IF(E178=-1,-1,(IF(E178=0,0,(IF(E178=1,1,(IF(E178=2,2,(IF(E178=3,3,(IF(E178="sconosciuto",0,"valutazione")))))))))))))))</f>
        <v>0</v>
      </c>
    </row>
    <row r="179" spans="1:9" ht="25.5" customHeight="1">
      <c r="A179" s="280"/>
      <c r="B179" s="44"/>
      <c r="C179" s="283" t="s">
        <v>62</v>
      </c>
      <c r="D179" s="284"/>
      <c r="E179" s="114"/>
      <c r="F179" s="115"/>
      <c r="G179" s="116"/>
      <c r="H179" s="294"/>
      <c r="I179" s="214"/>
    </row>
    <row r="180" spans="1:12" ht="25.5" customHeight="1">
      <c r="A180" s="280"/>
      <c r="B180" s="48" t="s">
        <v>170</v>
      </c>
      <c r="C180" s="297" t="s">
        <v>36</v>
      </c>
      <c r="D180" s="298"/>
      <c r="E180" s="201">
        <v>0</v>
      </c>
      <c r="F180" s="242">
        <f>F28</f>
        <v>0.2</v>
      </c>
      <c r="G180" s="202" t="s">
        <v>96</v>
      </c>
      <c r="H180" s="295"/>
      <c r="I180" s="215"/>
      <c r="J180" s="206">
        <f>IF(G180="media",1,(IF(G180="grande",1,0)))</f>
        <v>0</v>
      </c>
      <c r="K180" s="206">
        <f>IF(E180="sconosciuto",1,0)</f>
        <v>0</v>
      </c>
      <c r="L180" s="206">
        <f>IF(E180=-3,-3,(IF(E180=-2,-2,(IF(E180=-1,-1,(IF(E180=0,0,(IF(E180=1,1,(IF(E180=2,2,(IF(E180=3,3,(IF(E180="sconosciuto",0,"valutazione")))))))))))))))</f>
        <v>0</v>
      </c>
    </row>
    <row r="181" spans="1:9" ht="25.5" customHeight="1">
      <c r="A181" s="280"/>
      <c r="B181" s="35"/>
      <c r="C181" s="283" t="s">
        <v>63</v>
      </c>
      <c r="D181" s="284"/>
      <c r="E181" s="112"/>
      <c r="F181" s="113"/>
      <c r="G181" s="113"/>
      <c r="H181" s="296"/>
      <c r="I181" s="214"/>
    </row>
    <row r="182" spans="1:9" ht="25.5" customHeight="1">
      <c r="A182" s="199"/>
      <c r="B182" s="39"/>
      <c r="C182" s="39"/>
      <c r="D182" s="45"/>
      <c r="E182" s="35"/>
      <c r="F182" s="55">
        <f>F172+F174+F176+F178+F180</f>
        <v>1</v>
      </c>
      <c r="G182" s="35"/>
      <c r="H182" s="117"/>
      <c r="I182" s="217"/>
    </row>
    <row r="183" spans="1:9" ht="25.5" customHeight="1">
      <c r="A183" s="199"/>
      <c r="B183" s="52" t="s">
        <v>65</v>
      </c>
      <c r="C183" s="52"/>
      <c r="D183" s="52" t="s">
        <v>30</v>
      </c>
      <c r="E183" s="108" t="s">
        <v>31</v>
      </c>
      <c r="F183" s="109" t="s">
        <v>32</v>
      </c>
      <c r="G183" s="110" t="s">
        <v>95</v>
      </c>
      <c r="H183" s="111" t="s">
        <v>64</v>
      </c>
      <c r="I183" s="218"/>
    </row>
    <row r="184" spans="1:9" ht="25.5" customHeight="1">
      <c r="A184" s="280" t="s">
        <v>23</v>
      </c>
      <c r="B184" s="43" t="s">
        <v>53</v>
      </c>
      <c r="C184" s="43"/>
      <c r="D184" s="39"/>
      <c r="E184" s="116"/>
      <c r="F184" s="118"/>
      <c r="G184" s="116"/>
      <c r="H184" s="119"/>
      <c r="I184" s="219"/>
    </row>
    <row r="185" spans="1:12" ht="25.5" customHeight="1">
      <c r="A185" s="280"/>
      <c r="B185" s="49" t="s">
        <v>171</v>
      </c>
      <c r="C185" s="274" t="s">
        <v>37</v>
      </c>
      <c r="D185" s="275"/>
      <c r="E185" s="201">
        <v>0</v>
      </c>
      <c r="F185" s="149">
        <f>F33</f>
        <v>0.2</v>
      </c>
      <c r="G185" s="202" t="s">
        <v>96</v>
      </c>
      <c r="H185" s="293"/>
      <c r="I185" s="215"/>
      <c r="J185" s="206">
        <f>IF(G185="media",1,(IF(G185="grande",1,0)))</f>
        <v>0</v>
      </c>
      <c r="K185" s="206">
        <f>IF(E185="sconosciuto",1,0)</f>
        <v>0</v>
      </c>
      <c r="L185" s="206">
        <f>IF(E185=-3,-3,(IF(E185=-2,-2,(IF(E185=-1,-1,(IF(E185=0,0,(IF(E185=1,1,(IF(E185=2,2,(IF(E185=3,3,(IF(E185="sconosciuto",0,"valutazione")))))))))))))))</f>
        <v>0</v>
      </c>
    </row>
    <row r="186" spans="1:9" ht="25.5" customHeight="1">
      <c r="A186" s="280"/>
      <c r="B186" s="44"/>
      <c r="C186" s="270" t="s">
        <v>66</v>
      </c>
      <c r="D186" s="271"/>
      <c r="E186" s="114"/>
      <c r="F186" s="115"/>
      <c r="G186" s="116"/>
      <c r="H186" s="294"/>
      <c r="I186" s="214"/>
    </row>
    <row r="187" spans="1:12" ht="25.5" customHeight="1">
      <c r="A187" s="280"/>
      <c r="B187" s="49" t="s">
        <v>172</v>
      </c>
      <c r="C187" s="274" t="s">
        <v>38</v>
      </c>
      <c r="D187" s="275"/>
      <c r="E187" s="201">
        <v>0</v>
      </c>
      <c r="F187" s="149">
        <f>F35</f>
        <v>0.2</v>
      </c>
      <c r="G187" s="202" t="s">
        <v>96</v>
      </c>
      <c r="H187" s="293"/>
      <c r="I187" s="215"/>
      <c r="J187" s="206">
        <f>IF(G187="media",1,(IF(G187="grande",1,0)))</f>
        <v>0</v>
      </c>
      <c r="K187" s="206">
        <f>IF(E187="sconosciuto",1,0)</f>
        <v>0</v>
      </c>
      <c r="L187" s="206">
        <f>IF(E187=-3,-3,(IF(E187=-2,-2,(IF(E187=-1,-1,(IF(E187=0,0,(IF(E187=1,1,(IF(E187=2,2,(IF(E187=3,3,(IF(E187="sconosciuto",0,"valutazione")))))))))))))))</f>
        <v>0</v>
      </c>
    </row>
    <row r="188" spans="1:9" ht="25.5" customHeight="1">
      <c r="A188" s="280"/>
      <c r="B188" s="44"/>
      <c r="C188" s="270" t="s">
        <v>67</v>
      </c>
      <c r="D188" s="271"/>
      <c r="E188" s="114"/>
      <c r="F188" s="115"/>
      <c r="G188" s="116"/>
      <c r="H188" s="294"/>
      <c r="I188" s="214"/>
    </row>
    <row r="189" spans="1:12" ht="25.5" customHeight="1">
      <c r="A189" s="280"/>
      <c r="B189" s="49" t="s">
        <v>173</v>
      </c>
      <c r="C189" s="274" t="s">
        <v>39</v>
      </c>
      <c r="D189" s="275"/>
      <c r="E189" s="201">
        <v>0</v>
      </c>
      <c r="F189" s="149">
        <f>F37</f>
        <v>0.2</v>
      </c>
      <c r="G189" s="202" t="s">
        <v>96</v>
      </c>
      <c r="H189" s="293"/>
      <c r="I189" s="215"/>
      <c r="J189" s="206">
        <f>IF(G189="media",1,(IF(G189="grande",1,0)))</f>
        <v>0</v>
      </c>
      <c r="K189" s="206">
        <f>IF(E189="sconosciuto",1,0)</f>
        <v>0</v>
      </c>
      <c r="L189" s="206">
        <f>IF(E189=-3,-3,(IF(E189=-2,-2,(IF(E189=-1,-1,(IF(E189=0,0,(IF(E189=1,1,(IF(E189=2,2,(IF(E189=3,3,(IF(E189="sconosciuto",0,"valutazione")))))))))))))))</f>
        <v>0</v>
      </c>
    </row>
    <row r="190" spans="1:9" ht="25.5" customHeight="1">
      <c r="A190" s="280"/>
      <c r="B190" s="44"/>
      <c r="C190" s="270" t="s">
        <v>124</v>
      </c>
      <c r="D190" s="271"/>
      <c r="E190" s="114"/>
      <c r="F190" s="115"/>
      <c r="G190" s="116"/>
      <c r="H190" s="294"/>
      <c r="I190" s="214"/>
    </row>
    <row r="191" spans="1:12" ht="25.5" customHeight="1">
      <c r="A191" s="280"/>
      <c r="B191" s="49" t="s">
        <v>174</v>
      </c>
      <c r="C191" s="274" t="s">
        <v>59</v>
      </c>
      <c r="D191" s="275"/>
      <c r="E191" s="201">
        <v>0</v>
      </c>
      <c r="F191" s="149">
        <f>F39</f>
        <v>0.2</v>
      </c>
      <c r="G191" s="202" t="s">
        <v>96</v>
      </c>
      <c r="H191" s="293"/>
      <c r="I191" s="215"/>
      <c r="J191" s="206">
        <f>IF(G191="media",1,(IF(G191="grande",1,0)))</f>
        <v>0</v>
      </c>
      <c r="K191" s="206">
        <f>IF(E191="sconosciuto",1,0)</f>
        <v>0</v>
      </c>
      <c r="L191" s="206">
        <f>IF(E191=-3,-3,(IF(E191=-2,-2,(IF(E191=-1,-1,(IF(E191=0,0,(IF(E191=1,1,(IF(E191=2,2,(IF(E191=3,3,(IF(E191="sconosciuto",0,"valutazione")))))))))))))))</f>
        <v>0</v>
      </c>
    </row>
    <row r="192" spans="1:9" ht="25.5" customHeight="1">
      <c r="A192" s="280"/>
      <c r="B192" s="44"/>
      <c r="C192" s="270" t="s">
        <v>69</v>
      </c>
      <c r="D192" s="271"/>
      <c r="E192" s="114"/>
      <c r="F192" s="115"/>
      <c r="G192" s="116"/>
      <c r="H192" s="294"/>
      <c r="I192" s="214"/>
    </row>
    <row r="193" spans="1:12" ht="25.5" customHeight="1">
      <c r="A193" s="280"/>
      <c r="B193" s="49" t="s">
        <v>175</v>
      </c>
      <c r="C193" s="274" t="s">
        <v>40</v>
      </c>
      <c r="D193" s="275"/>
      <c r="E193" s="201">
        <v>0</v>
      </c>
      <c r="F193" s="149">
        <f>F41</f>
        <v>0.2</v>
      </c>
      <c r="G193" s="202" t="s">
        <v>96</v>
      </c>
      <c r="H193" s="295"/>
      <c r="I193" s="215"/>
      <c r="J193" s="206">
        <f>IF(G193="media",1,(IF(G193="grande",1,0)))</f>
        <v>0</v>
      </c>
      <c r="K193" s="206">
        <f>IF(E193="sconosciuto",1,0)</f>
        <v>0</v>
      </c>
      <c r="L193" s="206">
        <f>IF(E193=-3,-3,(IF(E193=-2,-2,(IF(E193=-1,-1,(IF(E193=0,0,(IF(E193=1,1,(IF(E193=2,2,(IF(E193=3,3,(IF(E193="sconosciuto",0,"valutazione")))))))))))))))</f>
        <v>0</v>
      </c>
    </row>
    <row r="194" spans="1:9" ht="25.5" customHeight="1">
      <c r="A194" s="280"/>
      <c r="B194" s="35"/>
      <c r="C194" s="283" t="s">
        <v>84</v>
      </c>
      <c r="D194" s="284"/>
      <c r="E194" s="112"/>
      <c r="F194" s="113"/>
      <c r="G194" s="113"/>
      <c r="H194" s="296"/>
      <c r="I194" s="214"/>
    </row>
    <row r="195" spans="1:9" ht="25.5" customHeight="1">
      <c r="A195" s="199"/>
      <c r="B195" s="39"/>
      <c r="C195" s="39"/>
      <c r="D195" s="45"/>
      <c r="E195" s="35"/>
      <c r="F195" s="55">
        <f>F185+F187+F189+F191+F193</f>
        <v>1</v>
      </c>
      <c r="G195" s="35"/>
      <c r="H195" s="117"/>
      <c r="I195" s="217"/>
    </row>
    <row r="196" spans="1:9" ht="25.5" customHeight="1">
      <c r="A196" s="199"/>
      <c r="B196" s="52" t="s">
        <v>65</v>
      </c>
      <c r="C196" s="52"/>
      <c r="D196" s="52" t="s">
        <v>30</v>
      </c>
      <c r="E196" s="108" t="s">
        <v>31</v>
      </c>
      <c r="F196" s="109" t="s">
        <v>32</v>
      </c>
      <c r="G196" s="110" t="s">
        <v>95</v>
      </c>
      <c r="H196" s="111" t="s">
        <v>64</v>
      </c>
      <c r="I196" s="218"/>
    </row>
    <row r="197" spans="1:9" ht="25.5" customHeight="1">
      <c r="A197" s="280" t="s">
        <v>23</v>
      </c>
      <c r="B197" s="43" t="s">
        <v>54</v>
      </c>
      <c r="C197" s="43"/>
      <c r="D197" s="39"/>
      <c r="E197" s="116"/>
      <c r="F197" s="118"/>
      <c r="G197" s="116"/>
      <c r="H197" s="119"/>
      <c r="I197" s="219"/>
    </row>
    <row r="198" spans="1:12" ht="25.5" customHeight="1">
      <c r="A198" s="280"/>
      <c r="B198" s="50" t="s">
        <v>176</v>
      </c>
      <c r="C198" s="285" t="s">
        <v>41</v>
      </c>
      <c r="D198" s="286"/>
      <c r="E198" s="201">
        <v>0</v>
      </c>
      <c r="F198" s="246">
        <f>F46</f>
        <v>0.2</v>
      </c>
      <c r="G198" s="202" t="s">
        <v>96</v>
      </c>
      <c r="H198" s="293"/>
      <c r="I198" s="215"/>
      <c r="J198" s="206">
        <f>IF(G198="media",1,(IF(G198="grande",1,0)))</f>
        <v>0</v>
      </c>
      <c r="K198" s="206">
        <f>IF(E198="sconosciuto",1,0)</f>
        <v>0</v>
      </c>
      <c r="L198" s="206">
        <f>IF(E198=-3,-3,(IF(E198=-2,-2,(IF(E198=-1,-1,(IF(E198=0,0,(IF(E198=1,1,(IF(E198=2,2,(IF(E198=3,3,(IF(E198="sconosciuto",0,"valutazione")))))))))))))))</f>
        <v>0</v>
      </c>
    </row>
    <row r="199" spans="1:9" ht="25.5" customHeight="1">
      <c r="A199" s="280"/>
      <c r="B199" s="44"/>
      <c r="C199" s="270" t="s">
        <v>71</v>
      </c>
      <c r="D199" s="271"/>
      <c r="E199" s="114"/>
      <c r="F199" s="115"/>
      <c r="G199" s="116"/>
      <c r="H199" s="294"/>
      <c r="I199" s="214"/>
    </row>
    <row r="200" spans="1:12" ht="25.5" customHeight="1">
      <c r="A200" s="280"/>
      <c r="B200" s="50" t="s">
        <v>177</v>
      </c>
      <c r="C200" s="285" t="s">
        <v>42</v>
      </c>
      <c r="D200" s="286"/>
      <c r="E200" s="201">
        <v>0</v>
      </c>
      <c r="F200" s="246">
        <f>F48</f>
        <v>0.2</v>
      </c>
      <c r="G200" s="202" t="s">
        <v>96</v>
      </c>
      <c r="H200" s="293"/>
      <c r="I200" s="215"/>
      <c r="J200" s="206">
        <f>IF(G200="media",1,(IF(G200="grande",1,0)))</f>
        <v>0</v>
      </c>
      <c r="K200" s="206">
        <f>IF(E200="sconosciuto",1,0)</f>
        <v>0</v>
      </c>
      <c r="L200" s="206">
        <f>IF(E200=-3,-3,(IF(E200=-2,-2,(IF(E200=-1,-1,(IF(E200=0,0,(IF(E200=1,1,(IF(E200=2,2,(IF(E200=3,3,(IF(E200="sconosciuto",0,"valutazione")))))))))))))))</f>
        <v>0</v>
      </c>
    </row>
    <row r="201" spans="1:9" ht="25.5" customHeight="1">
      <c r="A201" s="280"/>
      <c r="B201" s="44"/>
      <c r="C201" s="270" t="s">
        <v>125</v>
      </c>
      <c r="D201" s="271"/>
      <c r="E201" s="114"/>
      <c r="F201" s="115"/>
      <c r="G201" s="116"/>
      <c r="H201" s="294"/>
      <c r="I201" s="214"/>
    </row>
    <row r="202" spans="1:12" ht="25.5" customHeight="1">
      <c r="A202" s="280"/>
      <c r="B202" s="50" t="s">
        <v>178</v>
      </c>
      <c r="C202" s="272" t="s">
        <v>52</v>
      </c>
      <c r="D202" s="273"/>
      <c r="E202" s="201">
        <v>0</v>
      </c>
      <c r="F202" s="246">
        <f>F50</f>
        <v>0.2</v>
      </c>
      <c r="G202" s="202" t="s">
        <v>96</v>
      </c>
      <c r="H202" s="293"/>
      <c r="I202" s="215"/>
      <c r="J202" s="206">
        <f>IF(G202="media",1,(IF(G202="grande",1,0)))</f>
        <v>0</v>
      </c>
      <c r="K202" s="206">
        <f>IF(E202="sconosciuto",1,0)</f>
        <v>0</v>
      </c>
      <c r="L202" s="206">
        <f>IF(E202=-3,-3,(IF(E202=-2,-2,(IF(E202=-1,-1,(IF(E202=0,0,(IF(E202=1,1,(IF(E202=2,2,(IF(E202=3,3,(IF(E202="sconosciuto",0,"valutazione")))))))))))))))</f>
        <v>0</v>
      </c>
    </row>
    <row r="203" spans="1:9" ht="25.5" customHeight="1">
      <c r="A203" s="280"/>
      <c r="B203" s="44"/>
      <c r="C203" s="270" t="s">
        <v>72</v>
      </c>
      <c r="D203" s="271"/>
      <c r="E203" s="114"/>
      <c r="F203" s="115"/>
      <c r="G203" s="116"/>
      <c r="H203" s="294"/>
      <c r="I203" s="214"/>
    </row>
    <row r="204" spans="1:12" ht="25.5" customHeight="1">
      <c r="A204" s="280"/>
      <c r="B204" s="50" t="s">
        <v>179</v>
      </c>
      <c r="C204" s="272" t="s">
        <v>43</v>
      </c>
      <c r="D204" s="273"/>
      <c r="E204" s="201">
        <v>0</v>
      </c>
      <c r="F204" s="246">
        <f>F52</f>
        <v>0.2</v>
      </c>
      <c r="G204" s="202" t="s">
        <v>96</v>
      </c>
      <c r="H204" s="293"/>
      <c r="I204" s="215"/>
      <c r="J204" s="206">
        <f>IF(G204="media",1,(IF(G204="grande",1,0)))</f>
        <v>0</v>
      </c>
      <c r="K204" s="206">
        <f>IF(E204="sconosciuto",1,0)</f>
        <v>0</v>
      </c>
      <c r="L204" s="206">
        <f>IF(E204=-3,-3,(IF(E204=-2,-2,(IF(E204=-1,-1,(IF(E204=0,0,(IF(E204=1,1,(IF(E204=2,2,(IF(E204=3,3,(IF(E204="sconosciuto",0,"valutazione")))))))))))))))</f>
        <v>0</v>
      </c>
    </row>
    <row r="205" spans="1:9" ht="34.5" customHeight="1">
      <c r="A205" s="280"/>
      <c r="B205" s="44"/>
      <c r="C205" s="270" t="s">
        <v>73</v>
      </c>
      <c r="D205" s="271"/>
      <c r="E205" s="114"/>
      <c r="F205" s="115"/>
      <c r="G205" s="116"/>
      <c r="H205" s="294"/>
      <c r="I205" s="214"/>
    </row>
    <row r="206" spans="1:12" ht="25.5" customHeight="1">
      <c r="A206" s="280"/>
      <c r="B206" s="50" t="s">
        <v>180</v>
      </c>
      <c r="C206" s="272" t="s">
        <v>51</v>
      </c>
      <c r="D206" s="273"/>
      <c r="E206" s="201">
        <v>0</v>
      </c>
      <c r="F206" s="246">
        <f>F54</f>
        <v>0.2</v>
      </c>
      <c r="G206" s="202" t="s">
        <v>96</v>
      </c>
      <c r="H206" s="295"/>
      <c r="I206" s="215"/>
      <c r="J206" s="206">
        <f>IF(G206="media",1,(IF(G206="grande",1,0)))</f>
        <v>0</v>
      </c>
      <c r="K206" s="206">
        <f>IF(E206="sconosciuto",1,0)</f>
        <v>0</v>
      </c>
      <c r="L206" s="206">
        <f>IF(E206=-3,-3,(IF(E206=-2,-2,(IF(E206=-1,-1,(IF(E206=0,0,(IF(E206=1,1,(IF(E206=2,2,(IF(E206=3,3,(IF(E206="sconosciuto",0,"valutazione")))))))))))))))</f>
        <v>0</v>
      </c>
    </row>
    <row r="207" spans="1:9" ht="25.5" customHeight="1">
      <c r="A207" s="280"/>
      <c r="B207" s="35"/>
      <c r="C207" s="283" t="s">
        <v>74</v>
      </c>
      <c r="D207" s="284"/>
      <c r="E207" s="112"/>
      <c r="F207" s="113"/>
      <c r="G207" s="113"/>
      <c r="H207" s="296"/>
      <c r="I207" s="214"/>
    </row>
    <row r="208" spans="1:9" ht="12.75">
      <c r="A208" s="199"/>
      <c r="B208" s="39"/>
      <c r="C208" s="39"/>
      <c r="D208" s="45"/>
      <c r="E208" s="39"/>
      <c r="F208" s="51">
        <f>F198+F200+F202+F204+F206</f>
        <v>1</v>
      </c>
      <c r="G208" s="39"/>
      <c r="H208" s="105"/>
      <c r="I208" s="207"/>
    </row>
    <row r="209" spans="1:14" ht="12.75">
      <c r="A209" s="199"/>
      <c r="B209" s="39"/>
      <c r="C209" s="39"/>
      <c r="D209" s="39"/>
      <c r="E209" s="39"/>
      <c r="F209" s="287"/>
      <c r="G209" s="287"/>
      <c r="H209" s="39"/>
      <c r="K209" s="220"/>
      <c r="N209" s="216"/>
    </row>
    <row r="210" spans="1:11" ht="12.75">
      <c r="A210" s="199"/>
      <c r="B210" s="39"/>
      <c r="C210" s="39"/>
      <c r="D210" s="39"/>
      <c r="E210" s="39"/>
      <c r="F210" s="287"/>
      <c r="G210" s="287"/>
      <c r="H210" s="39"/>
      <c r="K210" s="220"/>
    </row>
    <row r="211" spans="1:11" ht="15.75">
      <c r="A211" s="199"/>
      <c r="B211" s="40" t="s">
        <v>89</v>
      </c>
      <c r="C211" s="40"/>
      <c r="D211" s="39"/>
      <c r="E211" s="39"/>
      <c r="F211" s="287"/>
      <c r="G211" s="287"/>
      <c r="H211" s="39"/>
      <c r="K211" s="220"/>
    </row>
    <row r="212" spans="1:15" ht="18.75" customHeight="1">
      <c r="A212" s="199"/>
      <c r="B212" s="42"/>
      <c r="C212" s="42"/>
      <c r="D212" s="42"/>
      <c r="E212" s="107"/>
      <c r="F212" s="107"/>
      <c r="G212" s="107"/>
      <c r="H212" s="107"/>
      <c r="I212" s="210"/>
      <c r="J212" s="210" t="s">
        <v>164</v>
      </c>
      <c r="K212" s="210" t="s">
        <v>160</v>
      </c>
      <c r="L212" s="221" t="s">
        <v>161</v>
      </c>
      <c r="M212" s="221" t="s">
        <v>162</v>
      </c>
      <c r="N212" s="222" t="s">
        <v>156</v>
      </c>
      <c r="O212" s="210" t="s">
        <v>27</v>
      </c>
    </row>
    <row r="213" spans="1:13" ht="25.5">
      <c r="A213" s="280" t="s">
        <v>23</v>
      </c>
      <c r="B213" s="52" t="s">
        <v>65</v>
      </c>
      <c r="C213" s="52"/>
      <c r="D213" s="52" t="s">
        <v>30</v>
      </c>
      <c r="E213" s="120" t="s">
        <v>75</v>
      </c>
      <c r="F213" s="110"/>
      <c r="G213" s="110" t="s">
        <v>95</v>
      </c>
      <c r="H213" s="111" t="s">
        <v>64</v>
      </c>
      <c r="I213" s="218"/>
      <c r="L213" s="223"/>
      <c r="M213" s="223"/>
    </row>
    <row r="214" spans="1:9" ht="12.75">
      <c r="A214" s="280"/>
      <c r="B214" s="42"/>
      <c r="C214" s="299"/>
      <c r="D214" s="284"/>
      <c r="E214" s="121"/>
      <c r="F214" s="122"/>
      <c r="G214" s="122"/>
      <c r="H214" s="42"/>
      <c r="I214" s="224"/>
    </row>
    <row r="215" spans="1:15" ht="25.5" customHeight="1">
      <c r="A215" s="280"/>
      <c r="B215" s="178">
        <v>1</v>
      </c>
      <c r="C215" s="291" t="s">
        <v>44</v>
      </c>
      <c r="D215" s="292"/>
      <c r="E215" s="201" t="s">
        <v>96</v>
      </c>
      <c r="F215" s="179"/>
      <c r="G215" s="202" t="s">
        <v>96</v>
      </c>
      <c r="H215" s="293"/>
      <c r="I215" s="215"/>
      <c r="J215" s="206">
        <f>IF(E215="nessuna",1,0)</f>
        <v>1</v>
      </c>
      <c r="K215" s="206">
        <f>IF(E215="piccola",2,0)</f>
        <v>0</v>
      </c>
      <c r="L215" s="206">
        <f>IF(E215="media",3,0)</f>
        <v>0</v>
      </c>
      <c r="M215" s="206">
        <f>IF(E215="grande",4,0)</f>
        <v>0</v>
      </c>
      <c r="N215" s="206">
        <f>IF(E215="sconosciuto",0,0)</f>
        <v>0</v>
      </c>
      <c r="O215" s="206">
        <f>SUM(J215:N215)</f>
        <v>1</v>
      </c>
    </row>
    <row r="216" spans="1:9" ht="25.5" customHeight="1">
      <c r="A216" s="280"/>
      <c r="B216" s="46"/>
      <c r="C216" s="283" t="s">
        <v>76</v>
      </c>
      <c r="D216" s="284"/>
      <c r="E216" s="123"/>
      <c r="F216" s="124"/>
      <c r="G216" s="113"/>
      <c r="H216" s="294"/>
      <c r="I216" s="214"/>
    </row>
    <row r="217" spans="1:15" ht="25.5" customHeight="1">
      <c r="A217" s="280"/>
      <c r="B217" s="178">
        <f>B215+1</f>
        <v>2</v>
      </c>
      <c r="C217" s="291" t="s">
        <v>45</v>
      </c>
      <c r="D217" s="292"/>
      <c r="E217" s="201" t="s">
        <v>96</v>
      </c>
      <c r="F217" s="179"/>
      <c r="G217" s="202" t="s">
        <v>96</v>
      </c>
      <c r="H217" s="293"/>
      <c r="I217" s="215"/>
      <c r="J217" s="206">
        <f>IF(E217="nessuna",1,0)</f>
        <v>1</v>
      </c>
      <c r="K217" s="206">
        <f>IF(E217="piccola",2,0)</f>
        <v>0</v>
      </c>
      <c r="L217" s="206">
        <f>IF(E217="media",3,0)</f>
        <v>0</v>
      </c>
      <c r="M217" s="206">
        <f>IF(E217="grande",4,0)</f>
        <v>0</v>
      </c>
      <c r="N217" s="206">
        <f>IF(E217="sconosciuto",0,0)</f>
        <v>0</v>
      </c>
      <c r="O217" s="206">
        <f>SUM(J217:N217)</f>
        <v>1</v>
      </c>
    </row>
    <row r="218" spans="1:9" ht="25.5" customHeight="1">
      <c r="A218" s="280"/>
      <c r="B218" s="47"/>
      <c r="C218" s="283" t="s">
        <v>77</v>
      </c>
      <c r="D218" s="284"/>
      <c r="E218" s="123"/>
      <c r="F218" s="115"/>
      <c r="G218" s="116"/>
      <c r="H218" s="294"/>
      <c r="I218" s="214"/>
    </row>
    <row r="219" spans="1:15" ht="25.5" customHeight="1">
      <c r="A219" s="280"/>
      <c r="B219" s="178">
        <f>B217+1</f>
        <v>3</v>
      </c>
      <c r="C219" s="291" t="s">
        <v>46</v>
      </c>
      <c r="D219" s="292"/>
      <c r="E219" s="201" t="s">
        <v>96</v>
      </c>
      <c r="F219" s="179"/>
      <c r="G219" s="202" t="s">
        <v>96</v>
      </c>
      <c r="H219" s="293"/>
      <c r="I219" s="215"/>
      <c r="J219" s="206">
        <f>IF(E219="nessuna",1,0)</f>
        <v>1</v>
      </c>
      <c r="K219" s="206">
        <f>IF(E219="piccola",2,0)</f>
        <v>0</v>
      </c>
      <c r="L219" s="206">
        <f>IF(E219="media",3,0)</f>
        <v>0</v>
      </c>
      <c r="M219" s="206">
        <f>IF(E219="grande",4,0)</f>
        <v>0</v>
      </c>
      <c r="N219" s="206">
        <f>IF(E219="sconosciuto",0,0)</f>
        <v>0</v>
      </c>
      <c r="O219" s="206">
        <f>SUM(J219:N219)</f>
        <v>1</v>
      </c>
    </row>
    <row r="220" spans="1:9" ht="25.5" customHeight="1">
      <c r="A220" s="280"/>
      <c r="B220" s="47"/>
      <c r="C220" s="283" t="s">
        <v>78</v>
      </c>
      <c r="D220" s="284"/>
      <c r="E220" s="123"/>
      <c r="F220" s="115"/>
      <c r="G220" s="116"/>
      <c r="H220" s="294"/>
      <c r="I220" s="214"/>
    </row>
    <row r="221" spans="1:15" ht="25.5" customHeight="1">
      <c r="A221" s="280"/>
      <c r="B221" s="178">
        <f>B219+1</f>
        <v>4</v>
      </c>
      <c r="C221" s="291" t="s">
        <v>47</v>
      </c>
      <c r="D221" s="292"/>
      <c r="E221" s="201" t="s">
        <v>96</v>
      </c>
      <c r="F221" s="179"/>
      <c r="G221" s="202" t="s">
        <v>96</v>
      </c>
      <c r="H221" s="293"/>
      <c r="I221" s="215"/>
      <c r="J221" s="206">
        <f>IF(E221="nessuna",1,0)</f>
        <v>1</v>
      </c>
      <c r="K221" s="206">
        <f>IF(E221="piccola",2,0)</f>
        <v>0</v>
      </c>
      <c r="L221" s="206">
        <f>IF(E221="media",3,0)</f>
        <v>0</v>
      </c>
      <c r="M221" s="206">
        <f>IF(E221="grande",4,0)</f>
        <v>0</v>
      </c>
      <c r="N221" s="206">
        <f>IF(E221="sconosciuto",0,0)</f>
        <v>0</v>
      </c>
      <c r="O221" s="206">
        <f>SUM(J221:N221)</f>
        <v>1</v>
      </c>
    </row>
    <row r="222" spans="1:9" ht="25.5" customHeight="1">
      <c r="A222" s="280"/>
      <c r="B222" s="47"/>
      <c r="C222" s="283" t="s">
        <v>79</v>
      </c>
      <c r="D222" s="284"/>
      <c r="E222" s="123"/>
      <c r="F222" s="115"/>
      <c r="G222" s="116"/>
      <c r="H222" s="294"/>
      <c r="I222" s="214"/>
    </row>
    <row r="223" spans="1:15" ht="25.5" customHeight="1">
      <c r="A223" s="280"/>
      <c r="B223" s="178">
        <f>B221+1</f>
        <v>5</v>
      </c>
      <c r="C223" s="291" t="s">
        <v>102</v>
      </c>
      <c r="D223" s="292"/>
      <c r="E223" s="201" t="s">
        <v>96</v>
      </c>
      <c r="F223" s="179"/>
      <c r="G223" s="202" t="s">
        <v>96</v>
      </c>
      <c r="H223" s="293"/>
      <c r="I223" s="215"/>
      <c r="J223" s="206">
        <f>IF(E223="nessuna",1,0)</f>
        <v>1</v>
      </c>
      <c r="K223" s="206">
        <f>IF(E223="piccola",2,0)</f>
        <v>0</v>
      </c>
      <c r="L223" s="206">
        <f>IF(E223="media",3,0)</f>
        <v>0</v>
      </c>
      <c r="M223" s="206">
        <f>IF(E223="grande",4,0)</f>
        <v>0</v>
      </c>
      <c r="N223" s="206">
        <f>IF(E223="sconosciuto",0,0)</f>
        <v>0</v>
      </c>
      <c r="O223" s="206">
        <f>SUM(J223:N223)</f>
        <v>1</v>
      </c>
    </row>
    <row r="224" spans="1:9" ht="25.5" customHeight="1">
      <c r="A224" s="281"/>
      <c r="B224" s="47"/>
      <c r="C224" s="283" t="s">
        <v>80</v>
      </c>
      <c r="D224" s="284"/>
      <c r="E224" s="123"/>
      <c r="F224" s="115"/>
      <c r="G224" s="116"/>
      <c r="H224" s="294"/>
      <c r="I224" s="214"/>
    </row>
    <row r="225" spans="1:15" ht="25.5" customHeight="1">
      <c r="A225" s="281"/>
      <c r="B225" s="178">
        <f>B223+1</f>
        <v>6</v>
      </c>
      <c r="C225" s="291" t="s">
        <v>48</v>
      </c>
      <c r="D225" s="292"/>
      <c r="E225" s="201" t="s">
        <v>96</v>
      </c>
      <c r="F225" s="179"/>
      <c r="G225" s="202" t="s">
        <v>96</v>
      </c>
      <c r="H225" s="293"/>
      <c r="I225" s="215"/>
      <c r="J225" s="206">
        <f>IF(E225="nessuna",1,0)</f>
        <v>1</v>
      </c>
      <c r="K225" s="206">
        <f>IF(E225="piccola",2,0)</f>
        <v>0</v>
      </c>
      <c r="L225" s="206">
        <f>IF(E225="media",3,0)</f>
        <v>0</v>
      </c>
      <c r="M225" s="206">
        <f>IF(E225="grande",4,0)</f>
        <v>0</v>
      </c>
      <c r="N225" s="206">
        <f>IF(E225="sconosciuto",0,0)</f>
        <v>0</v>
      </c>
      <c r="O225" s="206">
        <f>SUM(J225:N225)</f>
        <v>1</v>
      </c>
    </row>
    <row r="226" spans="1:9" ht="25.5" customHeight="1">
      <c r="A226" s="281"/>
      <c r="B226" s="47"/>
      <c r="C226" s="283" t="s">
        <v>81</v>
      </c>
      <c r="D226" s="284"/>
      <c r="E226" s="123"/>
      <c r="F226" s="115"/>
      <c r="G226" s="116"/>
      <c r="H226" s="294"/>
      <c r="I226" s="214"/>
    </row>
    <row r="227" spans="1:15" ht="25.5" customHeight="1">
      <c r="A227" s="281"/>
      <c r="B227" s="178">
        <f>B225+1</f>
        <v>7</v>
      </c>
      <c r="C227" s="291" t="s">
        <v>49</v>
      </c>
      <c r="D227" s="292"/>
      <c r="E227" s="201" t="s">
        <v>96</v>
      </c>
      <c r="F227" s="179"/>
      <c r="G227" s="202" t="s">
        <v>96</v>
      </c>
      <c r="H227" s="293"/>
      <c r="I227" s="215"/>
      <c r="J227" s="206">
        <f>IF(E227="nessuna",1,0)</f>
        <v>1</v>
      </c>
      <c r="K227" s="206">
        <f>IF(E227="piccola",2,0)</f>
        <v>0</v>
      </c>
      <c r="L227" s="206">
        <f>IF(E227="media",3,0)</f>
        <v>0</v>
      </c>
      <c r="M227" s="206">
        <f>IF(E227="grande",4,0)</f>
        <v>0</v>
      </c>
      <c r="N227" s="206">
        <f>IF(E227="sconosciuto",0,0)</f>
        <v>0</v>
      </c>
      <c r="O227" s="206">
        <f>SUM(J227:N227)</f>
        <v>1</v>
      </c>
    </row>
    <row r="228" spans="1:9" ht="25.5" customHeight="1">
      <c r="A228" s="281"/>
      <c r="B228" s="47"/>
      <c r="C228" s="283" t="s">
        <v>148</v>
      </c>
      <c r="D228" s="284"/>
      <c r="E228" s="123"/>
      <c r="F228" s="115"/>
      <c r="G228" s="116"/>
      <c r="H228" s="294"/>
      <c r="I228" s="214"/>
    </row>
    <row r="229" spans="1:15" ht="25.5" customHeight="1">
      <c r="A229" s="281"/>
      <c r="B229" s="178">
        <f>B227+1</f>
        <v>8</v>
      </c>
      <c r="C229" s="291" t="s">
        <v>50</v>
      </c>
      <c r="D229" s="292"/>
      <c r="E229" s="201" t="s">
        <v>96</v>
      </c>
      <c r="F229" s="179"/>
      <c r="G229" s="202" t="s">
        <v>96</v>
      </c>
      <c r="H229" s="295"/>
      <c r="I229" s="215"/>
      <c r="J229" s="206">
        <f>IF(E229="nessuna",1,0)</f>
        <v>1</v>
      </c>
      <c r="K229" s="206">
        <f>IF(E229="piccola",2,0)</f>
        <v>0</v>
      </c>
      <c r="L229" s="206">
        <f>IF(E229="media",3,0)</f>
        <v>0</v>
      </c>
      <c r="M229" s="206">
        <f>IF(E229="grande",4,0)</f>
        <v>0</v>
      </c>
      <c r="N229" s="206">
        <f>IF(E229="sconosciuto",0,0)</f>
        <v>0</v>
      </c>
      <c r="O229" s="206">
        <f>SUM(J229:N229)</f>
        <v>1</v>
      </c>
    </row>
    <row r="230" spans="1:9" ht="25.5" customHeight="1">
      <c r="A230" s="281"/>
      <c r="B230" s="35"/>
      <c r="C230" s="283" t="s">
        <v>250</v>
      </c>
      <c r="D230" s="284"/>
      <c r="E230" s="125"/>
      <c r="F230" s="113"/>
      <c r="G230" s="113"/>
      <c r="H230" s="296"/>
      <c r="I230" s="214"/>
    </row>
    <row r="231" spans="1:14" ht="12.75">
      <c r="A231" s="199"/>
      <c r="B231" s="39"/>
      <c r="C231" s="287"/>
      <c r="D231" s="288"/>
      <c r="E231" s="39"/>
      <c r="F231" s="39"/>
      <c r="G231" s="39"/>
      <c r="H231" s="39"/>
      <c r="N231" s="225"/>
    </row>
    <row r="232" spans="1:8" ht="12.75">
      <c r="A232" s="199"/>
      <c r="B232" s="39"/>
      <c r="C232" s="289" t="s">
        <v>127</v>
      </c>
      <c r="D232" s="288"/>
      <c r="E232" s="290"/>
      <c r="F232" s="39"/>
      <c r="G232" s="39"/>
      <c r="H232" s="39"/>
    </row>
    <row r="233" spans="1:8" ht="12.75">
      <c r="A233" s="199"/>
      <c r="B233" s="39"/>
      <c r="C233" s="289" t="s">
        <v>128</v>
      </c>
      <c r="D233" s="288"/>
      <c r="E233" s="288"/>
      <c r="F233" s="39"/>
      <c r="G233" s="39"/>
      <c r="H233" s="39"/>
    </row>
    <row r="234" spans="1:8" ht="12.75">
      <c r="A234" s="199"/>
      <c r="B234" s="39"/>
      <c r="C234" s="39"/>
      <c r="D234" s="39"/>
      <c r="E234" s="39"/>
      <c r="F234" s="39"/>
      <c r="G234" s="39"/>
      <c r="H234" s="39"/>
    </row>
    <row r="235" spans="1:8" ht="12.75">
      <c r="A235" s="199"/>
      <c r="B235" s="39"/>
      <c r="C235" s="39"/>
      <c r="D235" s="39"/>
      <c r="E235" s="39"/>
      <c r="F235" s="39"/>
      <c r="G235" s="39"/>
      <c r="H235" s="39"/>
    </row>
    <row r="236" spans="1:8" ht="12.75">
      <c r="A236" s="199"/>
      <c r="B236" s="39"/>
      <c r="C236" s="39"/>
      <c r="D236" s="39"/>
      <c r="E236" s="39"/>
      <c r="F236" s="39"/>
      <c r="G236" s="39"/>
      <c r="H236" s="39"/>
    </row>
    <row r="237" spans="1:8" ht="15.75">
      <c r="A237" s="199"/>
      <c r="B237" s="40" t="s">
        <v>86</v>
      </c>
      <c r="C237" s="39"/>
      <c r="D237" s="39"/>
      <c r="E237" s="39"/>
      <c r="F237" s="39"/>
      <c r="G237" s="39"/>
      <c r="H237" s="39"/>
    </row>
    <row r="238" spans="1:8" ht="18" customHeight="1">
      <c r="A238" s="199"/>
      <c r="B238" s="54" t="s">
        <v>91</v>
      </c>
      <c r="C238" s="39"/>
      <c r="D238" s="39"/>
      <c r="E238" s="39"/>
      <c r="F238" s="39"/>
      <c r="G238" s="39"/>
      <c r="H238" s="39"/>
    </row>
    <row r="239" spans="1:8" ht="63.75" customHeight="1">
      <c r="A239" s="199"/>
      <c r="B239" s="264"/>
      <c r="C239" s="265"/>
      <c r="D239" s="265"/>
      <c r="E239" s="265"/>
      <c r="F239" s="265"/>
      <c r="G239" s="266"/>
      <c r="H239" s="39"/>
    </row>
    <row r="240" spans="1:8" ht="13.5" thickBot="1">
      <c r="A240" s="199"/>
      <c r="B240" s="99"/>
      <c r="C240" s="99"/>
      <c r="D240" s="99"/>
      <c r="E240" s="99"/>
      <c r="F240" s="99"/>
      <c r="G240" s="99"/>
      <c r="H240" s="99"/>
    </row>
    <row r="241" spans="1:11" ht="12.75">
      <c r="A241" s="199"/>
      <c r="B241" s="39"/>
      <c r="C241" s="39"/>
      <c r="D241" s="39"/>
      <c r="E241" s="39"/>
      <c r="F241" s="39"/>
      <c r="G241" s="39"/>
      <c r="H241" s="39"/>
      <c r="I241" s="205"/>
      <c r="J241" s="205"/>
      <c r="K241" s="205"/>
    </row>
    <row r="242" spans="1:11" ht="18">
      <c r="A242" s="199"/>
      <c r="B242" s="101" t="s">
        <v>24</v>
      </c>
      <c r="C242" s="39"/>
      <c r="D242" s="39"/>
      <c r="E242" s="39"/>
      <c r="F242" s="39"/>
      <c r="G242" s="39"/>
      <c r="H242" s="39"/>
      <c r="I242" s="205"/>
      <c r="J242" s="205"/>
      <c r="K242" s="205"/>
    </row>
    <row r="243" spans="1:11" ht="12.75">
      <c r="A243" s="199"/>
      <c r="B243" s="39"/>
      <c r="C243" s="39"/>
      <c r="D243" s="39"/>
      <c r="E243" s="39"/>
      <c r="F243" s="39"/>
      <c r="G243" s="39"/>
      <c r="H243" s="39"/>
      <c r="I243" s="205"/>
      <c r="J243" s="205"/>
      <c r="K243" s="205"/>
    </row>
    <row r="244" spans="1:11" ht="15.75">
      <c r="A244" s="199"/>
      <c r="B244" s="40" t="s">
        <v>159</v>
      </c>
      <c r="C244" s="40"/>
      <c r="D244" s="39"/>
      <c r="E244" s="39"/>
      <c r="F244" s="39"/>
      <c r="G244" s="39"/>
      <c r="H244" s="39"/>
      <c r="I244" s="205"/>
      <c r="J244" s="205"/>
      <c r="K244" s="205"/>
    </row>
    <row r="245" spans="1:11" s="212" customFormat="1" ht="18.75" customHeight="1">
      <c r="A245" s="200"/>
      <c r="B245" s="41"/>
      <c r="C245" s="41"/>
      <c r="D245" s="41"/>
      <c r="E245" s="107"/>
      <c r="F245" s="107"/>
      <c r="G245" s="107"/>
      <c r="H245" s="107"/>
      <c r="I245" s="210"/>
      <c r="J245" s="211"/>
      <c r="K245" s="211"/>
    </row>
    <row r="246" spans="1:17" ht="25.5" customHeight="1">
      <c r="A246" s="199"/>
      <c r="B246" s="52" t="s">
        <v>65</v>
      </c>
      <c r="C246" s="52"/>
      <c r="D246" s="52" t="s">
        <v>30</v>
      </c>
      <c r="E246" s="108" t="s">
        <v>31</v>
      </c>
      <c r="F246" s="109" t="s">
        <v>32</v>
      </c>
      <c r="G246" s="110" t="s">
        <v>95</v>
      </c>
      <c r="H246" s="111" t="s">
        <v>64</v>
      </c>
      <c r="I246" s="213"/>
      <c r="J246" s="205"/>
      <c r="K246" s="205"/>
      <c r="L246" s="205"/>
      <c r="M246" s="205"/>
      <c r="N246" s="205"/>
      <c r="O246" s="205"/>
      <c r="P246" s="205"/>
      <c r="Q246" s="205"/>
    </row>
    <row r="247" spans="1:15" ht="25.5" customHeight="1">
      <c r="A247" s="280" t="s">
        <v>24</v>
      </c>
      <c r="B247" s="43" t="s">
        <v>33</v>
      </c>
      <c r="C247" s="43"/>
      <c r="D247" s="39"/>
      <c r="E247" s="112"/>
      <c r="F247" s="113"/>
      <c r="G247" s="113"/>
      <c r="H247" s="39"/>
      <c r="J247" s="206" t="s">
        <v>17</v>
      </c>
      <c r="K247" s="206" t="s">
        <v>155</v>
      </c>
      <c r="L247" s="206" t="s">
        <v>19</v>
      </c>
      <c r="M247" s="206" t="s">
        <v>20</v>
      </c>
      <c r="O247" s="206" t="s">
        <v>21</v>
      </c>
    </row>
    <row r="248" spans="1:16" ht="25.5" customHeight="1">
      <c r="A248" s="280"/>
      <c r="B248" s="48" t="s">
        <v>166</v>
      </c>
      <c r="C248" s="297" t="s">
        <v>56</v>
      </c>
      <c r="D248" s="298"/>
      <c r="E248" s="201">
        <v>0</v>
      </c>
      <c r="F248" s="242">
        <f>F20</f>
        <v>0.2</v>
      </c>
      <c r="G248" s="202" t="s">
        <v>96</v>
      </c>
      <c r="H248" s="293"/>
      <c r="I248" s="214"/>
      <c r="J248" s="206">
        <f>IF(G248="media",1,(IF(G248="grande",1,0)))</f>
        <v>0</v>
      </c>
      <c r="K248" s="206">
        <f>IF(E248="sconosciuto",1,0)</f>
        <v>0</v>
      </c>
      <c r="L248" s="206">
        <f>IF(E248=-3,-3,(IF(E248=-2,-2,(IF(E248=-1,-1,(IF(E248=0,0,(IF(E248=1,1,(IF(E248=2,2,(IF(E248=3,3,(IF(E248="sconosciuto",0,"valutazione")))))))))))))))</f>
        <v>0</v>
      </c>
      <c r="M248" s="206" t="str">
        <f>B247</f>
        <v>Economia</v>
      </c>
      <c r="N248" s="206">
        <f>L248*F248+L250*F250+L252*F252+L254*F254+L256*F256</f>
        <v>0</v>
      </c>
      <c r="O248" s="206">
        <f>IF(F258=100%,0,1)</f>
        <v>0</v>
      </c>
      <c r="P248" s="206">
        <f>O248+O249+O250</f>
        <v>0</v>
      </c>
    </row>
    <row r="249" spans="1:15" ht="25.5" customHeight="1">
      <c r="A249" s="280"/>
      <c r="B249" s="44"/>
      <c r="C249" s="283" t="s">
        <v>130</v>
      </c>
      <c r="D249" s="284"/>
      <c r="E249" s="114"/>
      <c r="F249" s="115"/>
      <c r="G249" s="116"/>
      <c r="H249" s="294"/>
      <c r="I249" s="214"/>
      <c r="M249" s="206" t="str">
        <f>B260</f>
        <v>Ambiente</v>
      </c>
      <c r="N249" s="206">
        <f>L261*F261+L263*F263+L265*F265+L267*F267+L269*F269</f>
        <v>0</v>
      </c>
      <c r="O249" s="206">
        <f>IF(F271=100%,0,1)</f>
        <v>0</v>
      </c>
    </row>
    <row r="250" spans="1:15" ht="25.5" customHeight="1">
      <c r="A250" s="280"/>
      <c r="B250" s="48" t="s">
        <v>167</v>
      </c>
      <c r="C250" s="297" t="s">
        <v>58</v>
      </c>
      <c r="D250" s="298"/>
      <c r="E250" s="201">
        <v>0</v>
      </c>
      <c r="F250" s="242">
        <f>F22</f>
        <v>0.2</v>
      </c>
      <c r="G250" s="202" t="s">
        <v>96</v>
      </c>
      <c r="H250" s="293"/>
      <c r="I250" s="214"/>
      <c r="J250" s="206">
        <f>IF(G250="media",1,(IF(G250="grande",1,0)))</f>
        <v>0</v>
      </c>
      <c r="K250" s="206">
        <f>IF(E250="sconosciuto",1,0)</f>
        <v>0</v>
      </c>
      <c r="L250" s="206">
        <f>IF(E250=-3,-3,(IF(E250=-2,-2,(IF(E250=-1,-1,(IF(E250=0,0,(IF(E250=1,1,(IF(E250=2,2,(IF(E250=3,3,(IF(E250="sconosciuto",0,"valutazione")))))))))))))))</f>
        <v>0</v>
      </c>
      <c r="M250" s="206" t="str">
        <f>B273</f>
        <v>Società</v>
      </c>
      <c r="N250" s="206">
        <f>L274*F274+L276*F276+L278*F278+L280*F280+L282*F282</f>
        <v>0</v>
      </c>
      <c r="O250" s="206">
        <f>IF(F284=100%,0,1)</f>
        <v>0</v>
      </c>
    </row>
    <row r="251" spans="1:9" ht="25.5" customHeight="1">
      <c r="A251" s="280"/>
      <c r="B251" s="44"/>
      <c r="C251" s="283" t="s">
        <v>60</v>
      </c>
      <c r="D251" s="284"/>
      <c r="E251" s="114"/>
      <c r="F251" s="115"/>
      <c r="G251" s="116"/>
      <c r="H251" s="294"/>
      <c r="I251" s="214"/>
    </row>
    <row r="252" spans="1:12" ht="25.5" customHeight="1">
      <c r="A252" s="280"/>
      <c r="B252" s="48" t="s">
        <v>168</v>
      </c>
      <c r="C252" s="297" t="s">
        <v>57</v>
      </c>
      <c r="D252" s="298"/>
      <c r="E252" s="201">
        <v>0</v>
      </c>
      <c r="F252" s="242">
        <f>F24</f>
        <v>0.2</v>
      </c>
      <c r="G252" s="202" t="s">
        <v>96</v>
      </c>
      <c r="H252" s="293"/>
      <c r="I252" s="215"/>
      <c r="J252" s="206">
        <f>IF(G252="media",1,(IF(G252="grande",1,0)))</f>
        <v>0</v>
      </c>
      <c r="K252" s="206">
        <f>IF(E252="sconosciuto",1,0)</f>
        <v>0</v>
      </c>
      <c r="L252" s="206">
        <f>IF(E252=-3,-3,(IF(E252=-2,-2,(IF(E252=-1,-1,(IF(E252=0,0,(IF(E252=1,1,(IF(E252=2,2,(IF(E252=3,3,(IF(E252="sconosciuto",0,"valutazione")))))))))))))))</f>
        <v>0</v>
      </c>
    </row>
    <row r="253" spans="1:13" ht="25.5" customHeight="1">
      <c r="A253" s="280"/>
      <c r="B253" s="44"/>
      <c r="C253" s="283" t="s">
        <v>61</v>
      </c>
      <c r="D253" s="284"/>
      <c r="E253" s="114"/>
      <c r="F253" s="115"/>
      <c r="G253" s="116"/>
      <c r="H253" s="294"/>
      <c r="I253" s="214"/>
      <c r="M253" s="216"/>
    </row>
    <row r="254" spans="1:12" ht="25.5" customHeight="1">
      <c r="A254" s="280"/>
      <c r="B254" s="48" t="s">
        <v>169</v>
      </c>
      <c r="C254" s="297" t="s">
        <v>35</v>
      </c>
      <c r="D254" s="298"/>
      <c r="E254" s="201">
        <v>0</v>
      </c>
      <c r="F254" s="242">
        <f>F26</f>
        <v>0.2</v>
      </c>
      <c r="G254" s="202" t="s">
        <v>96</v>
      </c>
      <c r="H254" s="293"/>
      <c r="I254" s="215"/>
      <c r="J254" s="206">
        <f>IF(G254="media",1,(IF(G254="grande",1,0)))</f>
        <v>0</v>
      </c>
      <c r="K254" s="206">
        <f>IF(E254="sconosciuto",1,0)</f>
        <v>0</v>
      </c>
      <c r="L254" s="206">
        <f>IF(E254=-3,-3,(IF(E254=-2,-2,(IF(E254=-1,-1,(IF(E254=0,0,(IF(E254=1,1,(IF(E254=2,2,(IF(E254=3,3,(IF(E254="sconosciuto",0,"valutazione")))))))))))))))</f>
        <v>0</v>
      </c>
    </row>
    <row r="255" spans="1:9" ht="25.5" customHeight="1">
      <c r="A255" s="280"/>
      <c r="B255" s="44"/>
      <c r="C255" s="283" t="s">
        <v>62</v>
      </c>
      <c r="D255" s="284"/>
      <c r="E255" s="114"/>
      <c r="F255" s="115"/>
      <c r="G255" s="116"/>
      <c r="H255" s="294"/>
      <c r="I255" s="214"/>
    </row>
    <row r="256" spans="1:12" ht="25.5" customHeight="1">
      <c r="A256" s="280"/>
      <c r="B256" s="48" t="s">
        <v>170</v>
      </c>
      <c r="C256" s="297" t="s">
        <v>36</v>
      </c>
      <c r="D256" s="298"/>
      <c r="E256" s="201">
        <v>0</v>
      </c>
      <c r="F256" s="242">
        <f>F28</f>
        <v>0.2</v>
      </c>
      <c r="G256" s="202" t="s">
        <v>96</v>
      </c>
      <c r="H256" s="295"/>
      <c r="I256" s="215"/>
      <c r="J256" s="206">
        <f>IF(G256="media",1,(IF(G256="grande",1,0)))</f>
        <v>0</v>
      </c>
      <c r="K256" s="206">
        <f>IF(E256="sconosciuto",1,0)</f>
        <v>0</v>
      </c>
      <c r="L256" s="206">
        <f>IF(E256=-3,-3,(IF(E256=-2,-2,(IF(E256=-1,-1,(IF(E256=0,0,(IF(E256=1,1,(IF(E256=2,2,(IF(E256=3,3,(IF(E256="sconosciuto",0,"valutazione")))))))))))))))</f>
        <v>0</v>
      </c>
    </row>
    <row r="257" spans="1:9" ht="25.5" customHeight="1">
      <c r="A257" s="280"/>
      <c r="B257" s="35"/>
      <c r="C257" s="283" t="s">
        <v>63</v>
      </c>
      <c r="D257" s="284"/>
      <c r="E257" s="112"/>
      <c r="F257" s="113"/>
      <c r="G257" s="113"/>
      <c r="H257" s="296"/>
      <c r="I257" s="214"/>
    </row>
    <row r="258" spans="1:9" ht="25.5" customHeight="1">
      <c r="A258" s="199"/>
      <c r="B258" s="39"/>
      <c r="C258" s="39"/>
      <c r="D258" s="45"/>
      <c r="E258" s="35"/>
      <c r="F258" s="55">
        <f>F248+F250+F252+F254+F256</f>
        <v>1</v>
      </c>
      <c r="G258" s="35"/>
      <c r="H258" s="117"/>
      <c r="I258" s="217"/>
    </row>
    <row r="259" spans="1:9" ht="25.5" customHeight="1">
      <c r="A259" s="199"/>
      <c r="B259" s="52" t="s">
        <v>65</v>
      </c>
      <c r="C259" s="52"/>
      <c r="D259" s="52" t="s">
        <v>30</v>
      </c>
      <c r="E259" s="108" t="s">
        <v>31</v>
      </c>
      <c r="F259" s="109" t="s">
        <v>32</v>
      </c>
      <c r="G259" s="110" t="s">
        <v>95</v>
      </c>
      <c r="H259" s="111" t="s">
        <v>64</v>
      </c>
      <c r="I259" s="218"/>
    </row>
    <row r="260" spans="1:9" ht="25.5" customHeight="1">
      <c r="A260" s="280" t="s">
        <v>24</v>
      </c>
      <c r="B260" s="43" t="s">
        <v>53</v>
      </c>
      <c r="C260" s="43"/>
      <c r="D260" s="39"/>
      <c r="E260" s="116"/>
      <c r="F260" s="118"/>
      <c r="G260" s="116"/>
      <c r="H260" s="119"/>
      <c r="I260" s="219"/>
    </row>
    <row r="261" spans="1:12" ht="25.5" customHeight="1">
      <c r="A261" s="280"/>
      <c r="B261" s="49" t="s">
        <v>171</v>
      </c>
      <c r="C261" s="274" t="s">
        <v>37</v>
      </c>
      <c r="D261" s="275"/>
      <c r="E261" s="201">
        <v>0</v>
      </c>
      <c r="F261" s="149">
        <f>F33</f>
        <v>0.2</v>
      </c>
      <c r="G261" s="202" t="s">
        <v>96</v>
      </c>
      <c r="H261" s="293"/>
      <c r="I261" s="215"/>
      <c r="J261" s="206">
        <f>IF(G261="media",1,(IF(G261="grande",1,0)))</f>
        <v>0</v>
      </c>
      <c r="K261" s="206">
        <f>IF(E261="sconosciuto",1,0)</f>
        <v>0</v>
      </c>
      <c r="L261" s="206">
        <f>IF(E261=-3,-3,(IF(E261=-2,-2,(IF(E261=-1,-1,(IF(E261=0,0,(IF(E261=1,1,(IF(E261=2,2,(IF(E261=3,3,(IF(E261="sconosciuto",0,"valutazione")))))))))))))))</f>
        <v>0</v>
      </c>
    </row>
    <row r="262" spans="1:9" ht="25.5" customHeight="1">
      <c r="A262" s="280"/>
      <c r="B262" s="44"/>
      <c r="C262" s="270" t="s">
        <v>66</v>
      </c>
      <c r="D262" s="271"/>
      <c r="E262" s="114"/>
      <c r="F262" s="115"/>
      <c r="G262" s="116"/>
      <c r="H262" s="294"/>
      <c r="I262" s="214"/>
    </row>
    <row r="263" spans="1:12" ht="25.5" customHeight="1">
      <c r="A263" s="280"/>
      <c r="B263" s="49" t="s">
        <v>172</v>
      </c>
      <c r="C263" s="274" t="s">
        <v>38</v>
      </c>
      <c r="D263" s="275"/>
      <c r="E263" s="201">
        <v>0</v>
      </c>
      <c r="F263" s="149">
        <f>F35</f>
        <v>0.2</v>
      </c>
      <c r="G263" s="202" t="s">
        <v>96</v>
      </c>
      <c r="H263" s="293"/>
      <c r="I263" s="215"/>
      <c r="J263" s="206">
        <f>IF(G263="media",1,(IF(G263="grande",1,0)))</f>
        <v>0</v>
      </c>
      <c r="K263" s="206">
        <f>IF(E263="sconosciuto",1,0)</f>
        <v>0</v>
      </c>
      <c r="L263" s="206">
        <f>IF(E263=-3,-3,(IF(E263=-2,-2,(IF(E263=-1,-1,(IF(E263=0,0,(IF(E263=1,1,(IF(E263=2,2,(IF(E263=3,3,(IF(E263="sconosciuto",0,"valutazione")))))))))))))))</f>
        <v>0</v>
      </c>
    </row>
    <row r="264" spans="1:9" ht="25.5" customHeight="1">
      <c r="A264" s="280"/>
      <c r="B264" s="44"/>
      <c r="C264" s="270" t="s">
        <v>67</v>
      </c>
      <c r="D264" s="271"/>
      <c r="E264" s="114"/>
      <c r="F264" s="115"/>
      <c r="G264" s="116"/>
      <c r="H264" s="294"/>
      <c r="I264" s="214"/>
    </row>
    <row r="265" spans="1:12" ht="25.5" customHeight="1">
      <c r="A265" s="280"/>
      <c r="B265" s="49" t="s">
        <v>173</v>
      </c>
      <c r="C265" s="274" t="s">
        <v>39</v>
      </c>
      <c r="D265" s="275"/>
      <c r="E265" s="201">
        <v>0</v>
      </c>
      <c r="F265" s="149">
        <f>F37</f>
        <v>0.2</v>
      </c>
      <c r="G265" s="202" t="s">
        <v>96</v>
      </c>
      <c r="H265" s="293"/>
      <c r="I265" s="215"/>
      <c r="J265" s="206">
        <f>IF(G265="media",1,(IF(G265="grande",1,0)))</f>
        <v>0</v>
      </c>
      <c r="K265" s="206">
        <f>IF(E265="sconosciuto",1,0)</f>
        <v>0</v>
      </c>
      <c r="L265" s="206">
        <f>IF(E265=-3,-3,(IF(E265=-2,-2,(IF(E265=-1,-1,(IF(E265=0,0,(IF(E265=1,1,(IF(E265=2,2,(IF(E265=3,3,(IF(E265="sconosciuto",0,"valutazione")))))))))))))))</f>
        <v>0</v>
      </c>
    </row>
    <row r="266" spans="1:9" ht="25.5" customHeight="1">
      <c r="A266" s="280"/>
      <c r="B266" s="44"/>
      <c r="C266" s="270" t="s">
        <v>124</v>
      </c>
      <c r="D266" s="271"/>
      <c r="E266" s="114"/>
      <c r="F266" s="115"/>
      <c r="G266" s="116"/>
      <c r="H266" s="294"/>
      <c r="I266" s="214"/>
    </row>
    <row r="267" spans="1:12" ht="25.5" customHeight="1">
      <c r="A267" s="280"/>
      <c r="B267" s="49" t="s">
        <v>174</v>
      </c>
      <c r="C267" s="274" t="s">
        <v>59</v>
      </c>
      <c r="D267" s="275"/>
      <c r="E267" s="201">
        <v>0</v>
      </c>
      <c r="F267" s="149">
        <f>F39</f>
        <v>0.2</v>
      </c>
      <c r="G267" s="202" t="s">
        <v>96</v>
      </c>
      <c r="H267" s="293"/>
      <c r="I267" s="215"/>
      <c r="J267" s="206">
        <f>IF(G267="media",1,(IF(G267="grande",1,0)))</f>
        <v>0</v>
      </c>
      <c r="K267" s="206">
        <f>IF(E267="sconosciuto",1,0)</f>
        <v>0</v>
      </c>
      <c r="L267" s="206">
        <f>IF(E267=-3,-3,(IF(E267=-2,-2,(IF(E267=-1,-1,(IF(E267=0,0,(IF(E267=1,1,(IF(E267=2,2,(IF(E267=3,3,(IF(E267="sconosciuto",0,"valutazione")))))))))))))))</f>
        <v>0</v>
      </c>
    </row>
    <row r="268" spans="1:9" ht="25.5" customHeight="1">
      <c r="A268" s="280"/>
      <c r="B268" s="44"/>
      <c r="C268" s="270" t="s">
        <v>69</v>
      </c>
      <c r="D268" s="271"/>
      <c r="E268" s="114"/>
      <c r="F268" s="115"/>
      <c r="G268" s="116"/>
      <c r="H268" s="294"/>
      <c r="I268" s="214"/>
    </row>
    <row r="269" spans="1:12" ht="25.5" customHeight="1">
      <c r="A269" s="280"/>
      <c r="B269" s="49" t="s">
        <v>175</v>
      </c>
      <c r="C269" s="274" t="s">
        <v>40</v>
      </c>
      <c r="D269" s="275"/>
      <c r="E269" s="201">
        <v>0</v>
      </c>
      <c r="F269" s="149">
        <f>F41</f>
        <v>0.2</v>
      </c>
      <c r="G269" s="202" t="s">
        <v>96</v>
      </c>
      <c r="H269" s="295"/>
      <c r="I269" s="215"/>
      <c r="J269" s="206">
        <f>IF(G269="media",1,(IF(G269="grande",1,0)))</f>
        <v>0</v>
      </c>
      <c r="K269" s="206">
        <f>IF(E269="sconosciuto",1,0)</f>
        <v>0</v>
      </c>
      <c r="L269" s="206">
        <f>IF(E269=-3,-3,(IF(E269=-2,-2,(IF(E269=-1,-1,(IF(E269=0,0,(IF(E269=1,1,(IF(E269=2,2,(IF(E269=3,3,(IF(E269="sconosciuto",0,"valutazione")))))))))))))))</f>
        <v>0</v>
      </c>
    </row>
    <row r="270" spans="1:9" ht="25.5" customHeight="1">
      <c r="A270" s="280"/>
      <c r="B270" s="35"/>
      <c r="C270" s="283" t="s">
        <v>84</v>
      </c>
      <c r="D270" s="284"/>
      <c r="E270" s="112"/>
      <c r="F270" s="113"/>
      <c r="G270" s="113"/>
      <c r="H270" s="296"/>
      <c r="I270" s="214"/>
    </row>
    <row r="271" spans="1:9" ht="25.5" customHeight="1">
      <c r="A271" s="199"/>
      <c r="B271" s="39"/>
      <c r="C271" s="39"/>
      <c r="D271" s="45"/>
      <c r="E271" s="35"/>
      <c r="F271" s="55">
        <f>F261+F263+F265+F267+F269</f>
        <v>1</v>
      </c>
      <c r="G271" s="35"/>
      <c r="H271" s="117"/>
      <c r="I271" s="217"/>
    </row>
    <row r="272" spans="1:9" ht="25.5" customHeight="1">
      <c r="A272" s="199"/>
      <c r="B272" s="52" t="s">
        <v>65</v>
      </c>
      <c r="C272" s="52"/>
      <c r="D272" s="52" t="s">
        <v>30</v>
      </c>
      <c r="E272" s="108" t="s">
        <v>31</v>
      </c>
      <c r="F272" s="109" t="s">
        <v>32</v>
      </c>
      <c r="G272" s="110" t="s">
        <v>95</v>
      </c>
      <c r="H272" s="111" t="s">
        <v>64</v>
      </c>
      <c r="I272" s="218"/>
    </row>
    <row r="273" spans="1:9" ht="25.5" customHeight="1">
      <c r="A273" s="280" t="s">
        <v>24</v>
      </c>
      <c r="B273" s="43" t="s">
        <v>54</v>
      </c>
      <c r="C273" s="43"/>
      <c r="D273" s="39"/>
      <c r="E273" s="116"/>
      <c r="F273" s="118"/>
      <c r="G273" s="116"/>
      <c r="H273" s="119"/>
      <c r="I273" s="219"/>
    </row>
    <row r="274" spans="1:12" ht="25.5" customHeight="1">
      <c r="A274" s="280"/>
      <c r="B274" s="50" t="s">
        <v>176</v>
      </c>
      <c r="C274" s="285" t="s">
        <v>41</v>
      </c>
      <c r="D274" s="286"/>
      <c r="E274" s="201">
        <v>0</v>
      </c>
      <c r="F274" s="246">
        <f>F46</f>
        <v>0.2</v>
      </c>
      <c r="G274" s="202" t="s">
        <v>96</v>
      </c>
      <c r="H274" s="293"/>
      <c r="I274" s="215"/>
      <c r="J274" s="206">
        <f>IF(G274="media",1,(IF(G274="grande",1,0)))</f>
        <v>0</v>
      </c>
      <c r="K274" s="206">
        <f>IF(E274="sconosciuto",1,0)</f>
        <v>0</v>
      </c>
      <c r="L274" s="206">
        <f>IF(E274=-3,-3,(IF(E274=-2,-2,(IF(E274=-1,-1,(IF(E274=0,0,(IF(E274=1,1,(IF(E274=2,2,(IF(E274=3,3,(IF(E274="sconosciuto",0,"valutazione")))))))))))))))</f>
        <v>0</v>
      </c>
    </row>
    <row r="275" spans="1:9" ht="25.5" customHeight="1">
      <c r="A275" s="280"/>
      <c r="B275" s="44"/>
      <c r="C275" s="270" t="s">
        <v>71</v>
      </c>
      <c r="D275" s="271"/>
      <c r="E275" s="114"/>
      <c r="F275" s="115"/>
      <c r="G275" s="116"/>
      <c r="H275" s="294"/>
      <c r="I275" s="214"/>
    </row>
    <row r="276" spans="1:12" ht="25.5" customHeight="1">
      <c r="A276" s="280"/>
      <c r="B276" s="50" t="s">
        <v>177</v>
      </c>
      <c r="C276" s="285" t="s">
        <v>42</v>
      </c>
      <c r="D276" s="286"/>
      <c r="E276" s="201">
        <v>0</v>
      </c>
      <c r="F276" s="246">
        <f>F48</f>
        <v>0.2</v>
      </c>
      <c r="G276" s="202" t="s">
        <v>96</v>
      </c>
      <c r="H276" s="293"/>
      <c r="I276" s="215"/>
      <c r="J276" s="206">
        <f>IF(G276="media",1,(IF(G276="grande",1,0)))</f>
        <v>0</v>
      </c>
      <c r="K276" s="206">
        <f>IF(E276="sconosciuto",1,0)</f>
        <v>0</v>
      </c>
      <c r="L276" s="206">
        <f>IF(E276=-3,-3,(IF(E276=-2,-2,(IF(E276=-1,-1,(IF(E276=0,0,(IF(E276=1,1,(IF(E276=2,2,(IF(E276=3,3,(IF(E276="sconosciuto",0,"valutazione")))))))))))))))</f>
        <v>0</v>
      </c>
    </row>
    <row r="277" spans="1:9" ht="25.5" customHeight="1">
      <c r="A277" s="280"/>
      <c r="B277" s="44"/>
      <c r="C277" s="270" t="s">
        <v>125</v>
      </c>
      <c r="D277" s="271"/>
      <c r="E277" s="114"/>
      <c r="F277" s="115"/>
      <c r="G277" s="116"/>
      <c r="H277" s="294"/>
      <c r="I277" s="214"/>
    </row>
    <row r="278" spans="1:12" ht="25.5" customHeight="1">
      <c r="A278" s="280"/>
      <c r="B278" s="50" t="s">
        <v>178</v>
      </c>
      <c r="C278" s="272" t="s">
        <v>52</v>
      </c>
      <c r="D278" s="273"/>
      <c r="E278" s="201">
        <v>0</v>
      </c>
      <c r="F278" s="246">
        <f>F50</f>
        <v>0.2</v>
      </c>
      <c r="G278" s="202" t="s">
        <v>96</v>
      </c>
      <c r="H278" s="293"/>
      <c r="I278" s="215"/>
      <c r="J278" s="206">
        <f>IF(G278="media",1,(IF(G278="grande",1,0)))</f>
        <v>0</v>
      </c>
      <c r="K278" s="206">
        <f>IF(E278="sconosciuto",1,0)</f>
        <v>0</v>
      </c>
      <c r="L278" s="206">
        <f>IF(E278=-3,-3,(IF(E278=-2,-2,(IF(E278=-1,-1,(IF(E278=0,0,(IF(E278=1,1,(IF(E278=2,2,(IF(E278=3,3,(IF(E278="sconosciuto",0,"valutazione")))))))))))))))</f>
        <v>0</v>
      </c>
    </row>
    <row r="279" spans="1:9" ht="25.5" customHeight="1">
      <c r="A279" s="280"/>
      <c r="B279" s="44"/>
      <c r="C279" s="270" t="s">
        <v>72</v>
      </c>
      <c r="D279" s="271"/>
      <c r="E279" s="114"/>
      <c r="F279" s="115"/>
      <c r="G279" s="116"/>
      <c r="H279" s="294"/>
      <c r="I279" s="214"/>
    </row>
    <row r="280" spans="1:12" ht="25.5" customHeight="1">
      <c r="A280" s="280"/>
      <c r="B280" s="50" t="s">
        <v>179</v>
      </c>
      <c r="C280" s="272" t="s">
        <v>43</v>
      </c>
      <c r="D280" s="273"/>
      <c r="E280" s="201">
        <v>0</v>
      </c>
      <c r="F280" s="246">
        <f>F52</f>
        <v>0.2</v>
      </c>
      <c r="G280" s="202" t="s">
        <v>96</v>
      </c>
      <c r="H280" s="293"/>
      <c r="I280" s="215"/>
      <c r="J280" s="206">
        <f>IF(G280="media",1,(IF(G280="grande",1,0)))</f>
        <v>0</v>
      </c>
      <c r="K280" s="206">
        <f>IF(E280="sconosciuto",1,0)</f>
        <v>0</v>
      </c>
      <c r="L280" s="206">
        <f>IF(E280=-3,-3,(IF(E280=-2,-2,(IF(E280=-1,-1,(IF(E280=0,0,(IF(E280=1,1,(IF(E280=2,2,(IF(E280=3,3,(IF(E280="sconosciuto",0,"valutazione")))))))))))))))</f>
        <v>0</v>
      </c>
    </row>
    <row r="281" spans="1:9" ht="34.5" customHeight="1">
      <c r="A281" s="280"/>
      <c r="B281" s="44"/>
      <c r="C281" s="270" t="s">
        <v>73</v>
      </c>
      <c r="D281" s="271"/>
      <c r="E281" s="114"/>
      <c r="F281" s="115"/>
      <c r="G281" s="116"/>
      <c r="H281" s="294"/>
      <c r="I281" s="214"/>
    </row>
    <row r="282" spans="1:12" ht="25.5" customHeight="1">
      <c r="A282" s="280"/>
      <c r="B282" s="50" t="s">
        <v>180</v>
      </c>
      <c r="C282" s="272" t="s">
        <v>51</v>
      </c>
      <c r="D282" s="273"/>
      <c r="E282" s="201">
        <v>0</v>
      </c>
      <c r="F282" s="246">
        <f>F54</f>
        <v>0.2</v>
      </c>
      <c r="G282" s="202" t="s">
        <v>96</v>
      </c>
      <c r="H282" s="295"/>
      <c r="I282" s="215"/>
      <c r="J282" s="206">
        <f>IF(G282="media",1,(IF(G282="grande",1,0)))</f>
        <v>0</v>
      </c>
      <c r="K282" s="206">
        <f>IF(E282="sconosciuto",1,0)</f>
        <v>0</v>
      </c>
      <c r="L282" s="206">
        <f>IF(E282=-3,-3,(IF(E282=-2,-2,(IF(E282=-1,-1,(IF(E282=0,0,(IF(E282=1,1,(IF(E282=2,2,(IF(E282=3,3,(IF(E282="sconosciuto",0,"valutazione")))))))))))))))</f>
        <v>0</v>
      </c>
    </row>
    <row r="283" spans="1:9" ht="25.5" customHeight="1">
      <c r="A283" s="280"/>
      <c r="B283" s="35"/>
      <c r="C283" s="283" t="s">
        <v>74</v>
      </c>
      <c r="D283" s="284"/>
      <c r="E283" s="112"/>
      <c r="F283" s="113"/>
      <c r="G283" s="113"/>
      <c r="H283" s="296"/>
      <c r="I283" s="214"/>
    </row>
    <row r="284" spans="1:9" ht="12.75">
      <c r="A284" s="199"/>
      <c r="B284" s="39"/>
      <c r="C284" s="39"/>
      <c r="D284" s="45"/>
      <c r="E284" s="39"/>
      <c r="F284" s="51">
        <f>F274+F276+F278+F280+F282</f>
        <v>1</v>
      </c>
      <c r="G284" s="39"/>
      <c r="H284" s="105"/>
      <c r="I284" s="207"/>
    </row>
    <row r="285" spans="1:14" ht="12.75">
      <c r="A285" s="199"/>
      <c r="B285" s="39"/>
      <c r="C285" s="39"/>
      <c r="D285" s="39"/>
      <c r="E285" s="39"/>
      <c r="F285" s="287"/>
      <c r="G285" s="287"/>
      <c r="H285" s="39"/>
      <c r="K285" s="220"/>
      <c r="N285" s="216"/>
    </row>
    <row r="286" spans="1:11" ht="12.75">
      <c r="A286" s="199"/>
      <c r="B286" s="39"/>
      <c r="C286" s="39"/>
      <c r="D286" s="39"/>
      <c r="E286" s="39"/>
      <c r="F286" s="287"/>
      <c r="G286" s="287"/>
      <c r="H286" s="39"/>
      <c r="K286" s="220"/>
    </row>
    <row r="287" spans="1:11" ht="15.75">
      <c r="A287" s="199"/>
      <c r="B287" s="40" t="s">
        <v>88</v>
      </c>
      <c r="C287" s="40"/>
      <c r="D287" s="39"/>
      <c r="E287" s="39"/>
      <c r="F287" s="287"/>
      <c r="G287" s="287"/>
      <c r="H287" s="39"/>
      <c r="K287" s="220"/>
    </row>
    <row r="288" spans="1:15" ht="18.75" customHeight="1">
      <c r="A288" s="199"/>
      <c r="B288" s="42"/>
      <c r="C288" s="42"/>
      <c r="D288" s="42"/>
      <c r="E288" s="107"/>
      <c r="F288" s="107"/>
      <c r="G288" s="107"/>
      <c r="H288" s="107"/>
      <c r="I288" s="210"/>
      <c r="J288" s="210" t="s">
        <v>164</v>
      </c>
      <c r="K288" s="210" t="s">
        <v>160</v>
      </c>
      <c r="L288" s="221" t="s">
        <v>161</v>
      </c>
      <c r="M288" s="221" t="s">
        <v>162</v>
      </c>
      <c r="N288" s="222" t="s">
        <v>156</v>
      </c>
      <c r="O288" s="210" t="s">
        <v>27</v>
      </c>
    </row>
    <row r="289" spans="1:13" ht="25.5">
      <c r="A289" s="280" t="s">
        <v>24</v>
      </c>
      <c r="B289" s="52" t="s">
        <v>65</v>
      </c>
      <c r="C289" s="52"/>
      <c r="D289" s="52" t="s">
        <v>30</v>
      </c>
      <c r="E289" s="120" t="s">
        <v>75</v>
      </c>
      <c r="F289" s="110"/>
      <c r="G289" s="110" t="s">
        <v>95</v>
      </c>
      <c r="H289" s="111" t="s">
        <v>64</v>
      </c>
      <c r="I289" s="218"/>
      <c r="L289" s="223"/>
      <c r="M289" s="223"/>
    </row>
    <row r="290" spans="1:9" ht="12.75">
      <c r="A290" s="280"/>
      <c r="B290" s="42"/>
      <c r="C290" s="299"/>
      <c r="D290" s="284"/>
      <c r="E290" s="121"/>
      <c r="F290" s="122"/>
      <c r="G290" s="122"/>
      <c r="H290" s="42"/>
      <c r="I290" s="224"/>
    </row>
    <row r="291" spans="1:15" ht="25.5" customHeight="1">
      <c r="A291" s="280"/>
      <c r="B291" s="178">
        <v>1</v>
      </c>
      <c r="C291" s="291" t="s">
        <v>44</v>
      </c>
      <c r="D291" s="292"/>
      <c r="E291" s="201" t="s">
        <v>96</v>
      </c>
      <c r="F291" s="179"/>
      <c r="G291" s="202" t="s">
        <v>96</v>
      </c>
      <c r="H291" s="293"/>
      <c r="I291" s="215"/>
      <c r="J291" s="206">
        <f>IF(E291="nessuna",1,0)</f>
        <v>1</v>
      </c>
      <c r="K291" s="206">
        <f>IF(E291="piccola",2,0)</f>
        <v>0</v>
      </c>
      <c r="L291" s="206">
        <f>IF(E291="media",3,0)</f>
        <v>0</v>
      </c>
      <c r="M291" s="206">
        <f>IF(E291="grande",4,0)</f>
        <v>0</v>
      </c>
      <c r="N291" s="206">
        <f>IF(E291="sconosciuto",0,0)</f>
        <v>0</v>
      </c>
      <c r="O291" s="206">
        <f>SUM(J291:N291)</f>
        <v>1</v>
      </c>
    </row>
    <row r="292" spans="1:9" ht="25.5" customHeight="1">
      <c r="A292" s="280"/>
      <c r="B292" s="46"/>
      <c r="C292" s="283" t="s">
        <v>76</v>
      </c>
      <c r="D292" s="284"/>
      <c r="E292" s="123"/>
      <c r="F292" s="124"/>
      <c r="G292" s="113"/>
      <c r="H292" s="294"/>
      <c r="I292" s="214"/>
    </row>
    <row r="293" spans="1:15" ht="25.5" customHeight="1">
      <c r="A293" s="280"/>
      <c r="B293" s="178">
        <f>B291+1</f>
        <v>2</v>
      </c>
      <c r="C293" s="291" t="s">
        <v>45</v>
      </c>
      <c r="D293" s="292"/>
      <c r="E293" s="201" t="s">
        <v>96</v>
      </c>
      <c r="F293" s="179"/>
      <c r="G293" s="202" t="s">
        <v>96</v>
      </c>
      <c r="H293" s="293"/>
      <c r="I293" s="215"/>
      <c r="J293" s="206">
        <f>IF(E293="nessuna",1,0)</f>
        <v>1</v>
      </c>
      <c r="K293" s="206">
        <f>IF(E293="piccola",2,0)</f>
        <v>0</v>
      </c>
      <c r="L293" s="206">
        <f>IF(E293="media",3,0)</f>
        <v>0</v>
      </c>
      <c r="M293" s="206">
        <f>IF(E293="grande",4,0)</f>
        <v>0</v>
      </c>
      <c r="N293" s="206">
        <f>IF(E293="sconosciuto",0,0)</f>
        <v>0</v>
      </c>
      <c r="O293" s="206">
        <f>SUM(J293:N293)</f>
        <v>1</v>
      </c>
    </row>
    <row r="294" spans="1:9" ht="25.5" customHeight="1">
      <c r="A294" s="280"/>
      <c r="B294" s="47"/>
      <c r="C294" s="283" t="s">
        <v>77</v>
      </c>
      <c r="D294" s="284"/>
      <c r="E294" s="123"/>
      <c r="F294" s="115"/>
      <c r="G294" s="116"/>
      <c r="H294" s="294"/>
      <c r="I294" s="214"/>
    </row>
    <row r="295" spans="1:15" ht="25.5" customHeight="1">
      <c r="A295" s="280"/>
      <c r="B295" s="178">
        <f>B293+1</f>
        <v>3</v>
      </c>
      <c r="C295" s="291" t="s">
        <v>46</v>
      </c>
      <c r="D295" s="292"/>
      <c r="E295" s="201" t="s">
        <v>96</v>
      </c>
      <c r="F295" s="179"/>
      <c r="G295" s="202" t="s">
        <v>96</v>
      </c>
      <c r="H295" s="293"/>
      <c r="I295" s="215"/>
      <c r="J295" s="206">
        <f>IF(E295="nessuna",1,0)</f>
        <v>1</v>
      </c>
      <c r="K295" s="206">
        <f>IF(E295="piccola",2,0)</f>
        <v>0</v>
      </c>
      <c r="L295" s="206">
        <f>IF(E295="media",3,0)</f>
        <v>0</v>
      </c>
      <c r="M295" s="206">
        <f>IF(E295="grande",4,0)</f>
        <v>0</v>
      </c>
      <c r="N295" s="206">
        <f>IF(E295="sconosciuto",0,0)</f>
        <v>0</v>
      </c>
      <c r="O295" s="206">
        <f>SUM(J295:N295)</f>
        <v>1</v>
      </c>
    </row>
    <row r="296" spans="1:9" ht="25.5" customHeight="1">
      <c r="A296" s="280"/>
      <c r="B296" s="47"/>
      <c r="C296" s="283" t="s">
        <v>78</v>
      </c>
      <c r="D296" s="284"/>
      <c r="E296" s="123"/>
      <c r="F296" s="115"/>
      <c r="G296" s="116"/>
      <c r="H296" s="294"/>
      <c r="I296" s="214"/>
    </row>
    <row r="297" spans="1:15" ht="25.5" customHeight="1">
      <c r="A297" s="280"/>
      <c r="B297" s="178">
        <f>B295+1</f>
        <v>4</v>
      </c>
      <c r="C297" s="291" t="s">
        <v>47</v>
      </c>
      <c r="D297" s="292"/>
      <c r="E297" s="201" t="s">
        <v>96</v>
      </c>
      <c r="F297" s="179"/>
      <c r="G297" s="202" t="s">
        <v>96</v>
      </c>
      <c r="H297" s="293"/>
      <c r="I297" s="215"/>
      <c r="J297" s="206">
        <f>IF(E297="nessuna",1,0)</f>
        <v>1</v>
      </c>
      <c r="K297" s="206">
        <f>IF(E297="piccola",2,0)</f>
        <v>0</v>
      </c>
      <c r="L297" s="206">
        <f>IF(E297="media",3,0)</f>
        <v>0</v>
      </c>
      <c r="M297" s="206">
        <f>IF(E297="grande",4,0)</f>
        <v>0</v>
      </c>
      <c r="N297" s="206">
        <f>IF(E297="sconosciuto",0,0)</f>
        <v>0</v>
      </c>
      <c r="O297" s="206">
        <f>SUM(J297:N297)</f>
        <v>1</v>
      </c>
    </row>
    <row r="298" spans="1:9" ht="25.5" customHeight="1">
      <c r="A298" s="280"/>
      <c r="B298" s="47"/>
      <c r="C298" s="283" t="s">
        <v>79</v>
      </c>
      <c r="D298" s="284"/>
      <c r="E298" s="123"/>
      <c r="F298" s="115"/>
      <c r="G298" s="116"/>
      <c r="H298" s="294"/>
      <c r="I298" s="214"/>
    </row>
    <row r="299" spans="1:15" ht="25.5" customHeight="1">
      <c r="A299" s="280"/>
      <c r="B299" s="178">
        <f>B297+1</f>
        <v>5</v>
      </c>
      <c r="C299" s="291" t="s">
        <v>102</v>
      </c>
      <c r="D299" s="292"/>
      <c r="E299" s="201" t="s">
        <v>96</v>
      </c>
      <c r="F299" s="179"/>
      <c r="G299" s="202" t="s">
        <v>96</v>
      </c>
      <c r="H299" s="293"/>
      <c r="I299" s="215"/>
      <c r="J299" s="206">
        <f>IF(E299="nessuna",1,0)</f>
        <v>1</v>
      </c>
      <c r="K299" s="206">
        <f>IF(E299="piccola",2,0)</f>
        <v>0</v>
      </c>
      <c r="L299" s="206">
        <f>IF(E299="media",3,0)</f>
        <v>0</v>
      </c>
      <c r="M299" s="206">
        <f>IF(E299="grande",4,0)</f>
        <v>0</v>
      </c>
      <c r="N299" s="206">
        <f>IF(E299="sconosciuto",0,0)</f>
        <v>0</v>
      </c>
      <c r="O299" s="206">
        <f>SUM(J299:N299)</f>
        <v>1</v>
      </c>
    </row>
    <row r="300" spans="1:9" ht="25.5" customHeight="1">
      <c r="A300" s="281"/>
      <c r="B300" s="47"/>
      <c r="C300" s="283" t="s">
        <v>80</v>
      </c>
      <c r="D300" s="284"/>
      <c r="E300" s="123"/>
      <c r="F300" s="115"/>
      <c r="G300" s="116"/>
      <c r="H300" s="294"/>
      <c r="I300" s="214"/>
    </row>
    <row r="301" spans="1:15" ht="25.5" customHeight="1">
      <c r="A301" s="281"/>
      <c r="B301" s="178">
        <f>B299+1</f>
        <v>6</v>
      </c>
      <c r="C301" s="291" t="s">
        <v>48</v>
      </c>
      <c r="D301" s="292"/>
      <c r="E301" s="201" t="s">
        <v>96</v>
      </c>
      <c r="F301" s="179"/>
      <c r="G301" s="202" t="s">
        <v>96</v>
      </c>
      <c r="H301" s="293"/>
      <c r="I301" s="215"/>
      <c r="J301" s="206">
        <f>IF(E301="nessuna",1,0)</f>
        <v>1</v>
      </c>
      <c r="K301" s="206">
        <f>IF(E301="piccola",2,0)</f>
        <v>0</v>
      </c>
      <c r="L301" s="206">
        <f>IF(E301="media",3,0)</f>
        <v>0</v>
      </c>
      <c r="M301" s="206">
        <f>IF(E301="grande",4,0)</f>
        <v>0</v>
      </c>
      <c r="N301" s="206">
        <f>IF(E301="sconosciuto",0,0)</f>
        <v>0</v>
      </c>
      <c r="O301" s="206">
        <f>SUM(J301:N301)</f>
        <v>1</v>
      </c>
    </row>
    <row r="302" spans="1:9" ht="25.5" customHeight="1">
      <c r="A302" s="281"/>
      <c r="B302" s="47"/>
      <c r="C302" s="283" t="s">
        <v>81</v>
      </c>
      <c r="D302" s="284"/>
      <c r="E302" s="123"/>
      <c r="F302" s="115"/>
      <c r="G302" s="116"/>
      <c r="H302" s="294"/>
      <c r="I302" s="214"/>
    </row>
    <row r="303" spans="1:15" ht="25.5" customHeight="1">
      <c r="A303" s="281"/>
      <c r="B303" s="178">
        <f>B301+1</f>
        <v>7</v>
      </c>
      <c r="C303" s="291" t="s">
        <v>49</v>
      </c>
      <c r="D303" s="292"/>
      <c r="E303" s="201" t="s">
        <v>96</v>
      </c>
      <c r="F303" s="179"/>
      <c r="G303" s="202" t="s">
        <v>96</v>
      </c>
      <c r="H303" s="293"/>
      <c r="I303" s="215"/>
      <c r="J303" s="206">
        <f>IF(E303="nessuna",1,0)</f>
        <v>1</v>
      </c>
      <c r="K303" s="206">
        <f>IF(E303="piccola",2,0)</f>
        <v>0</v>
      </c>
      <c r="L303" s="206">
        <f>IF(E303="media",3,0)</f>
        <v>0</v>
      </c>
      <c r="M303" s="206">
        <f>IF(E303="grande",4,0)</f>
        <v>0</v>
      </c>
      <c r="N303" s="206">
        <f>IF(E303="sconosciuto",0,0)</f>
        <v>0</v>
      </c>
      <c r="O303" s="206">
        <f>SUM(J303:N303)</f>
        <v>1</v>
      </c>
    </row>
    <row r="304" spans="1:9" ht="25.5" customHeight="1">
      <c r="A304" s="281"/>
      <c r="B304" s="47"/>
      <c r="C304" s="283" t="s">
        <v>148</v>
      </c>
      <c r="D304" s="284"/>
      <c r="E304" s="123"/>
      <c r="F304" s="115"/>
      <c r="G304" s="116"/>
      <c r="H304" s="294"/>
      <c r="I304" s="214"/>
    </row>
    <row r="305" spans="1:15" ht="25.5" customHeight="1">
      <c r="A305" s="281"/>
      <c r="B305" s="178">
        <f>B303+1</f>
        <v>8</v>
      </c>
      <c r="C305" s="291" t="s">
        <v>50</v>
      </c>
      <c r="D305" s="292"/>
      <c r="E305" s="201" t="s">
        <v>96</v>
      </c>
      <c r="F305" s="179"/>
      <c r="G305" s="202" t="s">
        <v>96</v>
      </c>
      <c r="H305" s="295"/>
      <c r="I305" s="215"/>
      <c r="J305" s="206">
        <f>IF(E305="nessuna",1,0)</f>
        <v>1</v>
      </c>
      <c r="K305" s="206">
        <f>IF(E305="piccola",2,0)</f>
        <v>0</v>
      </c>
      <c r="L305" s="206">
        <f>IF(E305="media",3,0)</f>
        <v>0</v>
      </c>
      <c r="M305" s="206">
        <f>IF(E305="grande",4,0)</f>
        <v>0</v>
      </c>
      <c r="N305" s="206">
        <f>IF(E305="sconosciuto",0,0)</f>
        <v>0</v>
      </c>
      <c r="O305" s="206">
        <f>SUM(J305:N305)</f>
        <v>1</v>
      </c>
    </row>
    <row r="306" spans="1:9" ht="25.5" customHeight="1">
      <c r="A306" s="281"/>
      <c r="B306" s="35"/>
      <c r="C306" s="283" t="s">
        <v>250</v>
      </c>
      <c r="D306" s="284"/>
      <c r="E306" s="125"/>
      <c r="F306" s="113"/>
      <c r="G306" s="113"/>
      <c r="H306" s="296"/>
      <c r="I306" s="214"/>
    </row>
    <row r="307" spans="1:14" ht="12.75">
      <c r="A307" s="199"/>
      <c r="B307" s="39"/>
      <c r="C307" s="287"/>
      <c r="D307" s="288"/>
      <c r="E307" s="39"/>
      <c r="F307" s="39"/>
      <c r="G307" s="39"/>
      <c r="H307" s="39"/>
      <c r="N307" s="225"/>
    </row>
    <row r="308" spans="1:8" ht="12.75">
      <c r="A308" s="199"/>
      <c r="B308" s="39"/>
      <c r="C308" s="289" t="s">
        <v>127</v>
      </c>
      <c r="D308" s="288"/>
      <c r="E308" s="290"/>
      <c r="F308" s="39"/>
      <c r="G308" s="39"/>
      <c r="H308" s="39"/>
    </row>
    <row r="309" spans="1:8" ht="12.75">
      <c r="A309" s="199"/>
      <c r="B309" s="39"/>
      <c r="C309" s="289" t="s">
        <v>128</v>
      </c>
      <c r="D309" s="288"/>
      <c r="E309" s="288"/>
      <c r="F309" s="39"/>
      <c r="G309" s="39"/>
      <c r="H309" s="39"/>
    </row>
    <row r="310" spans="1:8" ht="12.75">
      <c r="A310" s="199"/>
      <c r="B310" s="39"/>
      <c r="C310" s="39"/>
      <c r="D310" s="39"/>
      <c r="E310" s="39"/>
      <c r="F310" s="39"/>
      <c r="G310" s="39"/>
      <c r="H310" s="39"/>
    </row>
    <row r="311" spans="1:8" ht="12.75">
      <c r="A311" s="199"/>
      <c r="B311" s="39"/>
      <c r="C311" s="39"/>
      <c r="D311" s="39"/>
      <c r="E311" s="39"/>
      <c r="F311" s="39"/>
      <c r="G311" s="39"/>
      <c r="H311" s="39"/>
    </row>
    <row r="312" spans="1:8" ht="12.75">
      <c r="A312" s="199"/>
      <c r="B312" s="39"/>
      <c r="C312" s="39"/>
      <c r="D312" s="39"/>
      <c r="E312" s="39"/>
      <c r="F312" s="39"/>
      <c r="G312" s="39"/>
      <c r="H312" s="39"/>
    </row>
    <row r="313" spans="1:8" ht="15.75">
      <c r="A313" s="199"/>
      <c r="B313" s="40" t="s">
        <v>87</v>
      </c>
      <c r="C313" s="39"/>
      <c r="D313" s="39"/>
      <c r="E313" s="39"/>
      <c r="F313" s="39"/>
      <c r="G313" s="39"/>
      <c r="H313" s="39"/>
    </row>
    <row r="314" spans="1:8" ht="18" customHeight="1">
      <c r="A314" s="199"/>
      <c r="B314" s="54" t="s">
        <v>91</v>
      </c>
      <c r="C314" s="39"/>
      <c r="D314" s="39"/>
      <c r="E314" s="39"/>
      <c r="F314" s="39"/>
      <c r="G314" s="39"/>
      <c r="H314" s="39"/>
    </row>
    <row r="315" spans="1:8" ht="63.75" customHeight="1">
      <c r="A315" s="199"/>
      <c r="B315" s="264"/>
      <c r="C315" s="265"/>
      <c r="D315" s="265"/>
      <c r="E315" s="265"/>
      <c r="F315" s="265"/>
      <c r="G315" s="266"/>
      <c r="H315" s="39"/>
    </row>
    <row r="316" spans="1:8" ht="12.75">
      <c r="A316" s="199"/>
      <c r="B316" s="39"/>
      <c r="C316" s="39"/>
      <c r="D316" s="39"/>
      <c r="E316" s="39"/>
      <c r="F316" s="39"/>
      <c r="G316" s="39"/>
      <c r="H316" s="39"/>
    </row>
  </sheetData>
  <sheetProtection sheet="1" objects="1" scenarios="1" selectLockedCells="1"/>
  <mergeCells count="332">
    <mergeCell ref="C307:D307"/>
    <mergeCell ref="C309:E309"/>
    <mergeCell ref="B315:G315"/>
    <mergeCell ref="C308:E308"/>
    <mergeCell ref="C303:D303"/>
    <mergeCell ref="H303:H304"/>
    <mergeCell ref="C304:D304"/>
    <mergeCell ref="C305:D305"/>
    <mergeCell ref="H305:H306"/>
    <mergeCell ref="C306:D306"/>
    <mergeCell ref="C299:D299"/>
    <mergeCell ref="H299:H300"/>
    <mergeCell ref="C300:D300"/>
    <mergeCell ref="C301:D301"/>
    <mergeCell ref="H301:H302"/>
    <mergeCell ref="C302:D302"/>
    <mergeCell ref="C295:D295"/>
    <mergeCell ref="H295:H296"/>
    <mergeCell ref="C296:D296"/>
    <mergeCell ref="C297:D297"/>
    <mergeCell ref="H297:H298"/>
    <mergeCell ref="C298:D298"/>
    <mergeCell ref="H291:H292"/>
    <mergeCell ref="C292:D292"/>
    <mergeCell ref="C293:D293"/>
    <mergeCell ref="H293:H294"/>
    <mergeCell ref="C294:D294"/>
    <mergeCell ref="F286:G286"/>
    <mergeCell ref="F287:G287"/>
    <mergeCell ref="C290:D290"/>
    <mergeCell ref="C291:D291"/>
    <mergeCell ref="C282:D282"/>
    <mergeCell ref="H282:H283"/>
    <mergeCell ref="C283:D283"/>
    <mergeCell ref="F285:G285"/>
    <mergeCell ref="C278:D278"/>
    <mergeCell ref="H278:H279"/>
    <mergeCell ref="C279:D279"/>
    <mergeCell ref="C280:D280"/>
    <mergeCell ref="H280:H281"/>
    <mergeCell ref="C281:D281"/>
    <mergeCell ref="C274:D274"/>
    <mergeCell ref="H274:H275"/>
    <mergeCell ref="C275:D275"/>
    <mergeCell ref="C276:D276"/>
    <mergeCell ref="H276:H277"/>
    <mergeCell ref="C277:D277"/>
    <mergeCell ref="C267:D267"/>
    <mergeCell ref="H267:H268"/>
    <mergeCell ref="C268:D268"/>
    <mergeCell ref="C269:D269"/>
    <mergeCell ref="H269:H270"/>
    <mergeCell ref="C270:D270"/>
    <mergeCell ref="C263:D263"/>
    <mergeCell ref="H263:H264"/>
    <mergeCell ref="C264:D264"/>
    <mergeCell ref="C265:D265"/>
    <mergeCell ref="H265:H266"/>
    <mergeCell ref="C266:D266"/>
    <mergeCell ref="C256:D256"/>
    <mergeCell ref="H256:H257"/>
    <mergeCell ref="C257:D257"/>
    <mergeCell ref="C261:D261"/>
    <mergeCell ref="H261:H262"/>
    <mergeCell ref="C262:D262"/>
    <mergeCell ref="C252:D252"/>
    <mergeCell ref="H252:H253"/>
    <mergeCell ref="C253:D253"/>
    <mergeCell ref="C254:D254"/>
    <mergeCell ref="H254:H255"/>
    <mergeCell ref="C255:D255"/>
    <mergeCell ref="C248:D248"/>
    <mergeCell ref="H248:H249"/>
    <mergeCell ref="C249:D249"/>
    <mergeCell ref="C250:D250"/>
    <mergeCell ref="H250:H251"/>
    <mergeCell ref="C251:D251"/>
    <mergeCell ref="C231:D231"/>
    <mergeCell ref="C233:E233"/>
    <mergeCell ref="B239:G239"/>
    <mergeCell ref="C232:E232"/>
    <mergeCell ref="C227:D227"/>
    <mergeCell ref="H227:H228"/>
    <mergeCell ref="C228:D228"/>
    <mergeCell ref="C229:D229"/>
    <mergeCell ref="H229:H230"/>
    <mergeCell ref="C230:D230"/>
    <mergeCell ref="C223:D223"/>
    <mergeCell ref="H223:H224"/>
    <mergeCell ref="C224:D224"/>
    <mergeCell ref="C225:D225"/>
    <mergeCell ref="H225:H226"/>
    <mergeCell ref="C226:D226"/>
    <mergeCell ref="C219:D219"/>
    <mergeCell ref="H219:H220"/>
    <mergeCell ref="C220:D220"/>
    <mergeCell ref="C221:D221"/>
    <mergeCell ref="H221:H222"/>
    <mergeCell ref="C222:D222"/>
    <mergeCell ref="H215:H216"/>
    <mergeCell ref="C216:D216"/>
    <mergeCell ref="C217:D217"/>
    <mergeCell ref="H217:H218"/>
    <mergeCell ref="C218:D218"/>
    <mergeCell ref="F210:G210"/>
    <mergeCell ref="F211:G211"/>
    <mergeCell ref="C214:D214"/>
    <mergeCell ref="C215:D215"/>
    <mergeCell ref="C206:D206"/>
    <mergeCell ref="H206:H207"/>
    <mergeCell ref="C207:D207"/>
    <mergeCell ref="F209:G209"/>
    <mergeCell ref="C202:D202"/>
    <mergeCell ref="H202:H203"/>
    <mergeCell ref="C203:D203"/>
    <mergeCell ref="C204:D204"/>
    <mergeCell ref="H204:H205"/>
    <mergeCell ref="C205:D205"/>
    <mergeCell ref="C198:D198"/>
    <mergeCell ref="H198:H199"/>
    <mergeCell ref="C199:D199"/>
    <mergeCell ref="C200:D200"/>
    <mergeCell ref="H200:H201"/>
    <mergeCell ref="C201:D201"/>
    <mergeCell ref="C191:D191"/>
    <mergeCell ref="H191:H192"/>
    <mergeCell ref="C192:D192"/>
    <mergeCell ref="C193:D193"/>
    <mergeCell ref="H193:H194"/>
    <mergeCell ref="C194:D194"/>
    <mergeCell ref="C187:D187"/>
    <mergeCell ref="H187:H188"/>
    <mergeCell ref="C188:D188"/>
    <mergeCell ref="C189:D189"/>
    <mergeCell ref="H189:H190"/>
    <mergeCell ref="C190:D190"/>
    <mergeCell ref="C180:D180"/>
    <mergeCell ref="H180:H181"/>
    <mergeCell ref="C181:D181"/>
    <mergeCell ref="C185:D185"/>
    <mergeCell ref="H185:H186"/>
    <mergeCell ref="C186:D186"/>
    <mergeCell ref="C176:D176"/>
    <mergeCell ref="H176:H177"/>
    <mergeCell ref="C177:D177"/>
    <mergeCell ref="C178:D178"/>
    <mergeCell ref="H178:H179"/>
    <mergeCell ref="C179:D179"/>
    <mergeCell ref="H172:H173"/>
    <mergeCell ref="C173:D173"/>
    <mergeCell ref="C174:D174"/>
    <mergeCell ref="H174:H175"/>
    <mergeCell ref="C175:D175"/>
    <mergeCell ref="C155:D155"/>
    <mergeCell ref="C157:E157"/>
    <mergeCell ref="B163:G163"/>
    <mergeCell ref="C172:D172"/>
    <mergeCell ref="C156:E156"/>
    <mergeCell ref="C151:D151"/>
    <mergeCell ref="H151:H152"/>
    <mergeCell ref="C152:D152"/>
    <mergeCell ref="C153:D153"/>
    <mergeCell ref="H153:H154"/>
    <mergeCell ref="C154:D154"/>
    <mergeCell ref="C147:D147"/>
    <mergeCell ref="H147:H148"/>
    <mergeCell ref="C148:D148"/>
    <mergeCell ref="C149:D149"/>
    <mergeCell ref="H149:H150"/>
    <mergeCell ref="C150:D150"/>
    <mergeCell ref="C143:D143"/>
    <mergeCell ref="H143:H144"/>
    <mergeCell ref="C144:D144"/>
    <mergeCell ref="C145:D145"/>
    <mergeCell ref="H145:H146"/>
    <mergeCell ref="C146:D146"/>
    <mergeCell ref="C139:D139"/>
    <mergeCell ref="H139:H140"/>
    <mergeCell ref="C140:D140"/>
    <mergeCell ref="C141:D141"/>
    <mergeCell ref="H141:H142"/>
    <mergeCell ref="C142:D142"/>
    <mergeCell ref="F133:G133"/>
    <mergeCell ref="F134:G134"/>
    <mergeCell ref="F135:G135"/>
    <mergeCell ref="C138:D138"/>
    <mergeCell ref="C128:D128"/>
    <mergeCell ref="H128:H129"/>
    <mergeCell ref="C129:D129"/>
    <mergeCell ref="C130:D130"/>
    <mergeCell ref="H130:H131"/>
    <mergeCell ref="C131:D131"/>
    <mergeCell ref="C124:D124"/>
    <mergeCell ref="H124:H125"/>
    <mergeCell ref="C125:D125"/>
    <mergeCell ref="C126:D126"/>
    <mergeCell ref="H126:H127"/>
    <mergeCell ref="C127:D127"/>
    <mergeCell ref="C117:D117"/>
    <mergeCell ref="H117:H118"/>
    <mergeCell ref="C118:D118"/>
    <mergeCell ref="C122:D122"/>
    <mergeCell ref="H122:H123"/>
    <mergeCell ref="C123:D123"/>
    <mergeCell ref="C113:D113"/>
    <mergeCell ref="H113:H114"/>
    <mergeCell ref="C114:D114"/>
    <mergeCell ref="C115:D115"/>
    <mergeCell ref="H115:H116"/>
    <mergeCell ref="C116:D116"/>
    <mergeCell ref="C109:D109"/>
    <mergeCell ref="H109:H110"/>
    <mergeCell ref="C110:D110"/>
    <mergeCell ref="C111:D111"/>
    <mergeCell ref="H111:H112"/>
    <mergeCell ref="C112:D112"/>
    <mergeCell ref="C102:D102"/>
    <mergeCell ref="H102:H103"/>
    <mergeCell ref="C103:D103"/>
    <mergeCell ref="C104:D104"/>
    <mergeCell ref="H104:H105"/>
    <mergeCell ref="C105:D105"/>
    <mergeCell ref="F13:G13"/>
    <mergeCell ref="C96:D96"/>
    <mergeCell ref="H96:H97"/>
    <mergeCell ref="C97:D97"/>
    <mergeCell ref="C20:D20"/>
    <mergeCell ref="C21:D21"/>
    <mergeCell ref="C22:D22"/>
    <mergeCell ref="C23:D23"/>
    <mergeCell ref="C24:D24"/>
    <mergeCell ref="C25:D25"/>
    <mergeCell ref="C26:D26"/>
    <mergeCell ref="C27:D27"/>
    <mergeCell ref="C28:D28"/>
    <mergeCell ref="C77:D77"/>
    <mergeCell ref="C62:D62"/>
    <mergeCell ref="C63:D63"/>
    <mergeCell ref="C64:D64"/>
    <mergeCell ref="C65:D65"/>
    <mergeCell ref="C66:D66"/>
    <mergeCell ref="C67:D67"/>
    <mergeCell ref="F59:G59"/>
    <mergeCell ref="H28:H29"/>
    <mergeCell ref="H33:H34"/>
    <mergeCell ref="H35:H36"/>
    <mergeCell ref="F58:G58"/>
    <mergeCell ref="H46:H47"/>
    <mergeCell ref="H48:H49"/>
    <mergeCell ref="H50:H51"/>
    <mergeCell ref="H52:H53"/>
    <mergeCell ref="H54:H55"/>
    <mergeCell ref="C98:D98"/>
    <mergeCell ref="H98:H99"/>
    <mergeCell ref="C99:D99"/>
    <mergeCell ref="C100:D100"/>
    <mergeCell ref="H100:H101"/>
    <mergeCell ref="C101:D101"/>
    <mergeCell ref="B6:D6"/>
    <mergeCell ref="B8:D10"/>
    <mergeCell ref="F57:G57"/>
    <mergeCell ref="H20:H21"/>
    <mergeCell ref="H22:H23"/>
    <mergeCell ref="H24:H25"/>
    <mergeCell ref="H26:H27"/>
    <mergeCell ref="H37:H38"/>
    <mergeCell ref="H39:H40"/>
    <mergeCell ref="H41:H42"/>
    <mergeCell ref="H63:H64"/>
    <mergeCell ref="H65:H66"/>
    <mergeCell ref="H67:H68"/>
    <mergeCell ref="H69:H70"/>
    <mergeCell ref="H71:H72"/>
    <mergeCell ref="H73:H74"/>
    <mergeCell ref="H75:H76"/>
    <mergeCell ref="H77:H78"/>
    <mergeCell ref="C70:D70"/>
    <mergeCell ref="C78:D78"/>
    <mergeCell ref="C74:D74"/>
    <mergeCell ref="C75:D75"/>
    <mergeCell ref="C76:D76"/>
    <mergeCell ref="C71:D71"/>
    <mergeCell ref="C72:D72"/>
    <mergeCell ref="C73:D73"/>
    <mergeCell ref="C37:D37"/>
    <mergeCell ref="C68:D68"/>
    <mergeCell ref="C69:D69"/>
    <mergeCell ref="C42:D42"/>
    <mergeCell ref="C29:D29"/>
    <mergeCell ref="C79:D79"/>
    <mergeCell ref="C81:E81"/>
    <mergeCell ref="C80:E80"/>
    <mergeCell ref="C33:D33"/>
    <mergeCell ref="C34:D34"/>
    <mergeCell ref="C35:D35"/>
    <mergeCell ref="C36:D36"/>
    <mergeCell ref="C46:D46"/>
    <mergeCell ref="C47:D47"/>
    <mergeCell ref="A197:A207"/>
    <mergeCell ref="A184:A194"/>
    <mergeCell ref="A171:A181"/>
    <mergeCell ref="A121:A131"/>
    <mergeCell ref="A137:A154"/>
    <mergeCell ref="A260:A270"/>
    <mergeCell ref="A273:A283"/>
    <mergeCell ref="A289:A306"/>
    <mergeCell ref="A213:A230"/>
    <mergeCell ref="A247:A257"/>
    <mergeCell ref="B87:G87"/>
    <mergeCell ref="F8:G10"/>
    <mergeCell ref="C54:D54"/>
    <mergeCell ref="C55:D55"/>
    <mergeCell ref="C38:D38"/>
    <mergeCell ref="C39:D39"/>
    <mergeCell ref="C40:D40"/>
    <mergeCell ref="C52:D52"/>
    <mergeCell ref="C53:D53"/>
    <mergeCell ref="C48:D48"/>
    <mergeCell ref="A19:A29"/>
    <mergeCell ref="A61:A78"/>
    <mergeCell ref="D1:H1"/>
    <mergeCell ref="B12:D12"/>
    <mergeCell ref="B13:D13"/>
    <mergeCell ref="F6:G6"/>
    <mergeCell ref="C49:D49"/>
    <mergeCell ref="C50:D50"/>
    <mergeCell ref="C51:D51"/>
    <mergeCell ref="C41:D41"/>
    <mergeCell ref="A108:A118"/>
    <mergeCell ref="A95:A105"/>
    <mergeCell ref="A45:A55"/>
    <mergeCell ref="A32:A42"/>
  </mergeCells>
  <conditionalFormatting sqref="F106 F119 F132 F182 F195 F208 F258 F271 F284 F30 F43 F56">
    <cfRule type="cellIs" priority="1" dxfId="0" operator="notEqual" stopIfTrue="1">
      <formula>1</formula>
    </cfRule>
    <cfRule type="cellIs" priority="2" dxfId="1" operator="equal" stopIfTrue="1">
      <formula>1</formula>
    </cfRule>
  </conditionalFormatting>
  <conditionalFormatting sqref="H215:H230 B239:G239 H248:H257 H261:H270 H274:H283 H291:H306 B315:G315 H20:H29 H33:H42 H46:H55 H63:H78 B87:G87 H96:H105 H109:H118 H122:H131 H139:H154 B163:G163 H172:H181 H185:H194 H198:H207 D1:H1 B6:D6 B8:D10 B13:D13 F6:G6 F8:G10 F13:G13">
    <cfRule type="cellIs" priority="3" dxfId="2" operator="notEqual" stopIfTrue="1">
      <formula>$J$1</formula>
    </cfRule>
  </conditionalFormatting>
  <conditionalFormatting sqref="E20 G20 E22 G22 E24 G24 E26 G26 E28 G28 E96 G96 E98 G98 E100 G100 E102 G102 E104 G104 E172 G172 E174 G174 E176 G176 E178 G178 E180 G180 E248 G248 E250 G250 E252 G252 E254 G254 E256 G256">
    <cfRule type="cellIs" priority="4" dxfId="3" operator="notEqual" stopIfTrue="1">
      <formula>$J$1</formula>
    </cfRule>
  </conditionalFormatting>
  <conditionalFormatting sqref="E33 G33 E35 G35 E37 G37 E39 G39 E41 G41 E109 G109 E111 G111 E113 G113 E115 G115 E117 G117 E185 G185 E187 G187 E189 G189 E191 G191 E193 G193 E261 G261 E263 G263 E265 G265 E267 G267 E269 G269">
    <cfRule type="cellIs" priority="5" dxfId="4" operator="notEqual" stopIfTrue="1">
      <formula>""</formula>
    </cfRule>
  </conditionalFormatting>
  <conditionalFormatting sqref="E46 G46 E48 G48 E50 G50 E52 G52 E54 G54 E122 G122 E124 G124 E126 G126 E128 G128 E130 G130 E198 G198 E200 G200 E202 G202 E204 G204 E206 G206 E274 G274 E276 G276 E278 G278 E280 G280 E282 G282">
    <cfRule type="cellIs" priority="6" dxfId="5" operator="notEqual" stopIfTrue="1">
      <formula>$J$1</formula>
    </cfRule>
  </conditionalFormatting>
  <conditionalFormatting sqref="E63 G63 E65 G65 E67 G67 E69 G69 E71 G71 E73 G73 E75 G75 E77 G77 E139 G139 E141 G141 E143 G143 G145 G147 G305 E149 G149 E151 G151 E153 G153 E215 G215 E217 G217 E219 G219 E221 G221 E223 G223 E225 G225 E227 G227 E229 G229 E291 G291 E293 G293 E295 G295 E297 G297 E299 G299 E301 G301 E303 G303 E305 E145 E147">
    <cfRule type="cellIs" priority="7" dxfId="6" operator="notEqual" stopIfTrue="1">
      <formula>$J$1</formula>
    </cfRule>
  </conditionalFormatting>
  <dataValidations count="12">
    <dataValidation type="textLength" operator="lessThan" allowBlank="1" showInputMessage="1" showErrorMessage="1" errorTitle="Text ist zu lang, maximal.." sqref="I20:I21 I96:I97 I172:I173 I248:I249">
      <formula1>D20</formula1>
    </dataValidation>
    <dataValidation type="textLength" operator="lessThanOrEqual" allowBlank="1" showInputMessage="1" showErrorMessage="1" errorTitle="Testo troppo lungo" error="Testo troppo lungo (55 caratteri al massimo)." sqref="D1:H1">
      <formula1>55</formula1>
    </dataValidation>
    <dataValidation type="textLength" operator="lessThanOrEqual" allowBlank="1" showInputMessage="1" showErrorMessage="1" errorTitle="Testo troppo lungo" error="Testo troppo lungo (30 caratteri al massimo)." sqref="B6:D6">
      <formula1>30</formula1>
    </dataValidation>
    <dataValidation type="textLength" operator="lessThanOrEqual" allowBlank="1" showInputMessage="1" showErrorMessage="1" errorTitle="Testo troppo lungo" error="Testo troppo lungo (90 caratteri al massimo)." sqref="B8:D10">
      <formula1>90</formula1>
    </dataValidation>
    <dataValidation type="textLength" operator="lessThanOrEqual" allowBlank="1" showInputMessage="1" showErrorMessage="1" errorTitle="Testo troppo lungo" error="Testo troppo lungo (60 caratteri al massimo)." sqref="F8:G10 F13:G13">
      <formula1>60</formula1>
    </dataValidation>
    <dataValidation type="textLength" operator="lessThanOrEqual" allowBlank="1" showInputMessage="1" showErrorMessage="1" errorTitle="Testo troppo lungo" error="Testo troppo lungo (20 caratteri al massimo)." sqref="F6:G6">
      <formula1>20</formula1>
    </dataValidation>
    <dataValidation type="list" allowBlank="1" showInputMessage="1" showErrorMessage="1" prompt="3  Effeto positivo massimo&#10;2  Effeto positivo&#10;1  Effeto positivo minimo&#10;0  Nessun effeto&#10;-1 Effeto negativo minimo&#10;-2 Effeto negativo&#10;-3 Effeto negativo massimo&#10;&#10;sconosciuto: Non si conosce l'effeto" errorTitle="Dato non valido" error="é possible inserire solo i seguenti valori::&#10;3, 2, 1, 0, -1, -2, -3, sconosciuto." sqref="E20 E22 E24 E26 E28 E33 E35 E37 E39 E41 E46 E48 E50 E52 E54 E96 E98 E100 E102 E104 E109 E111 E113 E115 E117 E122 E124 E126 E128 E130 E172 E174 E176 E178 E180 E185 E187 E189 E191 E193 E198 E200 E202 E204 E206 E248 E250 E252 E254 E256 E261 E263 E265 E267 E269 E274 E276 E278 E280 E282">
      <formula1>$J$3:$J$10</formula1>
    </dataValidation>
    <dataValidation type="list" allowBlank="1" showInputMessage="1" showErrorMessage="1" prompt="nessuna: Nessuna incertezza&#10;piccola: Poca incertezza&#10;media: Incertezza media&#10;grande: Grande incertezza" errorTitle="Dato non valido" error="é possible inserire solo i seguenti valori:&#10;nessuna, piccola, media, grande" sqref="G96 G98 G100 G102 G104 G109 G111 G113 G115 G117 G122 G124 G126 G128 G130 G172 G174 G176 G178 G180 G185 G187 G189 G191 G193 G198 G200 G202 G204 G206 G248 G250 G252 G254 G256 G261 G263 G265 G267 G269 G274 G276 G278 G280 G282 G46 G48 G50 G52 G54 G33 G35 G37 G39 G41 G20 G22 G24 G26 G28 G305 G303 G301 G299 G297 G295 G293 G291 G229 G227 G225 G223 G221 G219 G217 G215 G153 G151 G149 G147 G139 G141 G143 G145 G63 G65 G67 G69 G71 G73 G75 G77">
      <formula1>$K$3:$K$6</formula1>
    </dataValidation>
    <dataValidation type="list" allowBlank="1" showInputMessage="1" showErrorMessage="1" prompt="nessuna: Nessun problema&#10;piccola: Piccolo problema&#10;media: Problema medio&#10;grande: Grande problema&#10;&#10;sconosciuto: L'importanza del problema sconosciuta" errorTitle="Dato non valido" error="é possible inserire solo i seguenti valori:&#10;nessuna, piccola, media, grande, sconosciuta" sqref="E63 E65 E67 E69 E71 E73 E75 E77 E139 E141 E143 E145 E147 E149 E151 E153 E215 E217 E219 E221 E223 E225 E227 E229 E291 E293 E295 E297 E299 E301 E303 E305">
      <formula1>$L$3:$L$7</formula1>
    </dataValidation>
    <dataValidation type="textLength" operator="lessThanOrEqual" allowBlank="1" showInputMessage="1" showErrorMessage="1" errorTitle="Testo troppo lungo" error="Testo troppo lungo (120 caratteri al massimo)." sqref="H20:H29 H33:H42 H46:H55 H63:H78 H96:H105 H109:H118 H122:H131 H139:H154 H172:H181 H185:H194 H198:H207 H215:H230 H248:H257 H261:H270 H274:H283 H291:H306">
      <formula1>120</formula1>
    </dataValidation>
    <dataValidation type="textLength" operator="lessThanOrEqual" allowBlank="1" showInputMessage="1" showErrorMessage="1" errorTitle="Testo troppo lungo" error="Testo troppo lungo (90 caratteri al massimo)." sqref="B13:D13">
      <formula1>90</formula1>
    </dataValidation>
    <dataValidation type="textLength" operator="lessThanOrEqual" allowBlank="1" showInputMessage="1" showErrorMessage="1" errorTitle="Testo troppo lungo" error="Testo troppo lungo (350 caratteri al massimo)." sqref="B87:G87 B163:G163 B239:G239 B315:G315">
      <formula1>350</formula1>
    </dataValidation>
  </dataValidations>
  <printOptions/>
  <pageMargins left="0.59" right="0.29" top="0.7874015748031497" bottom="0.7874015748031497" header="0.5118110236220472" footer="0.5118110236220472"/>
  <pageSetup fitToHeight="11" horizontalDpi="600" verticalDpi="600" orientation="portrait" paperSize="9" scale="53" r:id="rId3"/>
  <headerFooter alignWithMargins="0">
    <oddFooter>&amp;LStrumento Excel per VSost&amp;CPagina &amp;P&amp;RAnalisi pertinenza (dati)</oddFooter>
  </headerFooter>
  <rowBreaks count="7" manualBreakCount="7">
    <brk id="58" min="1" max="7" man="1"/>
    <brk id="88" min="1" max="7" man="1"/>
    <brk id="134" min="1" max="7" man="1"/>
    <brk id="164" min="1" max="7" man="1"/>
    <brk id="210" min="1" max="7" man="1"/>
    <brk id="240" min="1" max="7" man="1"/>
    <brk id="286" min="1" max="7" man="1"/>
  </rowBreaks>
  <legacyDrawing r:id="rId2"/>
</worksheet>
</file>

<file path=xl/worksheets/sheet3.xml><?xml version="1.0" encoding="utf-8"?>
<worksheet xmlns="http://schemas.openxmlformats.org/spreadsheetml/2006/main" xmlns:r="http://schemas.openxmlformats.org/officeDocument/2006/relationships">
  <dimension ref="A1:AM393"/>
  <sheetViews>
    <sheetView workbookViewId="0" topLeftCell="A1">
      <selection activeCell="C2" sqref="C2"/>
    </sheetView>
  </sheetViews>
  <sheetFormatPr defaultColWidth="11.421875" defaultRowHeight="12.75"/>
  <cols>
    <col min="1" max="1" width="5.00390625" style="228" customWidth="1"/>
    <col min="2" max="2" width="4.140625" style="228" customWidth="1"/>
    <col min="3" max="3" width="7.421875" style="228" customWidth="1"/>
    <col min="4" max="4" width="23.421875" style="228" customWidth="1"/>
    <col min="5" max="7" width="2.140625" style="228" customWidth="1"/>
    <col min="8" max="20" width="2.421875" style="228" customWidth="1"/>
    <col min="21" max="21" width="1.28515625" style="228" customWidth="1"/>
    <col min="22" max="22" width="2.140625" style="228" customWidth="1"/>
    <col min="23" max="23" width="5.140625" style="228" customWidth="1"/>
    <col min="24" max="24" width="6.140625" style="228" customWidth="1"/>
    <col min="25" max="28" width="7.28125" style="228" customWidth="1"/>
    <col min="29" max="29" width="2.140625" style="228" customWidth="1"/>
    <col min="30" max="30" width="2.57421875" style="228" customWidth="1"/>
    <col min="31" max="31" width="81.00390625" style="228" customWidth="1"/>
    <col min="32" max="16384" width="11.421875" style="228" customWidth="1"/>
  </cols>
  <sheetData>
    <row r="1" spans="1:31" ht="18">
      <c r="A1" s="8"/>
      <c r="B1" s="10" t="s">
        <v>149</v>
      </c>
      <c r="C1" s="2"/>
      <c r="D1" s="302">
        <f>'2-Inserimento dati (AP)'!D1:G1</f>
        <v>0</v>
      </c>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290"/>
    </row>
    <row r="2" spans="1:31" ht="7.5" customHeight="1">
      <c r="A2" s="8"/>
      <c r="B2" s="10"/>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8"/>
      <c r="B3" s="10" t="s">
        <v>153</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8"/>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8"/>
      <c r="B5" s="3" t="str">
        <f>'2-Inserimento dati (AP)'!B5</f>
        <v>Titolo del progetto:</v>
      </c>
      <c r="C5" s="2"/>
      <c r="D5" s="2"/>
      <c r="E5" s="2"/>
      <c r="F5" s="2"/>
      <c r="G5" s="2"/>
      <c r="H5" s="3"/>
      <c r="I5" s="2"/>
      <c r="J5" s="2"/>
      <c r="K5" s="2"/>
      <c r="L5" s="2"/>
      <c r="M5" s="2"/>
      <c r="N5" s="2"/>
      <c r="O5" s="2"/>
      <c r="P5" s="2"/>
      <c r="Q5" s="2"/>
      <c r="R5" s="2"/>
      <c r="S5" s="2"/>
      <c r="T5" s="2"/>
      <c r="U5" s="2"/>
      <c r="V5" s="2"/>
      <c r="W5" s="2"/>
      <c r="X5" s="3" t="str">
        <f>'2-Inserimento dati (AP)'!F5</f>
        <v>Data:</v>
      </c>
      <c r="Y5" s="2"/>
      <c r="Z5" s="2"/>
      <c r="AA5" s="2"/>
      <c r="AB5" s="2"/>
      <c r="AC5" s="2"/>
      <c r="AD5" s="2"/>
      <c r="AE5" s="2"/>
    </row>
    <row r="6" spans="1:39" ht="12.75">
      <c r="A6" s="8"/>
      <c r="B6" s="361">
        <f>'2-Inserimento dati (AP)'!B6</f>
        <v>0</v>
      </c>
      <c r="C6" s="329"/>
      <c r="D6" s="329"/>
      <c r="E6" s="362"/>
      <c r="F6" s="362"/>
      <c r="G6" s="362"/>
      <c r="H6" s="362"/>
      <c r="I6" s="362"/>
      <c r="J6" s="362"/>
      <c r="K6" s="362"/>
      <c r="L6" s="362"/>
      <c r="M6" s="362"/>
      <c r="N6" s="362"/>
      <c r="O6" s="2"/>
      <c r="P6" s="2"/>
      <c r="Q6" s="2"/>
      <c r="R6" s="2"/>
      <c r="S6" s="2"/>
      <c r="T6" s="2"/>
      <c r="U6" s="2"/>
      <c r="V6" s="2"/>
      <c r="W6" s="2"/>
      <c r="X6" s="363">
        <f>'2-Inserimento dati (AP)'!F6</f>
        <v>0</v>
      </c>
      <c r="Y6" s="364"/>
      <c r="Z6" s="364"/>
      <c r="AA6" s="364"/>
      <c r="AB6" s="364"/>
      <c r="AC6" s="364"/>
      <c r="AD6" s="364"/>
      <c r="AE6" s="4"/>
      <c r="AF6" s="229"/>
      <c r="AG6" s="229"/>
      <c r="AH6" s="229"/>
      <c r="AI6" s="229"/>
      <c r="AJ6" s="229"/>
      <c r="AK6" s="229"/>
      <c r="AL6" s="229"/>
      <c r="AM6" s="229"/>
    </row>
    <row r="7" spans="1:31" ht="25.5" customHeight="1">
      <c r="A7" s="8"/>
      <c r="B7" s="3" t="str">
        <f>'2-Inserimento dati (AP)'!B7</f>
        <v>Breve descrizione del progetto:</v>
      </c>
      <c r="C7" s="2"/>
      <c r="D7" s="2"/>
      <c r="E7" s="2"/>
      <c r="F7" s="2"/>
      <c r="G7" s="2"/>
      <c r="H7" s="3"/>
      <c r="I7" s="2"/>
      <c r="J7" s="2"/>
      <c r="K7" s="2"/>
      <c r="L7" s="2"/>
      <c r="M7" s="2"/>
      <c r="N7" s="2"/>
      <c r="O7" s="2"/>
      <c r="P7" s="2"/>
      <c r="Q7" s="2"/>
      <c r="R7" s="2"/>
      <c r="S7" s="2"/>
      <c r="T7" s="2"/>
      <c r="U7" s="2"/>
      <c r="V7" s="2"/>
      <c r="W7" s="2"/>
      <c r="X7" s="3" t="str">
        <f>'2-Inserimento dati (AP)'!F7</f>
        <v>Analisi esegiuta da:</v>
      </c>
      <c r="Y7" s="2"/>
      <c r="Z7" s="2"/>
      <c r="AA7" s="2"/>
      <c r="AB7" s="2"/>
      <c r="AC7" s="2"/>
      <c r="AD7" s="2"/>
      <c r="AE7" s="2"/>
    </row>
    <row r="8" spans="1:39" ht="12.75">
      <c r="A8" s="8"/>
      <c r="B8" s="361">
        <f>'2-Inserimento dati (AP)'!B8</f>
        <v>0</v>
      </c>
      <c r="C8" s="329"/>
      <c r="D8" s="329"/>
      <c r="E8" s="362"/>
      <c r="F8" s="362"/>
      <c r="G8" s="362"/>
      <c r="H8" s="362"/>
      <c r="I8" s="362"/>
      <c r="J8" s="362"/>
      <c r="K8" s="362"/>
      <c r="L8" s="362"/>
      <c r="M8" s="362"/>
      <c r="N8" s="362"/>
      <c r="O8" s="2"/>
      <c r="P8" s="2"/>
      <c r="Q8" s="2"/>
      <c r="R8" s="2"/>
      <c r="S8" s="2"/>
      <c r="T8" s="2"/>
      <c r="U8" s="2"/>
      <c r="V8" s="2"/>
      <c r="W8" s="2"/>
      <c r="X8" s="361">
        <f>'2-Inserimento dati (AP)'!F8</f>
        <v>0</v>
      </c>
      <c r="Y8" s="362"/>
      <c r="Z8" s="362"/>
      <c r="AA8" s="362"/>
      <c r="AB8" s="362"/>
      <c r="AC8" s="362"/>
      <c r="AD8" s="362"/>
      <c r="AE8" s="4"/>
      <c r="AF8" s="229"/>
      <c r="AG8" s="229"/>
      <c r="AH8" s="229"/>
      <c r="AI8" s="229"/>
      <c r="AJ8" s="229"/>
      <c r="AK8" s="229"/>
      <c r="AL8" s="229"/>
      <c r="AM8" s="229"/>
    </row>
    <row r="9" spans="1:39" ht="12.75">
      <c r="A9" s="8"/>
      <c r="B9" s="329"/>
      <c r="C9" s="329"/>
      <c r="D9" s="329"/>
      <c r="E9" s="362"/>
      <c r="F9" s="362"/>
      <c r="G9" s="362"/>
      <c r="H9" s="362"/>
      <c r="I9" s="362"/>
      <c r="J9" s="362"/>
      <c r="K9" s="362"/>
      <c r="L9" s="362"/>
      <c r="M9" s="362"/>
      <c r="N9" s="362"/>
      <c r="O9" s="2"/>
      <c r="P9" s="2"/>
      <c r="Q9" s="2"/>
      <c r="R9" s="2"/>
      <c r="S9" s="2"/>
      <c r="T9" s="2"/>
      <c r="U9" s="2"/>
      <c r="V9" s="2"/>
      <c r="W9" s="2"/>
      <c r="X9" s="362"/>
      <c r="Y9" s="362"/>
      <c r="Z9" s="362"/>
      <c r="AA9" s="362"/>
      <c r="AB9" s="362"/>
      <c r="AC9" s="362"/>
      <c r="AD9" s="362"/>
      <c r="AE9" s="4"/>
      <c r="AF9" s="229"/>
      <c r="AG9" s="229"/>
      <c r="AH9" s="229"/>
      <c r="AI9" s="229"/>
      <c r="AJ9" s="229"/>
      <c r="AK9" s="229"/>
      <c r="AL9" s="229"/>
      <c r="AM9" s="229"/>
    </row>
    <row r="10" spans="1:39" ht="12.75">
      <c r="A10" s="8"/>
      <c r="B10" s="329"/>
      <c r="C10" s="329"/>
      <c r="D10" s="329"/>
      <c r="E10" s="362"/>
      <c r="F10" s="362"/>
      <c r="G10" s="362"/>
      <c r="H10" s="362"/>
      <c r="I10" s="362"/>
      <c r="J10" s="362"/>
      <c r="K10" s="362"/>
      <c r="L10" s="362"/>
      <c r="M10" s="362"/>
      <c r="N10" s="362"/>
      <c r="O10" s="2"/>
      <c r="P10" s="2"/>
      <c r="Q10" s="2"/>
      <c r="R10" s="2"/>
      <c r="S10" s="2"/>
      <c r="T10" s="2"/>
      <c r="U10" s="2"/>
      <c r="V10" s="2"/>
      <c r="W10" s="2"/>
      <c r="X10" s="362"/>
      <c r="Y10" s="362"/>
      <c r="Z10" s="362"/>
      <c r="AA10" s="362"/>
      <c r="AB10" s="362"/>
      <c r="AC10" s="362"/>
      <c r="AD10" s="362"/>
      <c r="AE10" s="4"/>
      <c r="AF10" s="229"/>
      <c r="AG10" s="229"/>
      <c r="AH10" s="229"/>
      <c r="AI10" s="229"/>
      <c r="AJ10" s="229"/>
      <c r="AK10" s="229"/>
      <c r="AL10" s="229"/>
      <c r="AM10" s="229"/>
    </row>
    <row r="11" spans="1:39" ht="12.75">
      <c r="A11" s="8"/>
      <c r="B11" s="93"/>
      <c r="C11" s="93"/>
      <c r="D11" s="93"/>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29"/>
      <c r="AG11" s="229"/>
      <c r="AH11" s="229"/>
      <c r="AI11" s="229"/>
      <c r="AJ11" s="229"/>
      <c r="AK11" s="229"/>
      <c r="AL11" s="229"/>
      <c r="AM11" s="229"/>
    </row>
    <row r="12" spans="1:39" ht="12.75">
      <c r="A12" s="8"/>
      <c r="B12" s="97" t="str">
        <f>'2-Inserimento dati (AP)'!B12:D12</f>
        <v>Sviluppo di riferimento scelto:</v>
      </c>
      <c r="C12" s="93"/>
      <c r="D12" s="93"/>
      <c r="E12" s="4"/>
      <c r="F12" s="4"/>
      <c r="G12" s="4"/>
      <c r="H12" s="4"/>
      <c r="I12" s="4"/>
      <c r="J12" s="4"/>
      <c r="K12" s="4"/>
      <c r="L12" s="4"/>
      <c r="M12" s="4"/>
      <c r="N12" s="4"/>
      <c r="O12" s="2"/>
      <c r="P12" s="2"/>
      <c r="Q12" s="2"/>
      <c r="R12" s="2"/>
      <c r="S12" s="2"/>
      <c r="T12" s="2"/>
      <c r="U12" s="2"/>
      <c r="V12" s="2"/>
      <c r="W12" s="2"/>
      <c r="X12" s="98" t="str">
        <f>'2-Inserimento dati (AP)'!F12</f>
        <v>Varianti valutate: numero e tipo</v>
      </c>
      <c r="Y12" s="4"/>
      <c r="Z12" s="4"/>
      <c r="AA12" s="4"/>
      <c r="AB12" s="4"/>
      <c r="AC12" s="4"/>
      <c r="AD12" s="4"/>
      <c r="AE12" s="4"/>
      <c r="AF12" s="229"/>
      <c r="AG12" s="229"/>
      <c r="AH12" s="229"/>
      <c r="AI12" s="229"/>
      <c r="AJ12" s="229"/>
      <c r="AK12" s="229"/>
      <c r="AL12" s="229"/>
      <c r="AM12" s="229"/>
    </row>
    <row r="13" spans="1:39" ht="38.25" customHeight="1">
      <c r="A13" s="8"/>
      <c r="B13" s="329">
        <f>'2-Inserimento dati (AP)'!B13:D13</f>
        <v>0</v>
      </c>
      <c r="C13" s="330"/>
      <c r="D13" s="330"/>
      <c r="E13" s="330"/>
      <c r="F13" s="330"/>
      <c r="G13" s="330"/>
      <c r="H13" s="330"/>
      <c r="I13" s="330"/>
      <c r="J13" s="330"/>
      <c r="K13" s="330"/>
      <c r="L13" s="330"/>
      <c r="M13" s="330"/>
      <c r="N13" s="330"/>
      <c r="O13" s="2"/>
      <c r="P13" s="2"/>
      <c r="Q13" s="2"/>
      <c r="R13" s="2"/>
      <c r="S13" s="2"/>
      <c r="T13" s="2"/>
      <c r="U13" s="2"/>
      <c r="V13" s="2"/>
      <c r="W13" s="2"/>
      <c r="X13" s="331">
        <f>'2-Inserimento dati (AP)'!F13</f>
        <v>0</v>
      </c>
      <c r="Y13" s="332"/>
      <c r="Z13" s="333"/>
      <c r="AA13" s="333"/>
      <c r="AB13" s="333"/>
      <c r="AC13" s="333"/>
      <c r="AD13" s="333"/>
      <c r="AE13" s="4"/>
      <c r="AF13" s="229"/>
      <c r="AG13" s="229"/>
      <c r="AH13" s="229"/>
      <c r="AI13" s="229"/>
      <c r="AJ13" s="229"/>
      <c r="AK13" s="229"/>
      <c r="AL13" s="229"/>
      <c r="AM13" s="229"/>
    </row>
    <row r="14" spans="1:31" ht="13.5" thickBot="1">
      <c r="A14" s="92"/>
      <c r="B14" s="94"/>
      <c r="C14" s="94"/>
      <c r="D14" s="94"/>
      <c r="E14" s="94"/>
      <c r="F14" s="94"/>
      <c r="G14" s="95"/>
      <c r="H14" s="95"/>
      <c r="I14" s="96"/>
      <c r="J14" s="96"/>
      <c r="K14" s="96"/>
      <c r="L14" s="96"/>
      <c r="M14" s="96"/>
      <c r="N14" s="96"/>
      <c r="O14" s="96"/>
      <c r="P14" s="96"/>
      <c r="Q14" s="96"/>
      <c r="R14" s="96"/>
      <c r="S14" s="96"/>
      <c r="T14" s="96"/>
      <c r="U14" s="96"/>
      <c r="V14" s="96"/>
      <c r="W14" s="96"/>
      <c r="X14" s="96"/>
      <c r="Y14" s="92"/>
      <c r="Z14" s="92"/>
      <c r="AA14" s="92"/>
      <c r="AB14" s="92"/>
      <c r="AC14" s="92"/>
      <c r="AD14" s="92"/>
      <c r="AE14" s="92"/>
    </row>
    <row r="15" spans="1:31" ht="12.75">
      <c r="A15" s="2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03"/>
      <c r="B16" s="1" t="s">
        <v>28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03"/>
      <c r="B17" s="11"/>
      <c r="C17" s="11"/>
      <c r="D17" s="11"/>
      <c r="E17" s="11"/>
      <c r="F17" s="11"/>
      <c r="G17" s="29"/>
      <c r="H17" s="326" t="s">
        <v>93</v>
      </c>
      <c r="I17" s="336"/>
      <c r="J17" s="336"/>
      <c r="K17" s="336"/>
      <c r="L17" s="336"/>
      <c r="M17" s="336"/>
      <c r="N17" s="336"/>
      <c r="O17" s="336"/>
      <c r="P17" s="336"/>
      <c r="Q17" s="336"/>
      <c r="R17" s="336"/>
      <c r="S17" s="336"/>
      <c r="T17" s="336"/>
      <c r="U17" s="336"/>
      <c r="V17" s="336"/>
      <c r="W17" s="337"/>
      <c r="X17" s="303" t="s">
        <v>150</v>
      </c>
      <c r="Y17" s="338" t="s">
        <v>95</v>
      </c>
      <c r="Z17" s="324"/>
      <c r="AA17" s="324"/>
      <c r="AB17" s="347"/>
      <c r="AC17" s="320" t="s">
        <v>64</v>
      </c>
      <c r="AD17" s="321"/>
      <c r="AE17" s="290"/>
    </row>
    <row r="18" spans="1:31" ht="25.5" customHeight="1">
      <c r="A18" s="226"/>
      <c r="B18" s="68" t="s">
        <v>92</v>
      </c>
      <c r="C18" s="68" t="s">
        <v>29</v>
      </c>
      <c r="D18" s="68"/>
      <c r="E18" s="68"/>
      <c r="F18" s="68"/>
      <c r="G18" s="29"/>
      <c r="H18" s="338">
        <v>-3</v>
      </c>
      <c r="I18" s="339"/>
      <c r="J18" s="324">
        <f>H18+1</f>
        <v>-2</v>
      </c>
      <c r="K18" s="340"/>
      <c r="L18" s="324">
        <v>-1</v>
      </c>
      <c r="M18" s="340">
        <f>J18+1</f>
        <v>-1</v>
      </c>
      <c r="N18" s="31">
        <v>0</v>
      </c>
      <c r="O18" s="324">
        <v>1</v>
      </c>
      <c r="P18" s="340"/>
      <c r="Q18" s="324">
        <f>O18+1</f>
        <v>2</v>
      </c>
      <c r="R18" s="340"/>
      <c r="S18" s="324">
        <f>Q18+1</f>
        <v>3</v>
      </c>
      <c r="T18" s="325"/>
      <c r="U18" s="326" t="s">
        <v>151</v>
      </c>
      <c r="V18" s="327"/>
      <c r="W18" s="328"/>
      <c r="X18" s="304"/>
      <c r="Y18" s="30" t="s">
        <v>96</v>
      </c>
      <c r="Z18" s="31" t="s">
        <v>34</v>
      </c>
      <c r="AA18" s="31" t="s">
        <v>97</v>
      </c>
      <c r="AB18" s="32" t="s">
        <v>98</v>
      </c>
      <c r="AC18" s="14"/>
      <c r="AD18" s="4"/>
      <c r="AE18" s="2"/>
    </row>
    <row r="19" spans="1:31" ht="12.75">
      <c r="A19" s="300" t="s">
        <v>26</v>
      </c>
      <c r="B19" s="69" t="s">
        <v>33</v>
      </c>
      <c r="C19" s="70"/>
      <c r="D19" s="70"/>
      <c r="E19" s="70"/>
      <c r="F19" s="70"/>
      <c r="G19" s="71"/>
      <c r="H19" s="351"/>
      <c r="I19" s="352"/>
      <c r="J19" s="16"/>
      <c r="K19" s="24"/>
      <c r="L19" s="23"/>
      <c r="M19" s="18"/>
      <c r="N19" s="5"/>
      <c r="O19" s="17"/>
      <c r="P19" s="24"/>
      <c r="Q19" s="23"/>
      <c r="R19" s="18"/>
      <c r="S19" s="17"/>
      <c r="T19" s="6"/>
      <c r="U19" s="187"/>
      <c r="V19" s="8"/>
      <c r="W19" s="9"/>
      <c r="X19" s="305"/>
      <c r="Y19" s="19"/>
      <c r="Z19" s="15"/>
      <c r="AA19" s="15"/>
      <c r="AB19" s="20"/>
      <c r="AC19" s="4"/>
      <c r="AD19" s="4"/>
      <c r="AE19" s="2"/>
    </row>
    <row r="20" spans="1:31" ht="25.5" customHeight="1">
      <c r="A20" s="300"/>
      <c r="B20" s="64" t="s">
        <v>166</v>
      </c>
      <c r="C20" s="64" t="s">
        <v>56</v>
      </c>
      <c r="D20" s="64"/>
      <c r="E20" s="64"/>
      <c r="F20" s="64"/>
      <c r="G20" s="65"/>
      <c r="H20" s="348">
        <f>IF('2-Inserimento dati (AP)'!F20=0,"l",'2-Inserimento dati (AP)'!E20)</f>
        <v>0</v>
      </c>
      <c r="I20" s="341"/>
      <c r="J20" s="346">
        <f>IF('2-Inserimento dati (AP)'!F20=0,"l",'2-Inserimento dati (AP)'!E20)</f>
        <v>0</v>
      </c>
      <c r="K20" s="341"/>
      <c r="L20" s="346">
        <f>IF('2-Inserimento dati (AP)'!F20=0,"l",'2-Inserimento dati (AP)'!E20)</f>
        <v>0</v>
      </c>
      <c r="M20" s="341"/>
      <c r="N20" s="151">
        <f>IF('2-Inserimento dati (AP)'!F20=0,"l",'2-Inserimento dati (AP)'!E20)</f>
        <v>0</v>
      </c>
      <c r="O20" s="322">
        <f>IF('2-Inserimento dati (AP)'!F20=0,"l",'2-Inserimento dati (AP)'!E20)</f>
        <v>0</v>
      </c>
      <c r="P20" s="341"/>
      <c r="Q20" s="322">
        <f>IF('2-Inserimento dati (AP)'!F20=0,"l",'2-Inserimento dati (AP)'!E20)</f>
        <v>0</v>
      </c>
      <c r="R20" s="341"/>
      <c r="S20" s="322">
        <f>IF('2-Inserimento dati (AP)'!F20=0,"l",'2-Inserimento dati (AP)'!E20)</f>
        <v>0</v>
      </c>
      <c r="T20" s="323"/>
      <c r="U20" s="185">
        <f>IF('2-Inserimento dati (AP)'!F20=0,"l",'2-Inserimento dati (AP)'!E20)</f>
        <v>0</v>
      </c>
      <c r="V20" s="152">
        <f>IF('2-Inserimento dati (AP)'!F20=0,"l",'2-Inserimento dati (AP)'!E20)</f>
        <v>0</v>
      </c>
      <c r="W20" s="176" t="str">
        <f>IF('2-Inserimento dati (AP)'!F20=0,"l",(IF('2-Inserimento dati (AP)'!E20="sconosciuto","X","l")))</f>
        <v>l</v>
      </c>
      <c r="X20" s="167">
        <f>'2-Inserimento dati (AP)'!F20</f>
        <v>0.2</v>
      </c>
      <c r="Y20" s="170" t="str">
        <f>IF('2-Inserimento dati (AP)'!G20="nessuna","X",0)</f>
        <v>X</v>
      </c>
      <c r="Z20" s="171">
        <f>IF('2-Inserimento dati (AP)'!G20="piccola","X",0)</f>
        <v>0</v>
      </c>
      <c r="AA20" s="171">
        <f>IF('2-Inserimento dati (AP)'!G20="media","X",0)</f>
        <v>0</v>
      </c>
      <c r="AB20" s="172">
        <f>IF('2-Inserimento dati (AP)'!G20="grande","X",0)</f>
        <v>0</v>
      </c>
      <c r="AC20" s="312">
        <f>'2-Inserimento dati (AP)'!H20</f>
        <v>0</v>
      </c>
      <c r="AD20" s="313"/>
      <c r="AE20" s="313"/>
    </row>
    <row r="21" spans="1:31" ht="25.5" customHeight="1">
      <c r="A21" s="300"/>
      <c r="B21" s="64" t="s">
        <v>167</v>
      </c>
      <c r="C21" s="64" t="s">
        <v>58</v>
      </c>
      <c r="D21" s="64"/>
      <c r="E21" s="64"/>
      <c r="F21" s="64"/>
      <c r="G21" s="65"/>
      <c r="H21" s="348">
        <f>IF('2-Inserimento dati (AP)'!F22=0,"l",'2-Inserimento dati (AP)'!E22)</f>
        <v>0</v>
      </c>
      <c r="I21" s="341"/>
      <c r="J21" s="346">
        <f>IF('2-Inserimento dati (AP)'!F22=0,"l",'2-Inserimento dati (AP)'!E22)</f>
        <v>0</v>
      </c>
      <c r="K21" s="341"/>
      <c r="L21" s="346">
        <f>IF('2-Inserimento dati (AP)'!F22=0,"l",'2-Inserimento dati (AP)'!E22)</f>
        <v>0</v>
      </c>
      <c r="M21" s="341"/>
      <c r="N21" s="151">
        <f>IF('2-Inserimento dati (AP)'!F22=0,"l",'2-Inserimento dati (AP)'!E22)</f>
        <v>0</v>
      </c>
      <c r="O21" s="322">
        <f>IF('2-Inserimento dati (AP)'!F22=0,"l",'2-Inserimento dati (AP)'!E22)</f>
        <v>0</v>
      </c>
      <c r="P21" s="341"/>
      <c r="Q21" s="322">
        <f>IF('2-Inserimento dati (AP)'!F22=0,"l",'2-Inserimento dati (AP)'!E22)</f>
        <v>0</v>
      </c>
      <c r="R21" s="341"/>
      <c r="S21" s="322">
        <f>IF('2-Inserimento dati (AP)'!F22=0,"l",'2-Inserimento dati (AP)'!E22)</f>
        <v>0</v>
      </c>
      <c r="T21" s="323"/>
      <c r="U21" s="185">
        <f>IF('2-Inserimento dati (AP)'!F22=0,"l",'2-Inserimento dati (AP)'!E22)</f>
        <v>0</v>
      </c>
      <c r="V21" s="152">
        <f>IF('2-Inserimento dati (AP)'!F22=0,"l",'2-Inserimento dati (AP)'!E22)</f>
        <v>0</v>
      </c>
      <c r="W21" s="176" t="str">
        <f>IF('2-Inserimento dati (AP)'!F22=0,"l",(IF('2-Inserimento dati (AP)'!E22="sconosciuto","X","l")))</f>
        <v>l</v>
      </c>
      <c r="X21" s="167">
        <f>'2-Inserimento dati (AP)'!F22</f>
        <v>0.2</v>
      </c>
      <c r="Y21" s="170" t="str">
        <f>IF('2-Inserimento dati (AP)'!G22="nessuna","X",0)</f>
        <v>X</v>
      </c>
      <c r="Z21" s="171">
        <f>IF('2-Inserimento dati (AP)'!G22="piccola","X",0)</f>
        <v>0</v>
      </c>
      <c r="AA21" s="171">
        <f>IF('2-Inserimento dati (AP)'!G22="media","X",0)</f>
        <v>0</v>
      </c>
      <c r="AB21" s="172">
        <f>IF('2-Inserimento dati (AP)'!G22="grande","X",0)</f>
        <v>0</v>
      </c>
      <c r="AC21" s="312">
        <f>'2-Inserimento dati (AP)'!H22</f>
        <v>0</v>
      </c>
      <c r="AD21" s="313"/>
      <c r="AE21" s="313"/>
    </row>
    <row r="22" spans="1:31" ht="25.5" customHeight="1">
      <c r="A22" s="300"/>
      <c r="B22" s="64" t="s">
        <v>168</v>
      </c>
      <c r="C22" s="306" t="s">
        <v>57</v>
      </c>
      <c r="D22" s="307"/>
      <c r="E22" s="307"/>
      <c r="F22" s="307"/>
      <c r="G22" s="308"/>
      <c r="H22" s="348">
        <f>IF('2-Inserimento dati (AP)'!F24=0,"l",'2-Inserimento dati (AP)'!E24)</f>
        <v>0</v>
      </c>
      <c r="I22" s="341"/>
      <c r="J22" s="346">
        <f>IF('2-Inserimento dati (AP)'!F24=0,"l",'2-Inserimento dati (AP)'!E24)</f>
        <v>0</v>
      </c>
      <c r="K22" s="341"/>
      <c r="L22" s="346">
        <f>IF('2-Inserimento dati (AP)'!F24=0,"l",'2-Inserimento dati (AP)'!E24)</f>
        <v>0</v>
      </c>
      <c r="M22" s="341"/>
      <c r="N22" s="153">
        <f>IF('2-Inserimento dati (AP)'!F24=0,"l",'2-Inserimento dati (AP)'!E24)</f>
        <v>0</v>
      </c>
      <c r="O22" s="322">
        <f>IF('2-Inserimento dati (AP)'!F24=0,"l",'2-Inserimento dati (AP)'!E24)</f>
        <v>0</v>
      </c>
      <c r="P22" s="341"/>
      <c r="Q22" s="322">
        <f>IF('2-Inserimento dati (AP)'!F24=0,"l",'2-Inserimento dati (AP)'!E24)</f>
        <v>0</v>
      </c>
      <c r="R22" s="341"/>
      <c r="S22" s="322">
        <f>IF('2-Inserimento dati (AP)'!F24=0,"l",'2-Inserimento dati (AP)'!E24)</f>
        <v>0</v>
      </c>
      <c r="T22" s="323"/>
      <c r="U22" s="185">
        <f>IF('2-Inserimento dati (AP)'!F24=0,"l",'2-Inserimento dati (AP)'!E24)</f>
        <v>0</v>
      </c>
      <c r="V22" s="152">
        <f>IF('2-Inserimento dati (AP)'!F24=0,"l",'2-Inserimento dati (AP)'!E24)</f>
        <v>0</v>
      </c>
      <c r="W22" s="176" t="str">
        <f>IF('2-Inserimento dati (AP)'!F24=0,"l",(IF('2-Inserimento dati (AP)'!E24="sconosciuto","X","l")))</f>
        <v>l</v>
      </c>
      <c r="X22" s="167">
        <f>'2-Inserimento dati (AP)'!F24</f>
        <v>0.2</v>
      </c>
      <c r="Y22" s="170" t="str">
        <f>IF('2-Inserimento dati (AP)'!G24="nessuna","X",0)</f>
        <v>X</v>
      </c>
      <c r="Z22" s="171">
        <f>IF('2-Inserimento dati (AP)'!G24="piccola","X",0)</f>
        <v>0</v>
      </c>
      <c r="AA22" s="171">
        <f>IF('2-Inserimento dati (AP)'!G24="media","X",0)</f>
        <v>0</v>
      </c>
      <c r="AB22" s="172">
        <f>IF('2-Inserimento dati (AP)'!G24="grande","X",0)</f>
        <v>0</v>
      </c>
      <c r="AC22" s="312">
        <f>'2-Inserimento dati (AP)'!H24</f>
        <v>0</v>
      </c>
      <c r="AD22" s="313"/>
      <c r="AE22" s="313"/>
    </row>
    <row r="23" spans="1:31" ht="25.5" customHeight="1">
      <c r="A23" s="300"/>
      <c r="B23" s="64" t="s">
        <v>169</v>
      </c>
      <c r="C23" s="306" t="s">
        <v>35</v>
      </c>
      <c r="D23" s="307"/>
      <c r="E23" s="307"/>
      <c r="F23" s="307"/>
      <c r="G23" s="308"/>
      <c r="H23" s="348">
        <f>IF('2-Inserimento dati (AP)'!F26=0,"l",'2-Inserimento dati (AP)'!E26)</f>
        <v>0</v>
      </c>
      <c r="I23" s="341"/>
      <c r="J23" s="346">
        <f>IF('2-Inserimento dati (AP)'!F26=0,"l",'2-Inserimento dati (AP)'!E26)</f>
        <v>0</v>
      </c>
      <c r="K23" s="341"/>
      <c r="L23" s="346">
        <f>IF('2-Inserimento dati (AP)'!F26=0,"l",'2-Inserimento dati (AP)'!E26)</f>
        <v>0</v>
      </c>
      <c r="M23" s="341"/>
      <c r="N23" s="151">
        <f>IF('2-Inserimento dati (AP)'!F26=0,"l",'2-Inserimento dati (AP)'!E26)</f>
        <v>0</v>
      </c>
      <c r="O23" s="322">
        <f>IF('2-Inserimento dati (AP)'!F26=0,"l",'2-Inserimento dati (AP)'!E26)</f>
        <v>0</v>
      </c>
      <c r="P23" s="341"/>
      <c r="Q23" s="322">
        <f>IF('2-Inserimento dati (AP)'!F26=0,"l",'2-Inserimento dati (AP)'!E26)</f>
        <v>0</v>
      </c>
      <c r="R23" s="341"/>
      <c r="S23" s="322">
        <f>IF('2-Inserimento dati (AP)'!F26=0,"l",'2-Inserimento dati (AP)'!E26)</f>
        <v>0</v>
      </c>
      <c r="T23" s="323"/>
      <c r="U23" s="185"/>
      <c r="V23" s="152"/>
      <c r="W23" s="176" t="str">
        <f>IF('2-Inserimento dati (AP)'!F26=0,"l",(IF('2-Inserimento dati (AP)'!E26="sconosciuto","X","l")))</f>
        <v>l</v>
      </c>
      <c r="X23" s="167">
        <f>'2-Inserimento dati (AP)'!F26</f>
        <v>0.2</v>
      </c>
      <c r="Y23" s="170" t="str">
        <f>IF('2-Inserimento dati (AP)'!G26="nessuna","X",0)</f>
        <v>X</v>
      </c>
      <c r="Z23" s="171">
        <f>IF('2-Inserimento dati (AP)'!G26="piccola","X",0)</f>
        <v>0</v>
      </c>
      <c r="AA23" s="171">
        <f>IF('2-Inserimento dati (AP)'!G26="media","X",0)</f>
        <v>0</v>
      </c>
      <c r="AB23" s="172">
        <f>IF('2-Inserimento dati (AP)'!G26="grande","X",0)</f>
        <v>0</v>
      </c>
      <c r="AC23" s="312">
        <f>'2-Inserimento dati (AP)'!H26</f>
        <v>0</v>
      </c>
      <c r="AD23" s="313"/>
      <c r="AE23" s="313"/>
    </row>
    <row r="24" spans="1:31" ht="25.5" customHeight="1">
      <c r="A24" s="301"/>
      <c r="B24" s="66" t="s">
        <v>170</v>
      </c>
      <c r="C24" s="66" t="s">
        <v>99</v>
      </c>
      <c r="D24" s="66"/>
      <c r="E24" s="66"/>
      <c r="F24" s="66"/>
      <c r="G24" s="67"/>
      <c r="H24" s="349">
        <f>IF('2-Inserimento dati (AP)'!F28=0,"l",'2-Inserimento dati (AP)'!E28)</f>
        <v>0</v>
      </c>
      <c r="I24" s="343"/>
      <c r="J24" s="342">
        <f>IF('2-Inserimento dati (AP)'!F28=0,"l",'2-Inserimento dati (AP)'!E28)</f>
        <v>0</v>
      </c>
      <c r="K24" s="343"/>
      <c r="L24" s="342">
        <f>IF('2-Inserimento dati (AP)'!F28=0,"l",'2-Inserimento dati (AP)'!E28)</f>
        <v>0</v>
      </c>
      <c r="M24" s="343"/>
      <c r="N24" s="154">
        <f>IF('2-Inserimento dati (AP)'!F28=0,"l",'2-Inserimento dati (AP)'!E28)</f>
        <v>0</v>
      </c>
      <c r="O24" s="344">
        <f>IF('2-Inserimento dati (AP)'!F28=0,"l",'2-Inserimento dati (AP)'!E28)</f>
        <v>0</v>
      </c>
      <c r="P24" s="343"/>
      <c r="Q24" s="344">
        <f>IF('2-Inserimento dati (AP)'!F28=0,"l",'2-Inserimento dati (AP)'!E28)</f>
        <v>0</v>
      </c>
      <c r="R24" s="343"/>
      <c r="S24" s="344">
        <f>IF('2-Inserimento dati (AP)'!F28=0,"l",'2-Inserimento dati (AP)'!E28)</f>
        <v>0</v>
      </c>
      <c r="T24" s="345"/>
      <c r="U24" s="186"/>
      <c r="V24" s="155"/>
      <c r="W24" s="177" t="str">
        <f>IF('2-Inserimento dati (AP)'!F28=0,"l",(IF('2-Inserimento dati (AP)'!E28="sconosciuto","X","l")))</f>
        <v>l</v>
      </c>
      <c r="X24" s="168">
        <f>'2-Inserimento dati (AP)'!F28</f>
        <v>0.2</v>
      </c>
      <c r="Y24" s="173" t="str">
        <f>IF('2-Inserimento dati (AP)'!G28="nessuna","X",0)</f>
        <v>X</v>
      </c>
      <c r="Z24" s="174">
        <f>IF('2-Inserimento dati (AP)'!G28="piccola","X",0)</f>
        <v>0</v>
      </c>
      <c r="AA24" s="174">
        <f>IF('2-Inserimento dati (AP)'!G28="media","X",0)</f>
        <v>0</v>
      </c>
      <c r="AB24" s="175">
        <f>IF('2-Inserimento dati (AP)'!G28="grande","X",0)</f>
        <v>0</v>
      </c>
      <c r="AC24" s="312">
        <f>'2-Inserimento dati (AP)'!H28</f>
        <v>0</v>
      </c>
      <c r="AD24" s="313"/>
      <c r="AE24" s="313"/>
    </row>
    <row r="25" spans="1:31" ht="18.75" customHeight="1">
      <c r="A25" s="203"/>
      <c r="B25" s="8"/>
      <c r="C25" s="8"/>
      <c r="D25" s="8"/>
      <c r="E25" s="8"/>
      <c r="F25" s="8"/>
      <c r="G25" s="8"/>
      <c r="H25" s="126"/>
      <c r="I25" s="7"/>
      <c r="J25" s="126"/>
      <c r="K25" s="7"/>
      <c r="L25" s="126"/>
      <c r="M25" s="7"/>
      <c r="N25" s="7"/>
      <c r="O25" s="127"/>
      <c r="P25" s="7"/>
      <c r="Q25" s="126"/>
      <c r="R25" s="7"/>
      <c r="S25" s="127"/>
      <c r="T25" s="7"/>
      <c r="U25" s="25"/>
      <c r="V25" s="25"/>
      <c r="W25" s="25"/>
      <c r="X25" s="25"/>
      <c r="Y25" s="25"/>
      <c r="Z25" s="25"/>
      <c r="AA25" s="25"/>
      <c r="AB25" s="25"/>
      <c r="AC25" s="128"/>
      <c r="AD25" s="129"/>
      <c r="AE25" s="2"/>
    </row>
    <row r="26" spans="1:31" ht="12.75">
      <c r="A26" s="300" t="s">
        <v>26</v>
      </c>
      <c r="B26" s="130" t="s">
        <v>53</v>
      </c>
      <c r="C26" s="131"/>
      <c r="D26" s="131"/>
      <c r="E26" s="131"/>
      <c r="F26" s="131"/>
      <c r="G26" s="131"/>
      <c r="H26" s="6"/>
      <c r="I26" s="87"/>
      <c r="J26" s="87"/>
      <c r="K26" s="6"/>
      <c r="L26" s="6"/>
      <c r="M26" s="5"/>
      <c r="N26" s="5"/>
      <c r="O26" s="5"/>
      <c r="P26" s="6"/>
      <c r="Q26" s="6"/>
      <c r="R26" s="5"/>
      <c r="S26" s="5"/>
      <c r="T26" s="6"/>
      <c r="U26" s="6"/>
      <c r="V26" s="6"/>
      <c r="W26" s="6"/>
      <c r="X26" s="6"/>
      <c r="Y26" s="6"/>
      <c r="Z26" s="6"/>
      <c r="AA26" s="6"/>
      <c r="AB26" s="6"/>
      <c r="AC26" s="132"/>
      <c r="AD26" s="6"/>
      <c r="AE26" s="2"/>
    </row>
    <row r="27" spans="1:31" ht="25.5" customHeight="1">
      <c r="A27" s="300"/>
      <c r="B27" s="64" t="s">
        <v>171</v>
      </c>
      <c r="C27" s="64" t="s">
        <v>37</v>
      </c>
      <c r="D27" s="64"/>
      <c r="E27" s="64"/>
      <c r="F27" s="64"/>
      <c r="G27" s="65"/>
      <c r="H27" s="348">
        <f>IF('2-Inserimento dati (AP)'!F33=0,"l",'2-Inserimento dati (AP)'!E33)</f>
        <v>0</v>
      </c>
      <c r="I27" s="341"/>
      <c r="J27" s="346">
        <f>IF('2-Inserimento dati (AP)'!F33=0,"l",'2-Inserimento dati (AP)'!E33)</f>
        <v>0</v>
      </c>
      <c r="K27" s="341"/>
      <c r="L27" s="346">
        <f>IF('2-Inserimento dati (AP)'!F33=0,"l",'2-Inserimento dati (AP)'!E33)</f>
        <v>0</v>
      </c>
      <c r="M27" s="341"/>
      <c r="N27" s="151">
        <f>IF('2-Inserimento dati (AP)'!F33=0,"l",'2-Inserimento dati (AP)'!E33)</f>
        <v>0</v>
      </c>
      <c r="O27" s="322">
        <f>IF('2-Inserimento dati (AP)'!F33=0,"l",'2-Inserimento dati (AP)'!E33)</f>
        <v>0</v>
      </c>
      <c r="P27" s="341"/>
      <c r="Q27" s="322">
        <f>IF('2-Inserimento dati (AP)'!F33=0,"l",'2-Inserimento dati (AP)'!E33)</f>
        <v>0</v>
      </c>
      <c r="R27" s="341"/>
      <c r="S27" s="322">
        <f>IF('2-Inserimento dati (AP)'!F33=0,"l",'2-Inserimento dati (AP)'!E33)</f>
        <v>0</v>
      </c>
      <c r="T27" s="323"/>
      <c r="U27" s="185">
        <f>IF('2-Inserimento dati (AP)'!F33=0,"l",'2-Inserimento dati (AP)'!E33)</f>
        <v>0</v>
      </c>
      <c r="V27" s="152">
        <f>IF('2-Inserimento dati (AP)'!F33=0,"l",'2-Inserimento dati (AP)'!E33)</f>
        <v>0</v>
      </c>
      <c r="W27" s="176" t="str">
        <f>IF('2-Inserimento dati (AP)'!F33=0,"l",(IF('2-Inserimento dati (AP)'!E33="sconosciuto","X","l")))</f>
        <v>l</v>
      </c>
      <c r="X27" s="167">
        <f>'2-Inserimento dati (AP)'!F33</f>
        <v>0.2</v>
      </c>
      <c r="Y27" s="170" t="str">
        <f>IF('2-Inserimento dati (AP)'!G33="nessuna","X",0)</f>
        <v>X</v>
      </c>
      <c r="Z27" s="171">
        <f>IF('2-Inserimento dati (AP)'!G33="piccola","X",0)</f>
        <v>0</v>
      </c>
      <c r="AA27" s="171">
        <f>IF('2-Inserimento dati (AP)'!G33="media","X",0)</f>
        <v>0</v>
      </c>
      <c r="AB27" s="172">
        <f>IF('2-Inserimento dati (AP)'!G33="grande","X",0)</f>
        <v>0</v>
      </c>
      <c r="AC27" s="312">
        <f>'2-Inserimento dati (AP)'!H33</f>
        <v>0</v>
      </c>
      <c r="AD27" s="313"/>
      <c r="AE27" s="313"/>
    </row>
    <row r="28" spans="1:31" ht="25.5" customHeight="1">
      <c r="A28" s="300"/>
      <c r="B28" s="64" t="s">
        <v>172</v>
      </c>
      <c r="C28" s="64" t="s">
        <v>38</v>
      </c>
      <c r="D28" s="64"/>
      <c r="E28" s="64"/>
      <c r="F28" s="64"/>
      <c r="G28" s="65"/>
      <c r="H28" s="348">
        <f>IF('2-Inserimento dati (AP)'!F35=0,"l",'2-Inserimento dati (AP)'!E35)</f>
        <v>0</v>
      </c>
      <c r="I28" s="341"/>
      <c r="J28" s="346">
        <f>IF('2-Inserimento dati (AP)'!F35=0,"l",'2-Inserimento dati (AP)'!E35)</f>
        <v>0</v>
      </c>
      <c r="K28" s="341"/>
      <c r="L28" s="346">
        <f>IF('2-Inserimento dati (AP)'!F35=0,"l",'2-Inserimento dati (AP)'!E35)</f>
        <v>0</v>
      </c>
      <c r="M28" s="341"/>
      <c r="N28" s="151">
        <f>IF('2-Inserimento dati (AP)'!F35=0,"l",'2-Inserimento dati (AP)'!E35)</f>
        <v>0</v>
      </c>
      <c r="O28" s="322">
        <f>IF('2-Inserimento dati (AP)'!F35=0,"l",'2-Inserimento dati (AP)'!E35)</f>
        <v>0</v>
      </c>
      <c r="P28" s="341"/>
      <c r="Q28" s="322">
        <f>IF('2-Inserimento dati (AP)'!F35=0,"l",'2-Inserimento dati (AP)'!E35)</f>
        <v>0</v>
      </c>
      <c r="R28" s="341"/>
      <c r="S28" s="322">
        <f>IF('2-Inserimento dati (AP)'!F35=0,"l",'2-Inserimento dati (AP)'!E35)</f>
        <v>0</v>
      </c>
      <c r="T28" s="323"/>
      <c r="U28" s="185">
        <f>IF('2-Inserimento dati (AP)'!F35=0,"l",'2-Inserimento dati (AP)'!E35)</f>
        <v>0</v>
      </c>
      <c r="V28" s="152">
        <f>IF('2-Inserimento dati (AP)'!F35=0,"l",'2-Inserimento dati (AP)'!E35)</f>
        <v>0</v>
      </c>
      <c r="W28" s="176" t="str">
        <f>IF('2-Inserimento dati (AP)'!F35=0,"l",(IF('2-Inserimento dati (AP)'!E35="sconosciuto","X","l")))</f>
        <v>l</v>
      </c>
      <c r="X28" s="167">
        <f>'2-Inserimento dati (AP)'!F35</f>
        <v>0.2</v>
      </c>
      <c r="Y28" s="170" t="str">
        <f>IF('2-Inserimento dati (AP)'!G35="nessuna","X",0)</f>
        <v>X</v>
      </c>
      <c r="Z28" s="171">
        <f>IF('2-Inserimento dati (AP)'!G35="piccola","X",0)</f>
        <v>0</v>
      </c>
      <c r="AA28" s="171">
        <f>IF('2-Inserimento dati (AP)'!G35="media","X",0)</f>
        <v>0</v>
      </c>
      <c r="AB28" s="172">
        <f>IF('2-Inserimento dati (AP)'!G35="grande","X",0)</f>
        <v>0</v>
      </c>
      <c r="AC28" s="312">
        <f>'2-Inserimento dati (AP)'!H35</f>
        <v>0</v>
      </c>
      <c r="AD28" s="313"/>
      <c r="AE28" s="313"/>
    </row>
    <row r="29" spans="1:31" ht="25.5" customHeight="1">
      <c r="A29" s="300"/>
      <c r="B29" s="64" t="s">
        <v>173</v>
      </c>
      <c r="C29" s="64" t="s">
        <v>39</v>
      </c>
      <c r="D29" s="64"/>
      <c r="E29" s="64"/>
      <c r="F29" s="64"/>
      <c r="G29" s="65"/>
      <c r="H29" s="348">
        <f>IF('2-Inserimento dati (AP)'!F37=0,"l",'2-Inserimento dati (AP)'!E37)</f>
        <v>0</v>
      </c>
      <c r="I29" s="341"/>
      <c r="J29" s="346">
        <f>IF('2-Inserimento dati (AP)'!F37=0,"l",'2-Inserimento dati (AP)'!E37)</f>
        <v>0</v>
      </c>
      <c r="K29" s="341"/>
      <c r="L29" s="346">
        <f>IF('2-Inserimento dati (AP)'!F37=0,"l",'2-Inserimento dati (AP)'!E37)</f>
        <v>0</v>
      </c>
      <c r="M29" s="341"/>
      <c r="N29" s="153">
        <f>IF('2-Inserimento dati (AP)'!F37=0,"l",'2-Inserimento dati (AP)'!E37)</f>
        <v>0</v>
      </c>
      <c r="O29" s="322">
        <f>IF('2-Inserimento dati (AP)'!F37=0,"l",'2-Inserimento dati (AP)'!E37)</f>
        <v>0</v>
      </c>
      <c r="P29" s="341"/>
      <c r="Q29" s="322">
        <f>IF('2-Inserimento dati (AP)'!F37=0,"l",'2-Inserimento dati (AP)'!E37)</f>
        <v>0</v>
      </c>
      <c r="R29" s="341"/>
      <c r="S29" s="322">
        <f>IF('2-Inserimento dati (AP)'!F37=0,"l",'2-Inserimento dati (AP)'!E37)</f>
        <v>0</v>
      </c>
      <c r="T29" s="323"/>
      <c r="U29" s="185">
        <f>IF('2-Inserimento dati (AP)'!F37=0,"l",'2-Inserimento dati (AP)'!E37)</f>
        <v>0</v>
      </c>
      <c r="V29" s="152">
        <f>IF('2-Inserimento dati (AP)'!F37=0,"l",'2-Inserimento dati (AP)'!E37)</f>
        <v>0</v>
      </c>
      <c r="W29" s="176" t="str">
        <f>IF('2-Inserimento dati (AP)'!F37=0,"l",(IF('2-Inserimento dati (AP)'!E37="sconosciuto","X","l")))</f>
        <v>l</v>
      </c>
      <c r="X29" s="167">
        <f>'2-Inserimento dati (AP)'!F37</f>
        <v>0.2</v>
      </c>
      <c r="Y29" s="170" t="str">
        <f>IF('2-Inserimento dati (AP)'!G37="nessuna","X",0)</f>
        <v>X</v>
      </c>
      <c r="Z29" s="171">
        <f>IF('2-Inserimento dati (AP)'!G37="piccola","X",0)</f>
        <v>0</v>
      </c>
      <c r="AA29" s="171">
        <f>IF('2-Inserimento dati (AP)'!G37="media","X",0)</f>
        <v>0</v>
      </c>
      <c r="AB29" s="172">
        <f>IF('2-Inserimento dati (AP)'!G37="grande","X",0)</f>
        <v>0</v>
      </c>
      <c r="AC29" s="312">
        <f>'2-Inserimento dati (AP)'!H37</f>
        <v>0</v>
      </c>
      <c r="AD29" s="313"/>
      <c r="AE29" s="313"/>
    </row>
    <row r="30" spans="1:31" ht="25.5" customHeight="1">
      <c r="A30" s="300"/>
      <c r="B30" s="64" t="s">
        <v>174</v>
      </c>
      <c r="C30" s="306" t="s">
        <v>59</v>
      </c>
      <c r="D30" s="307"/>
      <c r="E30" s="307"/>
      <c r="F30" s="307"/>
      <c r="G30" s="308"/>
      <c r="H30" s="348">
        <f>IF('2-Inserimento dati (AP)'!F39=0,"l",'2-Inserimento dati (AP)'!E39)</f>
        <v>0</v>
      </c>
      <c r="I30" s="341"/>
      <c r="J30" s="346">
        <f>IF('2-Inserimento dati (AP)'!F39=0,"l",'2-Inserimento dati (AP)'!E39)</f>
        <v>0</v>
      </c>
      <c r="K30" s="341"/>
      <c r="L30" s="346">
        <f>IF('2-Inserimento dati (AP)'!F39=0,"l",'2-Inserimento dati (AP)'!E39)</f>
        <v>0</v>
      </c>
      <c r="M30" s="341"/>
      <c r="N30" s="151">
        <f>IF('2-Inserimento dati (AP)'!F39=0,"l",'2-Inserimento dati (AP)'!E39)</f>
        <v>0</v>
      </c>
      <c r="O30" s="322">
        <f>IF('2-Inserimento dati (AP)'!F39=0,"l",'2-Inserimento dati (AP)'!E39)</f>
        <v>0</v>
      </c>
      <c r="P30" s="341"/>
      <c r="Q30" s="322">
        <f>IF('2-Inserimento dati (AP)'!F39=0,"l",'2-Inserimento dati (AP)'!E39)</f>
        <v>0</v>
      </c>
      <c r="R30" s="341"/>
      <c r="S30" s="322">
        <f>IF('2-Inserimento dati (AP)'!F39=0,"l",'2-Inserimento dati (AP)'!E39)</f>
        <v>0</v>
      </c>
      <c r="T30" s="323"/>
      <c r="U30" s="185"/>
      <c r="V30" s="152"/>
      <c r="W30" s="176" t="str">
        <f>IF('2-Inserimento dati (AP)'!F39=0,"l",(IF('2-Inserimento dati (AP)'!E39="sconosciuto","X","l")))</f>
        <v>l</v>
      </c>
      <c r="X30" s="167">
        <f>'2-Inserimento dati (AP)'!F39</f>
        <v>0.2</v>
      </c>
      <c r="Y30" s="170" t="str">
        <f>IF('2-Inserimento dati (AP)'!G39="nessuna","X",0)</f>
        <v>X</v>
      </c>
      <c r="Z30" s="171">
        <f>IF('2-Inserimento dati (AP)'!G39="piccola","X",0)</f>
        <v>0</v>
      </c>
      <c r="AA30" s="171">
        <f>IF('2-Inserimento dati (AP)'!G39="media","X",0)</f>
        <v>0</v>
      </c>
      <c r="AB30" s="172">
        <f>IF('2-Inserimento dati (AP)'!G39="grande","X",0)</f>
        <v>0</v>
      </c>
      <c r="AC30" s="312">
        <f>'2-Inserimento dati (AP)'!H39</f>
        <v>0</v>
      </c>
      <c r="AD30" s="313"/>
      <c r="AE30" s="313"/>
    </row>
    <row r="31" spans="1:31" ht="25.5" customHeight="1">
      <c r="A31" s="301"/>
      <c r="B31" s="66" t="s">
        <v>175</v>
      </c>
      <c r="C31" s="66" t="s">
        <v>100</v>
      </c>
      <c r="D31" s="66"/>
      <c r="E31" s="66"/>
      <c r="F31" s="66"/>
      <c r="G31" s="67"/>
      <c r="H31" s="349">
        <f>IF('2-Inserimento dati (AP)'!F41=0,"l",'2-Inserimento dati (AP)'!E41)</f>
        <v>0</v>
      </c>
      <c r="I31" s="343"/>
      <c r="J31" s="342">
        <f>IF('2-Inserimento dati (AP)'!F41=0,"l",'2-Inserimento dati (AP)'!E41)</f>
        <v>0</v>
      </c>
      <c r="K31" s="343"/>
      <c r="L31" s="342">
        <f>IF('2-Inserimento dati (AP)'!F41=0,"l",'2-Inserimento dati (AP)'!E41)</f>
        <v>0</v>
      </c>
      <c r="M31" s="343"/>
      <c r="N31" s="154">
        <f>IF('2-Inserimento dati (AP)'!F41=0,"l",'2-Inserimento dati (AP)'!E41)</f>
        <v>0</v>
      </c>
      <c r="O31" s="344">
        <f>IF('2-Inserimento dati (AP)'!F41=0,"l",'2-Inserimento dati (AP)'!E41)</f>
        <v>0</v>
      </c>
      <c r="P31" s="343"/>
      <c r="Q31" s="344">
        <f>IF('2-Inserimento dati (AP)'!F41=0,"l",'2-Inserimento dati (AP)'!E41)</f>
        <v>0</v>
      </c>
      <c r="R31" s="343"/>
      <c r="S31" s="344">
        <f>IF('2-Inserimento dati (AP)'!F41=0,"l",'2-Inserimento dati (AP)'!E41)</f>
        <v>0</v>
      </c>
      <c r="T31" s="345"/>
      <c r="U31" s="186"/>
      <c r="V31" s="155"/>
      <c r="W31" s="177" t="str">
        <f>IF('2-Inserimento dati (AP)'!F41=0,"l",(IF('2-Inserimento dati (AP)'!E41="sconosciuto","X","l")))</f>
        <v>l</v>
      </c>
      <c r="X31" s="168">
        <f>'2-Inserimento dati (AP)'!F41</f>
        <v>0.2</v>
      </c>
      <c r="Y31" s="173" t="str">
        <f>IF('2-Inserimento dati (AP)'!G41="nessuna","X",0)</f>
        <v>X</v>
      </c>
      <c r="Z31" s="174">
        <f>IF('2-Inserimento dati (AP)'!G41="piccola","X",0)</f>
        <v>0</v>
      </c>
      <c r="AA31" s="174">
        <f>IF('2-Inserimento dati (AP)'!G41="media","X",0)</f>
        <v>0</v>
      </c>
      <c r="AB31" s="175">
        <f>IF('2-Inserimento dati (AP)'!G41="grande","X",0)</f>
        <v>0</v>
      </c>
      <c r="AC31" s="312">
        <f>'2-Inserimento dati (AP)'!H41</f>
        <v>0</v>
      </c>
      <c r="AD31" s="313"/>
      <c r="AE31" s="313"/>
    </row>
    <row r="32" spans="1:31" ht="18.75" customHeight="1">
      <c r="A32" s="203"/>
      <c r="B32" s="8"/>
      <c r="C32" s="8"/>
      <c r="D32" s="8"/>
      <c r="E32" s="8"/>
      <c r="F32" s="8"/>
      <c r="G32" s="8"/>
      <c r="H32" s="126"/>
      <c r="I32" s="7"/>
      <c r="J32" s="126"/>
      <c r="K32" s="7"/>
      <c r="L32" s="126"/>
      <c r="M32" s="7"/>
      <c r="N32" s="7"/>
      <c r="O32" s="127"/>
      <c r="P32" s="7"/>
      <c r="Q32" s="126"/>
      <c r="R32" s="7"/>
      <c r="S32" s="127"/>
      <c r="T32" s="7"/>
      <c r="U32" s="25"/>
      <c r="V32" s="25"/>
      <c r="W32" s="25"/>
      <c r="X32" s="25"/>
      <c r="Y32" s="25"/>
      <c r="Z32" s="25"/>
      <c r="AA32" s="25"/>
      <c r="AB32" s="25"/>
      <c r="AC32" s="133"/>
      <c r="AD32" s="8"/>
      <c r="AE32" s="2"/>
    </row>
    <row r="33" spans="1:31" ht="12.75">
      <c r="A33" s="300" t="s">
        <v>26</v>
      </c>
      <c r="B33" s="134" t="s">
        <v>54</v>
      </c>
      <c r="C33" s="135"/>
      <c r="D33" s="135"/>
      <c r="E33" s="135"/>
      <c r="F33" s="135"/>
      <c r="G33" s="135"/>
      <c r="H33" s="6"/>
      <c r="I33" s="87"/>
      <c r="J33" s="87"/>
      <c r="K33" s="6"/>
      <c r="L33" s="6"/>
      <c r="M33" s="5"/>
      <c r="N33" s="5"/>
      <c r="O33" s="5"/>
      <c r="P33" s="6"/>
      <c r="Q33" s="6"/>
      <c r="R33" s="5"/>
      <c r="S33" s="5"/>
      <c r="T33" s="6"/>
      <c r="U33" s="6"/>
      <c r="V33" s="6"/>
      <c r="W33" s="6"/>
      <c r="X33" s="6"/>
      <c r="Y33" s="6"/>
      <c r="Z33" s="6"/>
      <c r="AA33" s="6"/>
      <c r="AB33" s="6"/>
      <c r="AC33" s="132"/>
      <c r="AD33" s="6"/>
      <c r="AE33" s="2"/>
    </row>
    <row r="34" spans="1:31" ht="25.5" customHeight="1">
      <c r="A34" s="300"/>
      <c r="B34" s="64" t="s">
        <v>176</v>
      </c>
      <c r="C34" s="64" t="s">
        <v>41</v>
      </c>
      <c r="D34" s="64"/>
      <c r="E34" s="64"/>
      <c r="F34" s="64"/>
      <c r="G34" s="65"/>
      <c r="H34" s="348">
        <f>IF('2-Inserimento dati (AP)'!F46=0,"l",'2-Inserimento dati (AP)'!E46)</f>
        <v>0</v>
      </c>
      <c r="I34" s="341"/>
      <c r="J34" s="346">
        <f>IF('2-Inserimento dati (AP)'!F46=0,"l",'2-Inserimento dati (AP)'!E46)</f>
        <v>0</v>
      </c>
      <c r="K34" s="341"/>
      <c r="L34" s="346">
        <f>IF('2-Inserimento dati (AP)'!F46=0,"l",'2-Inserimento dati (AP)'!E46)</f>
        <v>0</v>
      </c>
      <c r="M34" s="341"/>
      <c r="N34" s="151">
        <f>IF('2-Inserimento dati (AP)'!F46=0,"l",'2-Inserimento dati (AP)'!E46)</f>
        <v>0</v>
      </c>
      <c r="O34" s="322">
        <f>IF('2-Inserimento dati (AP)'!F46=0,"l",'2-Inserimento dati (AP)'!E46)</f>
        <v>0</v>
      </c>
      <c r="P34" s="341"/>
      <c r="Q34" s="322">
        <f>IF('2-Inserimento dati (AP)'!F46=0,"l",'2-Inserimento dati (AP)'!E46)</f>
        <v>0</v>
      </c>
      <c r="R34" s="341"/>
      <c r="S34" s="322">
        <f>IF('2-Inserimento dati (AP)'!F46=0,"l",'2-Inserimento dati (AP)'!E46)</f>
        <v>0</v>
      </c>
      <c r="T34" s="323"/>
      <c r="U34" s="185">
        <f>IF('2-Inserimento dati (AP)'!F46=0,"l",'2-Inserimento dati (AP)'!E46)</f>
        <v>0</v>
      </c>
      <c r="V34" s="152">
        <f>IF('2-Inserimento dati (AP)'!F46=0,"l",'2-Inserimento dati (AP)'!E46)</f>
        <v>0</v>
      </c>
      <c r="W34" s="176" t="str">
        <f>IF('2-Inserimento dati (AP)'!F46=0,"l",(IF('2-Inserimento dati (AP)'!E46="sconosciuto","X","l")))</f>
        <v>l</v>
      </c>
      <c r="X34" s="167">
        <f>'2-Inserimento dati (AP)'!F46</f>
        <v>0.2</v>
      </c>
      <c r="Y34" s="170" t="str">
        <f>IF('2-Inserimento dati (AP)'!G46="nessuna","X",0)</f>
        <v>X</v>
      </c>
      <c r="Z34" s="171">
        <f>IF('2-Inserimento dati (AP)'!G46="piccola","X",0)</f>
        <v>0</v>
      </c>
      <c r="AA34" s="171">
        <f>IF('2-Inserimento dati (AP)'!G46="media","X",0)</f>
        <v>0</v>
      </c>
      <c r="AB34" s="172">
        <f>IF('2-Inserimento dati (AP)'!G46="grande","X",0)</f>
        <v>0</v>
      </c>
      <c r="AC34" s="312">
        <f>'2-Inserimento dati (AP)'!H46</f>
        <v>0</v>
      </c>
      <c r="AD34" s="313"/>
      <c r="AE34" s="313"/>
    </row>
    <row r="35" spans="1:31" ht="25.5" customHeight="1">
      <c r="A35" s="300"/>
      <c r="B35" s="64" t="s">
        <v>177</v>
      </c>
      <c r="C35" s="306" t="s">
        <v>42</v>
      </c>
      <c r="D35" s="307"/>
      <c r="E35" s="307"/>
      <c r="F35" s="307"/>
      <c r="G35" s="308"/>
      <c r="H35" s="348">
        <f>IF('2-Inserimento dati (AP)'!F48=0,"l",'2-Inserimento dati (AP)'!E48)</f>
        <v>0</v>
      </c>
      <c r="I35" s="341"/>
      <c r="J35" s="346">
        <f>IF('2-Inserimento dati (AP)'!F48=0,"l",'2-Inserimento dati (AP)'!E48)</f>
        <v>0</v>
      </c>
      <c r="K35" s="341"/>
      <c r="L35" s="346">
        <f>IF('2-Inserimento dati (AP)'!F48=0,"l",'2-Inserimento dati (AP)'!E48)</f>
        <v>0</v>
      </c>
      <c r="M35" s="341"/>
      <c r="N35" s="151">
        <f>IF('2-Inserimento dati (AP)'!F48=0,"l",'2-Inserimento dati (AP)'!E48)</f>
        <v>0</v>
      </c>
      <c r="O35" s="322">
        <f>IF('2-Inserimento dati (AP)'!F48=0,"l",'2-Inserimento dati (AP)'!E48)</f>
        <v>0</v>
      </c>
      <c r="P35" s="341"/>
      <c r="Q35" s="322">
        <f>IF('2-Inserimento dati (AP)'!F48=0,"l",'2-Inserimento dati (AP)'!E48)</f>
        <v>0</v>
      </c>
      <c r="R35" s="341"/>
      <c r="S35" s="322">
        <f>IF('2-Inserimento dati (AP)'!F48=0,"l",'2-Inserimento dati (AP)'!E48)</f>
        <v>0</v>
      </c>
      <c r="T35" s="323"/>
      <c r="U35" s="185">
        <f>IF('2-Inserimento dati (AP)'!F48=0,"l",'2-Inserimento dati (AP)'!E48)</f>
        <v>0</v>
      </c>
      <c r="V35" s="152">
        <f>IF('2-Inserimento dati (AP)'!F48=0,"l",'2-Inserimento dati (AP)'!E48)</f>
        <v>0</v>
      </c>
      <c r="W35" s="176" t="str">
        <f>IF('2-Inserimento dati (AP)'!F48=0,"l",(IF('2-Inserimento dati (AP)'!E48="sconosciuto","X","l")))</f>
        <v>l</v>
      </c>
      <c r="X35" s="167">
        <f>'2-Inserimento dati (AP)'!F48</f>
        <v>0.2</v>
      </c>
      <c r="Y35" s="170" t="str">
        <f>IF('2-Inserimento dati (AP)'!G48="nessuna","X",0)</f>
        <v>X</v>
      </c>
      <c r="Z35" s="171">
        <f>IF('2-Inserimento dati (AP)'!G48="piccola","X",0)</f>
        <v>0</v>
      </c>
      <c r="AA35" s="171">
        <f>IF('2-Inserimento dati (AP)'!G48="media","X",0)</f>
        <v>0</v>
      </c>
      <c r="AB35" s="172">
        <f>IF('2-Inserimento dati (AP)'!G48="grande","X",0)</f>
        <v>0</v>
      </c>
      <c r="AC35" s="312">
        <f>'2-Inserimento dati (AP)'!H48</f>
        <v>0</v>
      </c>
      <c r="AD35" s="313"/>
      <c r="AE35" s="313"/>
    </row>
    <row r="36" spans="1:31" ht="25.5" customHeight="1">
      <c r="A36" s="300"/>
      <c r="B36" s="64" t="s">
        <v>178</v>
      </c>
      <c r="C36" s="64" t="s">
        <v>101</v>
      </c>
      <c r="D36" s="64"/>
      <c r="E36" s="64"/>
      <c r="F36" s="64"/>
      <c r="G36" s="65"/>
      <c r="H36" s="348">
        <f>IF('2-Inserimento dati (AP)'!F50=0,"l",'2-Inserimento dati (AP)'!E50)</f>
        <v>0</v>
      </c>
      <c r="I36" s="341"/>
      <c r="J36" s="346">
        <f>IF('2-Inserimento dati (AP)'!F50=0,"l",'2-Inserimento dati (AP)'!E50)</f>
        <v>0</v>
      </c>
      <c r="K36" s="341"/>
      <c r="L36" s="346">
        <f>IF('2-Inserimento dati (AP)'!F50=0,"l",'2-Inserimento dati (AP)'!E50)</f>
        <v>0</v>
      </c>
      <c r="M36" s="341"/>
      <c r="N36" s="153">
        <f>IF('2-Inserimento dati (AP)'!F50=0,"l",'2-Inserimento dati (AP)'!E50)</f>
        <v>0</v>
      </c>
      <c r="O36" s="322">
        <f>IF('2-Inserimento dati (AP)'!F50=0,"l",'2-Inserimento dati (AP)'!E50)</f>
        <v>0</v>
      </c>
      <c r="P36" s="341"/>
      <c r="Q36" s="322">
        <f>IF('2-Inserimento dati (AP)'!F50=0,"l",'2-Inserimento dati (AP)'!E50)</f>
        <v>0</v>
      </c>
      <c r="R36" s="341"/>
      <c r="S36" s="322">
        <f>IF('2-Inserimento dati (AP)'!F50=0,"l",'2-Inserimento dati (AP)'!E50)</f>
        <v>0</v>
      </c>
      <c r="T36" s="323"/>
      <c r="U36" s="185">
        <f>IF('2-Inserimento dati (AP)'!F50=0,"l",'2-Inserimento dati (AP)'!E50)</f>
        <v>0</v>
      </c>
      <c r="V36" s="152">
        <f>IF('2-Inserimento dati (AP)'!F50=0,"l",'2-Inserimento dati (AP)'!E50)</f>
        <v>0</v>
      </c>
      <c r="W36" s="176" t="str">
        <f>IF('2-Inserimento dati (AP)'!F50=0,"l",(IF('2-Inserimento dati (AP)'!E50="sconosciuto","X","l")))</f>
        <v>l</v>
      </c>
      <c r="X36" s="167">
        <f>'2-Inserimento dati (AP)'!F50</f>
        <v>0.2</v>
      </c>
      <c r="Y36" s="170" t="str">
        <f>IF('2-Inserimento dati (AP)'!G50="nessuna","X",0)</f>
        <v>X</v>
      </c>
      <c r="Z36" s="171">
        <f>IF('2-Inserimento dati (AP)'!G50="piccola","X",0)</f>
        <v>0</v>
      </c>
      <c r="AA36" s="171">
        <f>IF('2-Inserimento dati (AP)'!G50="media","X",0)</f>
        <v>0</v>
      </c>
      <c r="AB36" s="172">
        <f>IF('2-Inserimento dati (AP)'!G50="grande","X",0)</f>
        <v>0</v>
      </c>
      <c r="AC36" s="312">
        <f>'2-Inserimento dati (AP)'!H50</f>
        <v>0</v>
      </c>
      <c r="AD36" s="313"/>
      <c r="AE36" s="313"/>
    </row>
    <row r="37" spans="1:31" ht="25.5" customHeight="1">
      <c r="A37" s="300"/>
      <c r="B37" s="64" t="s">
        <v>179</v>
      </c>
      <c r="C37" s="306" t="s">
        <v>43</v>
      </c>
      <c r="D37" s="307"/>
      <c r="E37" s="307"/>
      <c r="F37" s="307"/>
      <c r="G37" s="308"/>
      <c r="H37" s="348">
        <f>IF('2-Inserimento dati (AP)'!F52=0,"l",'2-Inserimento dati (AP)'!E52)</f>
        <v>0</v>
      </c>
      <c r="I37" s="341"/>
      <c r="J37" s="346">
        <f>IF('2-Inserimento dati (AP)'!F52=0,"l",'2-Inserimento dati (AP)'!E52)</f>
        <v>0</v>
      </c>
      <c r="K37" s="341"/>
      <c r="L37" s="346">
        <f>IF('2-Inserimento dati (AP)'!F52=0,"l",'2-Inserimento dati (AP)'!E52)</f>
        <v>0</v>
      </c>
      <c r="M37" s="341"/>
      <c r="N37" s="151">
        <f>IF('2-Inserimento dati (AP)'!F52=0,"l",'2-Inserimento dati (AP)'!E52)</f>
        <v>0</v>
      </c>
      <c r="O37" s="322">
        <f>IF('2-Inserimento dati (AP)'!F52=0,"l",'2-Inserimento dati (AP)'!E52)</f>
        <v>0</v>
      </c>
      <c r="P37" s="341"/>
      <c r="Q37" s="322">
        <f>IF('2-Inserimento dati (AP)'!F52=0,"l",'2-Inserimento dati (AP)'!E52)</f>
        <v>0</v>
      </c>
      <c r="R37" s="341"/>
      <c r="S37" s="322">
        <f>IF('2-Inserimento dati (AP)'!F52=0,"l",'2-Inserimento dati (AP)'!E52)</f>
        <v>0</v>
      </c>
      <c r="T37" s="323"/>
      <c r="U37" s="185"/>
      <c r="V37" s="152"/>
      <c r="W37" s="176" t="str">
        <f>IF('2-Inserimento dati (AP)'!F52=0,"l",(IF('2-Inserimento dati (AP)'!E52="sconosciuto","X","l")))</f>
        <v>l</v>
      </c>
      <c r="X37" s="167">
        <f>'2-Inserimento dati (AP)'!F52</f>
        <v>0.2</v>
      </c>
      <c r="Y37" s="170" t="str">
        <f>IF('2-Inserimento dati (AP)'!G52="nessuna","X",0)</f>
        <v>X</v>
      </c>
      <c r="Z37" s="171">
        <f>IF('2-Inserimento dati (AP)'!G52="piccola","X",0)</f>
        <v>0</v>
      </c>
      <c r="AA37" s="171">
        <f>IF('2-Inserimento dati (AP)'!G52="media","X",0)</f>
        <v>0</v>
      </c>
      <c r="AB37" s="172">
        <f>IF('2-Inserimento dati (AP)'!G52="grande","X",0)</f>
        <v>0</v>
      </c>
      <c r="AC37" s="312">
        <f>'2-Inserimento dati (AP)'!H52</f>
        <v>0</v>
      </c>
      <c r="AD37" s="313"/>
      <c r="AE37" s="313"/>
    </row>
    <row r="38" spans="1:31" ht="25.5" customHeight="1">
      <c r="A38" s="301"/>
      <c r="B38" s="66" t="s">
        <v>180</v>
      </c>
      <c r="C38" s="66" t="s">
        <v>51</v>
      </c>
      <c r="D38" s="66"/>
      <c r="E38" s="66"/>
      <c r="F38" s="66"/>
      <c r="G38" s="67"/>
      <c r="H38" s="349">
        <f>IF('2-Inserimento dati (AP)'!F54=0,"l",'2-Inserimento dati (AP)'!E54)</f>
        <v>0</v>
      </c>
      <c r="I38" s="343"/>
      <c r="J38" s="342">
        <f>IF('2-Inserimento dati (AP)'!F54=0,"l",'2-Inserimento dati (AP)'!E54)</f>
        <v>0</v>
      </c>
      <c r="K38" s="343"/>
      <c r="L38" s="342">
        <f>IF('2-Inserimento dati (AP)'!F54=0,"l",'2-Inserimento dati (AP)'!E54)</f>
        <v>0</v>
      </c>
      <c r="M38" s="343"/>
      <c r="N38" s="154">
        <f>IF('2-Inserimento dati (AP)'!F54=0,"l",'2-Inserimento dati (AP)'!E54)</f>
        <v>0</v>
      </c>
      <c r="O38" s="344">
        <f>IF('2-Inserimento dati (AP)'!F54=0,"l",'2-Inserimento dati (AP)'!E54)</f>
        <v>0</v>
      </c>
      <c r="P38" s="343"/>
      <c r="Q38" s="344">
        <f>IF('2-Inserimento dati (AP)'!F54=0,"l",'2-Inserimento dati (AP)'!E54)</f>
        <v>0</v>
      </c>
      <c r="R38" s="343"/>
      <c r="S38" s="344">
        <f>IF('2-Inserimento dati (AP)'!F54=0,"l",'2-Inserimento dati (AP)'!E54)</f>
        <v>0</v>
      </c>
      <c r="T38" s="345"/>
      <c r="U38" s="186"/>
      <c r="V38" s="155"/>
      <c r="W38" s="177" t="str">
        <f>IF('2-Inserimento dati (AP)'!F54=0,"l",(IF('2-Inserimento dati (AP)'!E54="sconosciuto","X","l")))</f>
        <v>l</v>
      </c>
      <c r="X38" s="168">
        <f>'2-Inserimento dati (AP)'!F54</f>
        <v>0.2</v>
      </c>
      <c r="Y38" s="173" t="str">
        <f>IF('2-Inserimento dati (AP)'!G54="nessuna","X",0)</f>
        <v>X</v>
      </c>
      <c r="Z38" s="174">
        <f>IF('2-Inserimento dati (AP)'!G54="piccola","X",0)</f>
        <v>0</v>
      </c>
      <c r="AA38" s="174">
        <f>IF('2-Inserimento dati (AP)'!G54="media","X",0)</f>
        <v>0</v>
      </c>
      <c r="AB38" s="175">
        <f>IF('2-Inserimento dati (AP)'!G54="grande","X",0)</f>
        <v>0</v>
      </c>
      <c r="AC38" s="312">
        <f>'2-Inserimento dati (AP)'!H54</f>
        <v>0</v>
      </c>
      <c r="AD38" s="313"/>
      <c r="AE38" s="313"/>
    </row>
    <row r="39" spans="1:31" ht="12.75">
      <c r="A39" s="203"/>
      <c r="B39" s="2"/>
      <c r="C39" s="2"/>
      <c r="D39" s="2"/>
      <c r="E39" s="2"/>
      <c r="F39" s="2"/>
      <c r="G39" s="2"/>
      <c r="H39" s="2"/>
      <c r="I39" s="321"/>
      <c r="J39" s="321"/>
      <c r="K39" s="2"/>
      <c r="L39" s="2"/>
      <c r="M39" s="350"/>
      <c r="N39" s="350"/>
      <c r="O39" s="350"/>
      <c r="P39" s="2"/>
      <c r="Q39" s="2"/>
      <c r="R39" s="350"/>
      <c r="S39" s="350"/>
      <c r="T39" s="2"/>
      <c r="U39" s="2"/>
      <c r="V39" s="2"/>
      <c r="W39" s="2"/>
      <c r="X39" s="2"/>
      <c r="Y39" s="2"/>
      <c r="Z39" s="2"/>
      <c r="AA39" s="2"/>
      <c r="AB39" s="2"/>
      <c r="AC39" s="2"/>
      <c r="AD39" s="2"/>
      <c r="AE39" s="2"/>
    </row>
    <row r="40" spans="1:31" ht="12.75">
      <c r="A40" s="203"/>
      <c r="B40" s="2"/>
      <c r="C40" s="2"/>
      <c r="D40" s="2"/>
      <c r="E40" s="2"/>
      <c r="F40" s="2"/>
      <c r="G40" s="2"/>
      <c r="H40" s="2"/>
      <c r="I40" s="26"/>
      <c r="J40" s="26"/>
      <c r="K40" s="2"/>
      <c r="L40" s="2"/>
      <c r="M40" s="27"/>
      <c r="N40" s="27"/>
      <c r="O40" s="27"/>
      <c r="P40" s="2"/>
      <c r="Q40" s="2"/>
      <c r="R40" s="27"/>
      <c r="S40" s="27"/>
      <c r="T40" s="2"/>
      <c r="U40" s="2"/>
      <c r="V40" s="2"/>
      <c r="W40" s="2"/>
      <c r="X40" s="2"/>
      <c r="Y40" s="2"/>
      <c r="Z40" s="2"/>
      <c r="AA40" s="2"/>
      <c r="AB40" s="2"/>
      <c r="AC40" s="2"/>
      <c r="AD40" s="2"/>
      <c r="AE40" s="2"/>
    </row>
    <row r="41" spans="1:31" ht="12.75">
      <c r="A41" s="203"/>
      <c r="B41" s="2"/>
      <c r="C41" s="2"/>
      <c r="D41" s="2"/>
      <c r="E41" s="2"/>
      <c r="F41" s="2"/>
      <c r="G41" s="2"/>
      <c r="H41" s="2"/>
      <c r="I41" s="321"/>
      <c r="J41" s="321"/>
      <c r="K41" s="2"/>
      <c r="L41" s="2"/>
      <c r="M41" s="350"/>
      <c r="N41" s="350"/>
      <c r="O41" s="350"/>
      <c r="P41" s="2"/>
      <c r="Q41" s="2"/>
      <c r="R41" s="350"/>
      <c r="S41" s="350"/>
      <c r="T41" s="2"/>
      <c r="U41" s="2"/>
      <c r="V41" s="2"/>
      <c r="W41" s="2"/>
      <c r="X41" s="2"/>
      <c r="Y41" s="2"/>
      <c r="Z41" s="2"/>
      <c r="AA41" s="2"/>
      <c r="AB41" s="2"/>
      <c r="AC41" s="2"/>
      <c r="AD41" s="2"/>
      <c r="AE41" s="2"/>
    </row>
    <row r="42" spans="1:31" ht="15.75">
      <c r="A42" s="203"/>
      <c r="B42" s="76" t="s">
        <v>70</v>
      </c>
      <c r="C42" s="77"/>
      <c r="D42" s="77"/>
      <c r="E42" s="2"/>
      <c r="F42" s="2"/>
      <c r="G42" s="2"/>
      <c r="H42" s="2"/>
      <c r="I42" s="321"/>
      <c r="J42" s="321"/>
      <c r="K42" s="2"/>
      <c r="L42" s="2"/>
      <c r="M42" s="350"/>
      <c r="N42" s="350"/>
      <c r="O42" s="350"/>
      <c r="P42" s="2"/>
      <c r="Q42" s="2"/>
      <c r="R42" s="350"/>
      <c r="S42" s="350"/>
      <c r="T42" s="2"/>
      <c r="U42" s="2"/>
      <c r="V42" s="2"/>
      <c r="W42" s="2"/>
      <c r="X42" s="2"/>
      <c r="Y42" s="2"/>
      <c r="Z42" s="2"/>
      <c r="AA42" s="2"/>
      <c r="AB42" s="2"/>
      <c r="AC42" s="2"/>
      <c r="AD42" s="2"/>
      <c r="AE42" s="2"/>
    </row>
    <row r="43" spans="1:31" ht="18.75" customHeight="1">
      <c r="A43" s="203"/>
      <c r="B43" s="11"/>
      <c r="C43" s="11"/>
      <c r="D43" s="11"/>
      <c r="E43" s="28"/>
      <c r="F43" s="28"/>
      <c r="G43" s="7"/>
      <c r="H43" s="82"/>
      <c r="I43" s="358" t="s">
        <v>75</v>
      </c>
      <c r="J43" s="359"/>
      <c r="K43" s="359"/>
      <c r="L43" s="359"/>
      <c r="M43" s="359"/>
      <c r="N43" s="359"/>
      <c r="O43" s="359"/>
      <c r="P43" s="359"/>
      <c r="Q43" s="359"/>
      <c r="R43" s="359"/>
      <c r="S43" s="359"/>
      <c r="T43" s="359"/>
      <c r="U43" s="359"/>
      <c r="V43" s="359"/>
      <c r="W43" s="360"/>
      <c r="X43" s="303"/>
      <c r="Y43" s="338" t="s">
        <v>95</v>
      </c>
      <c r="Z43" s="324"/>
      <c r="AA43" s="324"/>
      <c r="AB43" s="347"/>
      <c r="AC43" s="320" t="s">
        <v>64</v>
      </c>
      <c r="AD43" s="321"/>
      <c r="AE43" s="290"/>
    </row>
    <row r="44" spans="1:31" ht="25.5" customHeight="1">
      <c r="A44" s="203"/>
      <c r="B44" s="68" t="s">
        <v>92</v>
      </c>
      <c r="C44" s="68" t="s">
        <v>30</v>
      </c>
      <c r="D44" s="68"/>
      <c r="E44" s="28"/>
      <c r="F44" s="83"/>
      <c r="G44" s="83"/>
      <c r="H44" s="84"/>
      <c r="I44" s="356" t="s">
        <v>96</v>
      </c>
      <c r="J44" s="354"/>
      <c r="K44" s="354"/>
      <c r="L44" s="324" t="s">
        <v>34</v>
      </c>
      <c r="M44" s="354"/>
      <c r="N44" s="354"/>
      <c r="O44" s="324" t="s">
        <v>97</v>
      </c>
      <c r="P44" s="354"/>
      <c r="Q44" s="354"/>
      <c r="R44" s="324" t="s">
        <v>98</v>
      </c>
      <c r="S44" s="354"/>
      <c r="T44" s="355"/>
      <c r="U44" s="326" t="s">
        <v>151</v>
      </c>
      <c r="V44" s="327"/>
      <c r="W44" s="328"/>
      <c r="X44" s="304"/>
      <c r="Y44" s="30" t="s">
        <v>96</v>
      </c>
      <c r="Z44" s="31" t="s">
        <v>34</v>
      </c>
      <c r="AA44" s="31" t="s">
        <v>97</v>
      </c>
      <c r="AB44" s="32" t="s">
        <v>98</v>
      </c>
      <c r="AC44" s="11"/>
      <c r="AD44" s="2"/>
      <c r="AE44" s="2"/>
    </row>
    <row r="45" spans="1:31" ht="12.75">
      <c r="A45" s="300" t="s">
        <v>26</v>
      </c>
      <c r="B45" s="180" t="s">
        <v>55</v>
      </c>
      <c r="C45" s="181"/>
      <c r="D45" s="181"/>
      <c r="E45" s="182"/>
      <c r="F45" s="183"/>
      <c r="G45" s="183"/>
      <c r="H45" s="184"/>
      <c r="I45" s="78"/>
      <c r="J45" s="87"/>
      <c r="K45" s="88"/>
      <c r="L45" s="16"/>
      <c r="M45" s="78"/>
      <c r="N45" s="89"/>
      <c r="O45" s="90"/>
      <c r="P45" s="91"/>
      <c r="Q45" s="79"/>
      <c r="R45" s="90"/>
      <c r="S45" s="91"/>
      <c r="T45" s="91"/>
      <c r="U45" s="188"/>
      <c r="V45" s="60"/>
      <c r="W45" s="61"/>
      <c r="X45" s="305"/>
      <c r="Y45" s="19"/>
      <c r="Z45" s="15"/>
      <c r="AA45" s="15"/>
      <c r="AB45" s="20"/>
      <c r="AC45" s="2"/>
      <c r="AD45" s="2"/>
      <c r="AE45" s="2"/>
    </row>
    <row r="46" spans="1:31" ht="25.5" customHeight="1">
      <c r="A46" s="300"/>
      <c r="B46" s="72">
        <v>1</v>
      </c>
      <c r="C46" s="73" t="s">
        <v>44</v>
      </c>
      <c r="D46" s="73"/>
      <c r="E46" s="62"/>
      <c r="F46" s="85"/>
      <c r="G46" s="85"/>
      <c r="H46" s="86"/>
      <c r="I46" s="315" t="str">
        <f>'2-Inserimento dati (AP)'!$E$63</f>
        <v>nessuna</v>
      </c>
      <c r="J46" s="316"/>
      <c r="K46" s="316"/>
      <c r="L46" s="316" t="str">
        <f>'2-Inserimento dati (AP)'!$E$63</f>
        <v>nessuna</v>
      </c>
      <c r="M46" s="316"/>
      <c r="N46" s="316"/>
      <c r="O46" s="316" t="str">
        <f>'2-Inserimento dati (AP)'!$E$63</f>
        <v>nessuna</v>
      </c>
      <c r="P46" s="316"/>
      <c r="Q46" s="316"/>
      <c r="R46" s="316" t="str">
        <f>'2-Inserimento dati (AP)'!$E$63</f>
        <v>nessuna</v>
      </c>
      <c r="S46" s="316"/>
      <c r="T46" s="319"/>
      <c r="U46" s="189"/>
      <c r="V46" s="156"/>
      <c r="W46" s="176" t="str">
        <f>IF('2-Inserimento dati (AP)'!E63="sconosciuto","X","l")</f>
        <v>l</v>
      </c>
      <c r="X46" s="21"/>
      <c r="Y46" s="170" t="str">
        <f>IF('2-Inserimento dati (AP)'!G63="nessuna","X",0)</f>
        <v>X</v>
      </c>
      <c r="Z46" s="171">
        <f>IF('2-Inserimento dati (AP)'!G63="piccola","X",0)</f>
        <v>0</v>
      </c>
      <c r="AA46" s="171">
        <f>IF('2-Inserimento dati (AP)'!G63="media","X",0)</f>
        <v>0</v>
      </c>
      <c r="AB46" s="172">
        <f>IF('2-Inserimento dati (AP)'!G63="grande","X",0)</f>
        <v>0</v>
      </c>
      <c r="AC46" s="312">
        <f>'2-Inserimento dati (AP)'!H63</f>
        <v>0</v>
      </c>
      <c r="AD46" s="313"/>
      <c r="AE46" s="314"/>
    </row>
    <row r="47" spans="1:31" ht="25.5" customHeight="1">
      <c r="A47" s="300"/>
      <c r="B47" s="72">
        <f aca="true" t="shared" si="0" ref="B47:B53">B46+1</f>
        <v>2</v>
      </c>
      <c r="C47" s="73" t="s">
        <v>45</v>
      </c>
      <c r="D47" s="73"/>
      <c r="E47" s="62"/>
      <c r="F47" s="85"/>
      <c r="G47" s="85"/>
      <c r="H47" s="86"/>
      <c r="I47" s="315" t="str">
        <f>'2-Inserimento dati (AP)'!$E$65</f>
        <v>nessuna</v>
      </c>
      <c r="J47" s="316"/>
      <c r="K47" s="316"/>
      <c r="L47" s="316" t="str">
        <f>'2-Inserimento dati (AP)'!$E$65</f>
        <v>nessuna</v>
      </c>
      <c r="M47" s="316"/>
      <c r="N47" s="316"/>
      <c r="O47" s="316" t="str">
        <f>'2-Inserimento dati (AP)'!$E$65</f>
        <v>nessuna</v>
      </c>
      <c r="P47" s="316"/>
      <c r="Q47" s="316"/>
      <c r="R47" s="316" t="str">
        <f>'2-Inserimento dati (AP)'!$E$65</f>
        <v>nessuna</v>
      </c>
      <c r="S47" s="316"/>
      <c r="T47" s="319"/>
      <c r="U47" s="189"/>
      <c r="V47" s="156"/>
      <c r="W47" s="176" t="str">
        <f>(IF('2-Inserimento dati (AP)'!E65="sconosciuto","X","l"))</f>
        <v>l</v>
      </c>
      <c r="X47" s="21"/>
      <c r="Y47" s="170" t="str">
        <f>IF('2-Inserimento dati (AP)'!G65="nessuna","X",0)</f>
        <v>X</v>
      </c>
      <c r="Z47" s="171">
        <f>IF('2-Inserimento dati (AP)'!G65="piccola","X",0)</f>
        <v>0</v>
      </c>
      <c r="AA47" s="171">
        <f>IF('2-Inserimento dati (AP)'!G65="media","X",0)</f>
        <v>0</v>
      </c>
      <c r="AB47" s="172">
        <f>IF('2-Inserimento dati (AP)'!G65="grande","X",0)</f>
        <v>0</v>
      </c>
      <c r="AC47" s="312">
        <f>'2-Inserimento dati (AP)'!H65</f>
        <v>0</v>
      </c>
      <c r="AD47" s="313"/>
      <c r="AE47" s="314"/>
    </row>
    <row r="48" spans="1:31" ht="25.5" customHeight="1">
      <c r="A48" s="300"/>
      <c r="B48" s="72">
        <f t="shared" si="0"/>
        <v>3</v>
      </c>
      <c r="C48" s="73" t="s">
        <v>46</v>
      </c>
      <c r="D48" s="73"/>
      <c r="E48" s="62"/>
      <c r="F48" s="85"/>
      <c r="G48" s="85"/>
      <c r="H48" s="86"/>
      <c r="I48" s="315" t="str">
        <f>'2-Inserimento dati (AP)'!$E$67</f>
        <v>nessuna</v>
      </c>
      <c r="J48" s="316"/>
      <c r="K48" s="316"/>
      <c r="L48" s="316" t="str">
        <f>'2-Inserimento dati (AP)'!$E$67</f>
        <v>nessuna</v>
      </c>
      <c r="M48" s="316"/>
      <c r="N48" s="316"/>
      <c r="O48" s="316" t="str">
        <f>'2-Inserimento dati (AP)'!$E$67</f>
        <v>nessuna</v>
      </c>
      <c r="P48" s="316"/>
      <c r="Q48" s="316"/>
      <c r="R48" s="316" t="str">
        <f>'2-Inserimento dati (AP)'!$E$67</f>
        <v>nessuna</v>
      </c>
      <c r="S48" s="316"/>
      <c r="T48" s="319"/>
      <c r="U48" s="189"/>
      <c r="V48" s="156"/>
      <c r="W48" s="176" t="str">
        <f>(IF('2-Inserimento dati (AP)'!E67="sconosciuto","X","l"))</f>
        <v>l</v>
      </c>
      <c r="X48" s="21"/>
      <c r="Y48" s="170" t="str">
        <f>IF('2-Inserimento dati (AP)'!G67="nessuna","X",0)</f>
        <v>X</v>
      </c>
      <c r="Z48" s="171">
        <f>IF('2-Inserimento dati (AP)'!G67="piccola","X",0)</f>
        <v>0</v>
      </c>
      <c r="AA48" s="171">
        <f>IF('2-Inserimento dati (AP)'!G67="media","X",0)</f>
        <v>0</v>
      </c>
      <c r="AB48" s="172">
        <f>IF('2-Inserimento dati (AP)'!G67="grande","X",0)</f>
        <v>0</v>
      </c>
      <c r="AC48" s="312">
        <f>'2-Inserimento dati (AP)'!H67</f>
        <v>0</v>
      </c>
      <c r="AD48" s="313"/>
      <c r="AE48" s="314"/>
    </row>
    <row r="49" spans="1:31" ht="25.5" customHeight="1">
      <c r="A49" s="300"/>
      <c r="B49" s="72">
        <f t="shared" si="0"/>
        <v>4</v>
      </c>
      <c r="C49" s="73" t="s">
        <v>47</v>
      </c>
      <c r="D49" s="73"/>
      <c r="E49" s="62"/>
      <c r="F49" s="62"/>
      <c r="G49" s="62"/>
      <c r="H49" s="80"/>
      <c r="I49" s="315" t="str">
        <f>'2-Inserimento dati (AP)'!$E$69</f>
        <v>nessuna</v>
      </c>
      <c r="J49" s="316"/>
      <c r="K49" s="316"/>
      <c r="L49" s="316" t="str">
        <f>'2-Inserimento dati (AP)'!$E$69</f>
        <v>nessuna</v>
      </c>
      <c r="M49" s="316"/>
      <c r="N49" s="316"/>
      <c r="O49" s="316" t="str">
        <f>'2-Inserimento dati (AP)'!$E$69</f>
        <v>nessuna</v>
      </c>
      <c r="P49" s="316"/>
      <c r="Q49" s="316"/>
      <c r="R49" s="316" t="str">
        <f>'2-Inserimento dati (AP)'!$E$69</f>
        <v>nessuna</v>
      </c>
      <c r="S49" s="316"/>
      <c r="T49" s="319"/>
      <c r="U49" s="189"/>
      <c r="V49" s="156"/>
      <c r="W49" s="176" t="str">
        <f>(IF('2-Inserimento dati (AP)'!E69="sconosciuto","X","l"))</f>
        <v>l</v>
      </c>
      <c r="X49" s="21"/>
      <c r="Y49" s="170" t="str">
        <f>IF('2-Inserimento dati (AP)'!G69="nessuna","X",0)</f>
        <v>X</v>
      </c>
      <c r="Z49" s="171">
        <f>IF('2-Inserimento dati (AP)'!G69="piccola","X",0)</f>
        <v>0</v>
      </c>
      <c r="AA49" s="171">
        <f>IF('2-Inserimento dati (AP)'!G69="media","X",0)</f>
        <v>0</v>
      </c>
      <c r="AB49" s="172">
        <f>IF('2-Inserimento dati (AP)'!G69="grande","X",0)</f>
        <v>0</v>
      </c>
      <c r="AC49" s="312">
        <f>'2-Inserimento dati (AP)'!H69</f>
        <v>0</v>
      </c>
      <c r="AD49" s="313"/>
      <c r="AE49" s="314"/>
    </row>
    <row r="50" spans="1:31" ht="25.5" customHeight="1">
      <c r="A50" s="301"/>
      <c r="B50" s="72">
        <f t="shared" si="0"/>
        <v>5</v>
      </c>
      <c r="C50" s="73" t="s">
        <v>102</v>
      </c>
      <c r="D50" s="73"/>
      <c r="E50" s="62"/>
      <c r="F50" s="62"/>
      <c r="G50" s="62"/>
      <c r="H50" s="80"/>
      <c r="I50" s="315" t="str">
        <f>'2-Inserimento dati (AP)'!$E$71</f>
        <v>nessuna</v>
      </c>
      <c r="J50" s="316"/>
      <c r="K50" s="316"/>
      <c r="L50" s="316" t="str">
        <f>'2-Inserimento dati (AP)'!$E$71</f>
        <v>nessuna</v>
      </c>
      <c r="M50" s="316"/>
      <c r="N50" s="316"/>
      <c r="O50" s="316" t="str">
        <f>'2-Inserimento dati (AP)'!$E$71</f>
        <v>nessuna</v>
      </c>
      <c r="P50" s="316"/>
      <c r="Q50" s="316"/>
      <c r="R50" s="316" t="str">
        <f>'2-Inserimento dati (AP)'!$E$71</f>
        <v>nessuna</v>
      </c>
      <c r="S50" s="316"/>
      <c r="T50" s="319"/>
      <c r="U50" s="189"/>
      <c r="V50" s="156"/>
      <c r="W50" s="176" t="str">
        <f>(IF('2-Inserimento dati (AP)'!E71="sconosciuto","X","l"))</f>
        <v>l</v>
      </c>
      <c r="X50" s="21"/>
      <c r="Y50" s="170" t="str">
        <f>IF('2-Inserimento dati (AP)'!G71="nessuna","X",0)</f>
        <v>X</v>
      </c>
      <c r="Z50" s="171">
        <f>IF('2-Inserimento dati (AP)'!G71="piccola","X",0)</f>
        <v>0</v>
      </c>
      <c r="AA50" s="171">
        <f>IF('2-Inserimento dati (AP)'!G71="media","X",0)</f>
        <v>0</v>
      </c>
      <c r="AB50" s="172">
        <f>IF('2-Inserimento dati (AP)'!G71="grande","X",0)</f>
        <v>0</v>
      </c>
      <c r="AC50" s="312">
        <f>'2-Inserimento dati (AP)'!H71</f>
        <v>0</v>
      </c>
      <c r="AD50" s="313"/>
      <c r="AE50" s="314"/>
    </row>
    <row r="51" spans="1:31" ht="25.5" customHeight="1">
      <c r="A51" s="281"/>
      <c r="B51" s="74">
        <f t="shared" si="0"/>
        <v>6</v>
      </c>
      <c r="C51" s="75" t="s">
        <v>48</v>
      </c>
      <c r="D51" s="75"/>
      <c r="E51" s="62"/>
      <c r="F51" s="62"/>
      <c r="G51" s="62"/>
      <c r="H51" s="80"/>
      <c r="I51" s="315" t="str">
        <f>'2-Inserimento dati (AP)'!$E$73</f>
        <v>nessuna</v>
      </c>
      <c r="J51" s="316"/>
      <c r="K51" s="316"/>
      <c r="L51" s="316" t="str">
        <f>'2-Inserimento dati (AP)'!$E$73</f>
        <v>nessuna</v>
      </c>
      <c r="M51" s="316"/>
      <c r="N51" s="316"/>
      <c r="O51" s="316" t="str">
        <f>'2-Inserimento dati (AP)'!$E$73</f>
        <v>nessuna</v>
      </c>
      <c r="P51" s="316"/>
      <c r="Q51" s="316"/>
      <c r="R51" s="316" t="str">
        <f>'2-Inserimento dati (AP)'!$E$73</f>
        <v>nessuna</v>
      </c>
      <c r="S51" s="316"/>
      <c r="T51" s="319"/>
      <c r="U51" s="189"/>
      <c r="V51" s="156"/>
      <c r="W51" s="176" t="str">
        <f>(IF('2-Inserimento dati (AP)'!E73="sconosciuto","X","l"))</f>
        <v>l</v>
      </c>
      <c r="X51" s="22"/>
      <c r="Y51" s="170" t="str">
        <f>IF('2-Inserimento dati (AP)'!G73="nessuna","X",0)</f>
        <v>X</v>
      </c>
      <c r="Z51" s="171">
        <f>IF('2-Inserimento dati (AP)'!G73="piccola","X",0)</f>
        <v>0</v>
      </c>
      <c r="AA51" s="171">
        <f>IF('2-Inserimento dati (AP)'!G73="media","X",0)</f>
        <v>0</v>
      </c>
      <c r="AB51" s="172">
        <f>IF('2-Inserimento dati (AP)'!G73="grande","X",0)</f>
        <v>0</v>
      </c>
      <c r="AC51" s="312">
        <f>'2-Inserimento dati (AP)'!H73</f>
        <v>0</v>
      </c>
      <c r="AD51" s="313"/>
      <c r="AE51" s="314"/>
    </row>
    <row r="52" spans="1:31" ht="25.5" customHeight="1">
      <c r="A52" s="281"/>
      <c r="B52" s="72">
        <f t="shared" si="0"/>
        <v>7</v>
      </c>
      <c r="C52" s="73" t="s">
        <v>49</v>
      </c>
      <c r="D52" s="73"/>
      <c r="E52" s="62"/>
      <c r="F52" s="62"/>
      <c r="G52" s="62"/>
      <c r="H52" s="80"/>
      <c r="I52" s="315" t="str">
        <f>'2-Inserimento dati (AP)'!$E$75</f>
        <v>nessuna</v>
      </c>
      <c r="J52" s="316"/>
      <c r="K52" s="316"/>
      <c r="L52" s="316" t="str">
        <f>'2-Inserimento dati (AP)'!$E$75</f>
        <v>nessuna</v>
      </c>
      <c r="M52" s="316"/>
      <c r="N52" s="316"/>
      <c r="O52" s="316" t="str">
        <f>'2-Inserimento dati (AP)'!$E$75</f>
        <v>nessuna</v>
      </c>
      <c r="P52" s="316"/>
      <c r="Q52" s="316"/>
      <c r="R52" s="316" t="str">
        <f>'2-Inserimento dati (AP)'!$E$75</f>
        <v>nessuna</v>
      </c>
      <c r="S52" s="316"/>
      <c r="T52" s="319"/>
      <c r="U52" s="189"/>
      <c r="V52" s="156"/>
      <c r="W52" s="176" t="str">
        <f>(IF('2-Inserimento dati (AP)'!E75="sconosciuto","X","l"))</f>
        <v>l</v>
      </c>
      <c r="X52" s="21"/>
      <c r="Y52" s="170" t="str">
        <f>IF('2-Inserimento dati (AP)'!G75="nessuna","X",0)</f>
        <v>X</v>
      </c>
      <c r="Z52" s="171">
        <f>IF('2-Inserimento dati (AP)'!G75="piccola","X",0)</f>
        <v>0</v>
      </c>
      <c r="AA52" s="171">
        <f>IF('2-Inserimento dati (AP)'!G75="media","X",0)</f>
        <v>0</v>
      </c>
      <c r="AB52" s="172">
        <f>IF('2-Inserimento dati (AP)'!G75="grande","X",0)</f>
        <v>0</v>
      </c>
      <c r="AC52" s="312">
        <f>'2-Inserimento dati (AP)'!H75</f>
        <v>0</v>
      </c>
      <c r="AD52" s="313"/>
      <c r="AE52" s="314"/>
    </row>
    <row r="53" spans="1:31" ht="25.5" customHeight="1">
      <c r="A53" s="281"/>
      <c r="B53" s="74">
        <f t="shared" si="0"/>
        <v>8</v>
      </c>
      <c r="C53" s="75" t="s">
        <v>50</v>
      </c>
      <c r="D53" s="75"/>
      <c r="E53" s="63"/>
      <c r="F53" s="63"/>
      <c r="G53" s="63"/>
      <c r="H53" s="81"/>
      <c r="I53" s="317" t="str">
        <f>'2-Inserimento dati (AP)'!$E$77</f>
        <v>nessuna</v>
      </c>
      <c r="J53" s="318"/>
      <c r="K53" s="318"/>
      <c r="L53" s="318" t="str">
        <f>'2-Inserimento dati (AP)'!$E$77</f>
        <v>nessuna</v>
      </c>
      <c r="M53" s="318"/>
      <c r="N53" s="318"/>
      <c r="O53" s="318" t="str">
        <f>'2-Inserimento dati (AP)'!$E$77</f>
        <v>nessuna</v>
      </c>
      <c r="P53" s="318"/>
      <c r="Q53" s="318"/>
      <c r="R53" s="318" t="str">
        <f>'2-Inserimento dati (AP)'!$E$77</f>
        <v>nessuna</v>
      </c>
      <c r="S53" s="318"/>
      <c r="T53" s="357"/>
      <c r="U53" s="190"/>
      <c r="V53" s="157"/>
      <c r="W53" s="177" t="str">
        <f>(IF('2-Inserimento dati (AP)'!E77="sconosciuto","X","l"))</f>
        <v>l</v>
      </c>
      <c r="X53" s="22"/>
      <c r="Y53" s="173" t="str">
        <f>IF('2-Inserimento dati (AP)'!G77="nessuna","X",0)</f>
        <v>X</v>
      </c>
      <c r="Z53" s="174">
        <f>IF('2-Inserimento dati (AP)'!G77="piccola","X",0)</f>
        <v>0</v>
      </c>
      <c r="AA53" s="174">
        <f>IF('2-Inserimento dati (AP)'!G77="media","X",0)</f>
        <v>0</v>
      </c>
      <c r="AB53" s="175">
        <f>IF('2-Inserimento dati (AP)'!G77="grande","X",0)</f>
        <v>0</v>
      </c>
      <c r="AC53" s="312">
        <f>'2-Inserimento dati (AP)'!H77</f>
        <v>0</v>
      </c>
      <c r="AD53" s="313"/>
      <c r="AE53" s="314"/>
    </row>
    <row r="54" spans="1:31" ht="12.75">
      <c r="A54" s="20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2.75">
      <c r="A55" s="20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2.75">
      <c r="A56" s="20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5.75">
      <c r="A57" s="203"/>
      <c r="B57" s="1" t="s">
        <v>103</v>
      </c>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2.75">
      <c r="A58" s="203"/>
      <c r="B58" s="3"/>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ustomHeight="1">
      <c r="A59" s="203"/>
      <c r="B59" s="3" t="s">
        <v>104</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03"/>
      <c r="B60" s="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ustomHeight="1">
      <c r="A61" s="203"/>
      <c r="B61" s="2"/>
      <c r="C61" s="2"/>
      <c r="D61" s="2"/>
      <c r="E61" s="2"/>
      <c r="F61" s="2"/>
      <c r="G61" s="2"/>
      <c r="H61" s="2"/>
      <c r="I61" s="2"/>
      <c r="J61" s="2"/>
      <c r="K61" s="2"/>
      <c r="L61" s="2"/>
      <c r="M61" s="2"/>
      <c r="N61" s="2"/>
      <c r="O61" s="2"/>
      <c r="P61" s="2"/>
      <c r="Q61" s="2"/>
      <c r="R61" s="2"/>
      <c r="S61" s="2"/>
      <c r="T61" s="2"/>
      <c r="U61" s="2"/>
      <c r="V61" s="2"/>
      <c r="W61" s="353" t="s">
        <v>105</v>
      </c>
      <c r="X61" s="353"/>
      <c r="Y61" s="353"/>
      <c r="Z61" s="353"/>
      <c r="AA61" s="353"/>
      <c r="AB61" s="353"/>
      <c r="AC61" s="14"/>
      <c r="AD61" s="14"/>
      <c r="AE61" s="14"/>
    </row>
    <row r="62" spans="1:31" ht="12.75">
      <c r="A62" s="203"/>
      <c r="B62" s="2"/>
      <c r="C62" s="2"/>
      <c r="D62" s="2"/>
      <c r="E62" s="2"/>
      <c r="F62" s="2"/>
      <c r="G62" s="2"/>
      <c r="H62" s="2"/>
      <c r="I62" s="2"/>
      <c r="J62" s="2"/>
      <c r="K62" s="2"/>
      <c r="L62" s="2"/>
      <c r="M62" s="2"/>
      <c r="N62" s="2"/>
      <c r="O62" s="2"/>
      <c r="P62" s="2"/>
      <c r="Q62" s="2"/>
      <c r="R62" s="2"/>
      <c r="S62" s="2"/>
      <c r="T62" s="2"/>
      <c r="U62" s="2"/>
      <c r="V62" s="2"/>
      <c r="W62" s="353"/>
      <c r="X62" s="353"/>
      <c r="Y62" s="353"/>
      <c r="Z62" s="353"/>
      <c r="AA62" s="353"/>
      <c r="AB62" s="353"/>
      <c r="AC62" s="14"/>
      <c r="AD62" s="14"/>
      <c r="AE62" s="14"/>
    </row>
    <row r="63" spans="1:31" ht="7.5" customHeight="1">
      <c r="A63" s="203"/>
      <c r="B63" s="2"/>
      <c r="C63" s="2"/>
      <c r="D63" s="2"/>
      <c r="E63" s="2"/>
      <c r="F63" s="2"/>
      <c r="G63" s="2"/>
      <c r="H63" s="2"/>
      <c r="I63" s="2"/>
      <c r="J63" s="2"/>
      <c r="K63" s="2"/>
      <c r="L63" s="2"/>
      <c r="M63" s="2"/>
      <c r="N63" s="2"/>
      <c r="O63" s="2"/>
      <c r="P63" s="2"/>
      <c r="Q63" s="2"/>
      <c r="R63" s="2"/>
      <c r="S63" s="2"/>
      <c r="T63" s="2"/>
      <c r="U63" s="2"/>
      <c r="V63" s="2"/>
      <c r="W63" s="14"/>
      <c r="X63" s="14"/>
      <c r="Y63" s="14"/>
      <c r="Z63" s="14"/>
      <c r="AA63" s="14"/>
      <c r="AB63" s="14"/>
      <c r="AC63" s="14"/>
      <c r="AD63" s="14"/>
      <c r="AE63" s="14"/>
    </row>
    <row r="64" spans="1:31" ht="12.75" customHeight="1">
      <c r="A64" s="203"/>
      <c r="B64" s="2"/>
      <c r="C64" s="2"/>
      <c r="D64" s="2"/>
      <c r="E64" s="2"/>
      <c r="F64" s="2"/>
      <c r="G64" s="2"/>
      <c r="H64" s="2"/>
      <c r="I64" s="2"/>
      <c r="J64" s="2"/>
      <c r="K64" s="2"/>
      <c r="L64" s="2"/>
      <c r="M64" s="2"/>
      <c r="N64" s="2"/>
      <c r="O64" s="2"/>
      <c r="P64" s="2"/>
      <c r="Q64" s="2"/>
      <c r="R64" s="2"/>
      <c r="S64" s="2"/>
      <c r="T64" s="2"/>
      <c r="U64" s="2"/>
      <c r="V64" s="2"/>
      <c r="W64" s="2" t="s">
        <v>33</v>
      </c>
      <c r="X64" s="2"/>
      <c r="Y64" s="2"/>
      <c r="Z64" s="12">
        <f>'2-Inserimento dati (AP)'!J20+'2-Inserimento dati (AP)'!J22+'2-Inserimento dati (AP)'!J24+'2-Inserimento dati (AP)'!J26+'2-Inserimento dati (AP)'!J28</f>
        <v>0</v>
      </c>
      <c r="AA64" s="2"/>
      <c r="AB64" s="2"/>
      <c r="AC64" s="2"/>
      <c r="AD64" s="2"/>
      <c r="AE64" s="2"/>
    </row>
    <row r="65" spans="1:31" ht="12.75">
      <c r="A65" s="203"/>
      <c r="B65" s="2"/>
      <c r="C65" s="2"/>
      <c r="D65" s="2"/>
      <c r="E65" s="2"/>
      <c r="F65" s="2"/>
      <c r="G65" s="2"/>
      <c r="H65" s="2"/>
      <c r="I65" s="2"/>
      <c r="J65" s="2"/>
      <c r="K65" s="2"/>
      <c r="L65" s="2"/>
      <c r="M65" s="2"/>
      <c r="N65" s="2"/>
      <c r="O65" s="2"/>
      <c r="P65" s="2"/>
      <c r="Q65" s="2"/>
      <c r="R65" s="2"/>
      <c r="S65" s="2"/>
      <c r="T65" s="2"/>
      <c r="U65" s="2"/>
      <c r="V65" s="2"/>
      <c r="W65" s="2" t="s">
        <v>53</v>
      </c>
      <c r="X65" s="2"/>
      <c r="Y65" s="2"/>
      <c r="Z65" s="12">
        <f>'2-Inserimento dati (AP)'!J33+'2-Inserimento dati (AP)'!J35+'2-Inserimento dati (AP)'!J37+'2-Inserimento dati (AP)'!J39+'2-Inserimento dati (AP)'!J41</f>
        <v>0</v>
      </c>
      <c r="AA65" s="2"/>
      <c r="AB65" s="2"/>
      <c r="AC65" s="2"/>
      <c r="AD65" s="2"/>
      <c r="AE65" s="2"/>
    </row>
    <row r="66" spans="1:31" ht="12.75">
      <c r="A66" s="203"/>
      <c r="B66" s="2"/>
      <c r="C66" s="2"/>
      <c r="D66" s="2"/>
      <c r="E66" s="2"/>
      <c r="F66" s="2"/>
      <c r="G66" s="2"/>
      <c r="H66" s="2"/>
      <c r="I66" s="2"/>
      <c r="J66" s="2"/>
      <c r="K66" s="2"/>
      <c r="L66" s="2"/>
      <c r="M66" s="2"/>
      <c r="N66" s="2"/>
      <c r="O66" s="2"/>
      <c r="P66" s="2"/>
      <c r="Q66" s="2"/>
      <c r="R66" s="2"/>
      <c r="S66" s="2"/>
      <c r="T66" s="2"/>
      <c r="U66" s="2"/>
      <c r="V66" s="2"/>
      <c r="W66" s="2" t="s">
        <v>54</v>
      </c>
      <c r="X66" s="2"/>
      <c r="Y66" s="2"/>
      <c r="Z66" s="12">
        <f>'2-Inserimento dati (AP)'!J46+'2-Inserimento dati (AP)'!J48+'2-Inserimento dati (AP)'!J50+'2-Inserimento dati (AP)'!J52+'2-Inserimento dati (AP)'!J54</f>
        <v>0</v>
      </c>
      <c r="AA66" s="2"/>
      <c r="AB66" s="2"/>
      <c r="AC66" s="2"/>
      <c r="AD66" s="2"/>
      <c r="AE66" s="2"/>
    </row>
    <row r="67" spans="1:31" ht="12.75">
      <c r="A67" s="203"/>
      <c r="B67" s="2"/>
      <c r="C67" s="2"/>
      <c r="D67" s="2"/>
      <c r="E67" s="2"/>
      <c r="F67" s="2"/>
      <c r="G67" s="2"/>
      <c r="H67" s="2"/>
      <c r="I67" s="2"/>
      <c r="J67" s="2"/>
      <c r="K67" s="2"/>
      <c r="L67" s="2"/>
      <c r="M67" s="2"/>
      <c r="N67" s="2"/>
      <c r="O67" s="2"/>
      <c r="P67" s="13"/>
      <c r="Q67" s="13"/>
      <c r="R67" s="2"/>
      <c r="S67" s="2"/>
      <c r="T67" s="2"/>
      <c r="U67" s="2"/>
      <c r="V67" s="2"/>
      <c r="W67" s="2"/>
      <c r="X67" s="2"/>
      <c r="Y67" s="2"/>
      <c r="Z67" s="2"/>
      <c r="AA67" s="2"/>
      <c r="AB67" s="2"/>
      <c r="AC67" s="2"/>
      <c r="AD67" s="2"/>
      <c r="AE67" s="2"/>
    </row>
    <row r="68" spans="1:31" ht="12.75" customHeight="1">
      <c r="A68" s="203"/>
      <c r="B68" s="2"/>
      <c r="C68" s="2"/>
      <c r="D68" s="12"/>
      <c r="E68" s="12"/>
      <c r="F68" s="12"/>
      <c r="G68" s="2"/>
      <c r="H68" s="2"/>
      <c r="I68" s="2"/>
      <c r="J68" s="2"/>
      <c r="K68" s="2"/>
      <c r="L68" s="2"/>
      <c r="M68" s="2"/>
      <c r="N68" s="2"/>
      <c r="O68" s="2"/>
      <c r="P68" s="13"/>
      <c r="Q68" s="13"/>
      <c r="R68" s="2"/>
      <c r="S68" s="2"/>
      <c r="T68" s="2"/>
      <c r="U68" s="2"/>
      <c r="V68" s="2"/>
      <c r="W68" s="2"/>
      <c r="X68" s="2"/>
      <c r="Y68" s="2"/>
      <c r="Z68" s="2"/>
      <c r="AA68" s="2"/>
      <c r="AB68" s="2"/>
      <c r="AC68" s="14"/>
      <c r="AD68" s="14"/>
      <c r="AE68" s="14"/>
    </row>
    <row r="69" spans="1:31" ht="12.75" customHeight="1">
      <c r="A69" s="203"/>
      <c r="B69" s="2"/>
      <c r="C69" s="2"/>
      <c r="D69" s="2"/>
      <c r="E69" s="2"/>
      <c r="F69" s="2"/>
      <c r="G69" s="2"/>
      <c r="H69" s="2"/>
      <c r="I69" s="2"/>
      <c r="J69" s="2"/>
      <c r="K69" s="2"/>
      <c r="L69" s="2"/>
      <c r="M69" s="2"/>
      <c r="N69" s="2"/>
      <c r="O69" s="2"/>
      <c r="P69" s="13"/>
      <c r="Q69" s="13"/>
      <c r="R69" s="2"/>
      <c r="S69" s="2"/>
      <c r="T69" s="2"/>
      <c r="U69" s="2"/>
      <c r="V69" s="2"/>
      <c r="W69" s="353" t="s">
        <v>106</v>
      </c>
      <c r="X69" s="353"/>
      <c r="Y69" s="353"/>
      <c r="Z69" s="353"/>
      <c r="AA69" s="353"/>
      <c r="AB69" s="353"/>
      <c r="AC69" s="14"/>
      <c r="AD69" s="14"/>
      <c r="AE69" s="14"/>
    </row>
    <row r="70" spans="1:31" ht="12.75" customHeight="1">
      <c r="A70" s="203"/>
      <c r="B70" s="2"/>
      <c r="C70" s="2"/>
      <c r="D70" s="2"/>
      <c r="E70" s="2"/>
      <c r="F70" s="2"/>
      <c r="G70" s="2"/>
      <c r="H70" s="2"/>
      <c r="I70" s="2"/>
      <c r="J70" s="2"/>
      <c r="K70" s="2"/>
      <c r="L70" s="2"/>
      <c r="M70" s="2"/>
      <c r="N70" s="2"/>
      <c r="O70" s="2"/>
      <c r="P70" s="13"/>
      <c r="Q70" s="13"/>
      <c r="R70" s="2"/>
      <c r="S70" s="2"/>
      <c r="T70" s="2"/>
      <c r="U70" s="2"/>
      <c r="V70" s="2"/>
      <c r="W70" s="353"/>
      <c r="X70" s="353"/>
      <c r="Y70" s="353"/>
      <c r="Z70" s="353"/>
      <c r="AA70" s="353"/>
      <c r="AB70" s="353"/>
      <c r="AC70" s="14"/>
      <c r="AD70" s="14"/>
      <c r="AE70" s="14"/>
    </row>
    <row r="71" spans="1:31" ht="12.75">
      <c r="A71" s="203"/>
      <c r="B71" s="2"/>
      <c r="C71" s="2"/>
      <c r="D71" s="2"/>
      <c r="E71" s="2"/>
      <c r="F71" s="2"/>
      <c r="G71" s="2"/>
      <c r="H71" s="2"/>
      <c r="I71" s="2"/>
      <c r="J71" s="2"/>
      <c r="K71" s="2"/>
      <c r="L71" s="2"/>
      <c r="M71" s="2"/>
      <c r="N71" s="2"/>
      <c r="O71" s="2"/>
      <c r="P71" s="13"/>
      <c r="Q71" s="13"/>
      <c r="R71" s="2"/>
      <c r="S71" s="2"/>
      <c r="T71" s="2"/>
      <c r="U71" s="2"/>
      <c r="V71" s="2"/>
      <c r="W71" s="14"/>
      <c r="X71" s="14"/>
      <c r="Y71" s="14"/>
      <c r="Z71" s="14"/>
      <c r="AA71" s="14"/>
      <c r="AB71" s="14"/>
      <c r="AC71" s="2"/>
      <c r="AD71" s="2"/>
      <c r="AE71" s="2"/>
    </row>
    <row r="72" spans="1:31" ht="12.75">
      <c r="A72" s="203"/>
      <c r="B72" s="2"/>
      <c r="C72" s="2"/>
      <c r="D72" s="2"/>
      <c r="E72" s="2"/>
      <c r="F72" s="2"/>
      <c r="G72" s="2"/>
      <c r="H72" s="2"/>
      <c r="I72" s="2"/>
      <c r="J72" s="2"/>
      <c r="K72" s="2"/>
      <c r="L72" s="2"/>
      <c r="M72" s="2"/>
      <c r="N72" s="2"/>
      <c r="O72" s="2"/>
      <c r="P72" s="13"/>
      <c r="Q72" s="13"/>
      <c r="R72" s="2"/>
      <c r="S72" s="2"/>
      <c r="T72" s="2"/>
      <c r="U72" s="2"/>
      <c r="V72" s="2"/>
      <c r="W72" s="2" t="s">
        <v>33</v>
      </c>
      <c r="X72" s="2"/>
      <c r="Y72" s="2"/>
      <c r="Z72" s="12">
        <f>'2-Inserimento dati (AP)'!K20+'2-Inserimento dati (AP)'!K22+'2-Inserimento dati (AP)'!K24+'2-Inserimento dati (AP)'!K26+'2-Inserimento dati (AP)'!K28</f>
        <v>0</v>
      </c>
      <c r="AA72" s="2"/>
      <c r="AB72" s="2"/>
      <c r="AC72" s="2"/>
      <c r="AD72" s="2"/>
      <c r="AE72" s="2"/>
    </row>
    <row r="73" spans="1:31" ht="12.75">
      <c r="A73" s="203"/>
      <c r="B73" s="2"/>
      <c r="C73" s="2"/>
      <c r="D73" s="2"/>
      <c r="E73" s="2"/>
      <c r="F73" s="2"/>
      <c r="G73" s="2"/>
      <c r="H73" s="2"/>
      <c r="I73" s="2"/>
      <c r="J73" s="2"/>
      <c r="K73" s="2"/>
      <c r="L73" s="2"/>
      <c r="M73" s="2"/>
      <c r="N73" s="2"/>
      <c r="O73" s="2"/>
      <c r="P73" s="2"/>
      <c r="Q73" s="2"/>
      <c r="R73" s="2"/>
      <c r="S73" s="2"/>
      <c r="T73" s="2"/>
      <c r="U73" s="2"/>
      <c r="V73" s="2"/>
      <c r="W73" s="2" t="s">
        <v>53</v>
      </c>
      <c r="X73" s="2"/>
      <c r="Y73" s="2"/>
      <c r="Z73" s="12">
        <f>'2-Inserimento dati (AP)'!K33+'2-Inserimento dati (AP)'!K35+'2-Inserimento dati (AP)'!K37+'2-Inserimento dati (AP)'!K39+'2-Inserimento dati (AP)'!K41</f>
        <v>0</v>
      </c>
      <c r="AA73" s="2"/>
      <c r="AB73" s="2"/>
      <c r="AC73" s="2"/>
      <c r="AD73" s="2"/>
      <c r="AE73" s="2"/>
    </row>
    <row r="74" spans="1:34" ht="12.75">
      <c r="A74" s="300" t="s">
        <v>26</v>
      </c>
      <c r="B74" s="2"/>
      <c r="C74" s="2"/>
      <c r="D74" s="2"/>
      <c r="E74" s="2"/>
      <c r="F74" s="2"/>
      <c r="G74" s="2"/>
      <c r="H74" s="2"/>
      <c r="I74" s="2"/>
      <c r="J74" s="2"/>
      <c r="K74" s="2"/>
      <c r="L74" s="2"/>
      <c r="M74" s="2"/>
      <c r="N74" s="2"/>
      <c r="O74" s="2"/>
      <c r="P74" s="2"/>
      <c r="Q74" s="2"/>
      <c r="R74" s="2"/>
      <c r="S74" s="2"/>
      <c r="T74" s="2"/>
      <c r="U74" s="2"/>
      <c r="V74" s="2"/>
      <c r="W74" s="2" t="s">
        <v>54</v>
      </c>
      <c r="X74" s="2"/>
      <c r="Y74" s="2"/>
      <c r="Z74" s="12">
        <f>'2-Inserimento dati (AP)'!K46+'2-Inserimento dati (AP)'!K48+'2-Inserimento dati (AP)'!K50+'2-Inserimento dati (AP)'!K52+'2-Inserimento dati (AP)'!K54</f>
        <v>0</v>
      </c>
      <c r="AA74" s="2"/>
      <c r="AB74" s="2"/>
      <c r="AC74" s="2"/>
      <c r="AD74" s="2"/>
      <c r="AE74" s="2"/>
      <c r="AG74" s="230"/>
      <c r="AH74" s="230"/>
    </row>
    <row r="75" spans="1:34" ht="12.75">
      <c r="A75" s="30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G75" s="230"/>
      <c r="AH75" s="230"/>
    </row>
    <row r="76" spans="1:34" ht="12.75">
      <c r="A76" s="30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G76" s="230"/>
      <c r="AH76" s="230"/>
    </row>
    <row r="77" spans="1:34" ht="12.75">
      <c r="A77" s="30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G77" s="230"/>
      <c r="AH77" s="230"/>
    </row>
    <row r="78" spans="1:34" ht="12.75">
      <c r="A78" s="300"/>
      <c r="B78" s="2"/>
      <c r="C78" s="2"/>
      <c r="D78" s="2"/>
      <c r="E78" s="2"/>
      <c r="F78" s="2"/>
      <c r="G78" s="2"/>
      <c r="H78" s="2"/>
      <c r="I78" s="2"/>
      <c r="J78" s="2"/>
      <c r="K78" s="2"/>
      <c r="L78" s="2"/>
      <c r="M78" s="2"/>
      <c r="N78" s="2"/>
      <c r="O78" s="2"/>
      <c r="P78" s="2"/>
      <c r="Q78" s="2"/>
      <c r="R78" s="2"/>
      <c r="S78" s="2"/>
      <c r="T78" s="2"/>
      <c r="U78" s="2"/>
      <c r="V78" s="2"/>
      <c r="W78" s="3"/>
      <c r="X78" s="2"/>
      <c r="Y78" s="2"/>
      <c r="Z78" s="2"/>
      <c r="AA78" s="2"/>
      <c r="AB78" s="2"/>
      <c r="AC78" s="2"/>
      <c r="AD78" s="2"/>
      <c r="AE78" s="2"/>
      <c r="AG78" s="230"/>
      <c r="AH78" s="230"/>
    </row>
    <row r="79" spans="1:34" ht="12.75">
      <c r="A79" s="301"/>
      <c r="B79" s="2"/>
      <c r="C79" s="2"/>
      <c r="D79" s="2"/>
      <c r="E79" s="2"/>
      <c r="F79" s="2"/>
      <c r="G79" s="2"/>
      <c r="H79" s="2"/>
      <c r="I79" s="2"/>
      <c r="J79" s="2"/>
      <c r="K79" s="2"/>
      <c r="L79" s="2"/>
      <c r="M79" s="2"/>
      <c r="N79" s="2"/>
      <c r="O79" s="2"/>
      <c r="P79" s="2"/>
      <c r="Q79" s="2"/>
      <c r="R79" s="2"/>
      <c r="S79" s="2"/>
      <c r="T79" s="2"/>
      <c r="U79" s="2"/>
      <c r="V79" s="2"/>
      <c r="W79" s="353"/>
      <c r="X79" s="353"/>
      <c r="Y79" s="353"/>
      <c r="Z79" s="330"/>
      <c r="AA79" s="330"/>
      <c r="AB79" s="330"/>
      <c r="AC79" s="2"/>
      <c r="AD79" s="2"/>
      <c r="AE79" s="2"/>
      <c r="AG79" s="230"/>
      <c r="AH79" s="230"/>
    </row>
    <row r="80" spans="1:34" ht="12.75">
      <c r="A80" s="281"/>
      <c r="B80" s="2"/>
      <c r="C80" s="2"/>
      <c r="D80" s="2"/>
      <c r="E80" s="2"/>
      <c r="F80" s="2"/>
      <c r="G80" s="2"/>
      <c r="H80" s="2"/>
      <c r="I80" s="2"/>
      <c r="J80" s="2"/>
      <c r="K80" s="2"/>
      <c r="L80" s="2"/>
      <c r="M80" s="2"/>
      <c r="N80" s="2"/>
      <c r="O80" s="2"/>
      <c r="P80" s="2"/>
      <c r="Q80" s="2"/>
      <c r="R80" s="2"/>
      <c r="S80" s="2"/>
      <c r="T80" s="2"/>
      <c r="U80" s="2"/>
      <c r="V80" s="2"/>
      <c r="W80" s="330"/>
      <c r="X80" s="330"/>
      <c r="Y80" s="330"/>
      <c r="Z80" s="330"/>
      <c r="AA80" s="330"/>
      <c r="AB80" s="330"/>
      <c r="AC80" s="2"/>
      <c r="AD80" s="2"/>
      <c r="AE80" s="2"/>
      <c r="AG80" s="230"/>
      <c r="AH80" s="230"/>
    </row>
    <row r="81" spans="1:34" ht="12.75">
      <c r="A81" s="28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30"/>
      <c r="AH81" s="230"/>
    </row>
    <row r="82" spans="1:31" ht="12.75">
      <c r="A82" s="281"/>
      <c r="B82" s="2"/>
      <c r="C82" s="2"/>
      <c r="D82" s="2"/>
      <c r="E82" s="2"/>
      <c r="F82" s="2"/>
      <c r="G82" s="2"/>
      <c r="H82" s="2"/>
      <c r="I82" s="2"/>
      <c r="J82" s="2"/>
      <c r="K82" s="2"/>
      <c r="L82" s="2"/>
      <c r="M82" s="2"/>
      <c r="N82" s="2"/>
      <c r="O82" s="2"/>
      <c r="P82" s="2"/>
      <c r="Q82" s="2"/>
      <c r="R82" s="2"/>
      <c r="S82" s="2"/>
      <c r="T82" s="2"/>
      <c r="U82" s="2"/>
      <c r="V82" s="2"/>
      <c r="W82" s="2"/>
      <c r="X82" s="2"/>
      <c r="Y82" s="2"/>
      <c r="Z82" s="12"/>
      <c r="AA82" s="2"/>
      <c r="AB82" s="2"/>
      <c r="AC82" s="2"/>
      <c r="AD82" s="2"/>
      <c r="AE82" s="2"/>
    </row>
    <row r="83" spans="1:31" ht="12.75">
      <c r="A83" s="203"/>
      <c r="B83" s="2"/>
      <c r="C83" s="2"/>
      <c r="D83" s="2"/>
      <c r="E83" s="2"/>
      <c r="F83" s="2"/>
      <c r="G83" s="2"/>
      <c r="H83" s="2"/>
      <c r="I83" s="2"/>
      <c r="J83" s="2"/>
      <c r="K83" s="2"/>
      <c r="L83" s="2"/>
      <c r="M83" s="2"/>
      <c r="N83" s="2"/>
      <c r="O83" s="2"/>
      <c r="P83" s="2"/>
      <c r="Q83" s="2"/>
      <c r="R83" s="2"/>
      <c r="S83" s="2"/>
      <c r="T83" s="2"/>
      <c r="U83" s="2"/>
      <c r="V83" s="2"/>
      <c r="W83" s="2"/>
      <c r="X83" s="2"/>
      <c r="Y83" s="2"/>
      <c r="Z83" s="12"/>
      <c r="AA83" s="2"/>
      <c r="AB83" s="2"/>
      <c r="AC83" s="2"/>
      <c r="AD83" s="2"/>
      <c r="AE83" s="2"/>
    </row>
    <row r="84" spans="1:31" ht="12.75">
      <c r="A84" s="20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0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03"/>
      <c r="B86" s="2"/>
      <c r="C86" s="334">
        <f>IF('2-Inserimento dati (AP)'!P20=0,0,"Attenzione: la somma di almeno un'aggregazione è diversa da 100%!")</f>
        <v>0</v>
      </c>
      <c r="D86" s="335"/>
      <c r="E86" s="335"/>
      <c r="F86" s="335"/>
      <c r="G86" s="335"/>
      <c r="H86" s="335"/>
      <c r="I86" s="335"/>
      <c r="J86" s="335"/>
      <c r="K86" s="335"/>
      <c r="L86" s="335"/>
      <c r="M86" s="335"/>
      <c r="N86" s="335"/>
      <c r="O86" s="335"/>
      <c r="P86" s="335"/>
      <c r="Q86" s="335"/>
      <c r="R86" s="335"/>
      <c r="S86" s="290"/>
      <c r="T86" s="290"/>
      <c r="U86" s="2"/>
      <c r="V86" s="2"/>
      <c r="W86" s="2"/>
      <c r="X86" s="2"/>
      <c r="Y86" s="2"/>
      <c r="Z86" s="2"/>
      <c r="AA86" s="2"/>
      <c r="AB86" s="2"/>
      <c r="AC86" s="2"/>
      <c r="AD86" s="2"/>
      <c r="AE86" s="2"/>
    </row>
    <row r="87" spans="1:31" ht="12.75">
      <c r="A87" s="203"/>
      <c r="B87" s="2"/>
      <c r="C87" s="2"/>
      <c r="D87" s="12"/>
      <c r="E87" s="12"/>
      <c r="F87" s="1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03"/>
      <c r="B88" s="2"/>
      <c r="C88" s="2"/>
      <c r="D88" s="12"/>
      <c r="E88" s="12"/>
      <c r="F88" s="12"/>
      <c r="G88" s="2"/>
      <c r="H88" s="2"/>
      <c r="I88" s="2"/>
      <c r="J88" s="2"/>
      <c r="K88" s="2"/>
      <c r="L88" s="2"/>
      <c r="M88" s="2"/>
      <c r="N88" s="2"/>
      <c r="O88" s="2"/>
      <c r="P88" s="2"/>
      <c r="Q88" s="2"/>
      <c r="R88" s="2"/>
      <c r="S88" s="2"/>
      <c r="T88" s="2"/>
      <c r="U88" s="2"/>
      <c r="V88" s="2"/>
      <c r="W88" s="2"/>
      <c r="X88" s="2"/>
      <c r="Y88" s="2"/>
      <c r="Z88" s="2"/>
      <c r="AA88" s="2"/>
      <c r="AB88" s="2"/>
      <c r="AC88" s="2"/>
      <c r="AD88" s="2"/>
      <c r="AE88" s="2"/>
    </row>
    <row r="89" spans="1:31" s="231" customFormat="1" ht="15.75">
      <c r="A89" s="227"/>
      <c r="B89" s="40" t="s">
        <v>83</v>
      </c>
      <c r="C89" s="39"/>
      <c r="D89" s="39"/>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1:31" s="231" customFormat="1" ht="18" customHeight="1">
      <c r="A90" s="227"/>
      <c r="B90" s="54" t="s">
        <v>91</v>
      </c>
      <c r="C90" s="39"/>
      <c r="D90" s="39"/>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1:31" s="231" customFormat="1" ht="63.75" customHeight="1">
      <c r="A91" s="227"/>
      <c r="B91" s="309">
        <f>'2-Inserimento dati (AP)'!B87:G87</f>
        <v>0</v>
      </c>
      <c r="C91" s="310"/>
      <c r="D91" s="310"/>
      <c r="E91" s="310"/>
      <c r="F91" s="310"/>
      <c r="G91" s="310"/>
      <c r="H91" s="311"/>
      <c r="I91" s="311"/>
      <c r="J91" s="311"/>
      <c r="K91" s="311"/>
      <c r="L91" s="311"/>
      <c r="M91" s="311"/>
      <c r="N91" s="311"/>
      <c r="O91" s="311"/>
      <c r="P91" s="311"/>
      <c r="Q91" s="311"/>
      <c r="R91" s="311"/>
      <c r="S91" s="311"/>
      <c r="T91" s="311"/>
      <c r="U91" s="311"/>
      <c r="V91" s="311"/>
      <c r="W91" s="311"/>
      <c r="X91" s="311"/>
      <c r="Y91" s="311"/>
      <c r="Z91" s="311"/>
      <c r="AA91" s="311"/>
      <c r="AB91" s="311"/>
      <c r="AC91" s="311"/>
      <c r="AD91" s="33"/>
      <c r="AE91" s="33"/>
    </row>
    <row r="92" spans="1:31" s="231" customFormat="1" ht="13.5" thickBot="1">
      <c r="A92" s="227"/>
      <c r="B92" s="99"/>
      <c r="C92" s="99"/>
      <c r="D92" s="99"/>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row>
    <row r="93" spans="1:31" s="231" customFormat="1" ht="12.75">
      <c r="A93" s="227"/>
      <c r="B93" s="39"/>
      <c r="C93" s="39"/>
      <c r="D93" s="39"/>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1:31" s="231" customFormat="1" ht="18">
      <c r="A94" s="227"/>
      <c r="B94" s="101" t="str">
        <f>'2-Inserimento dati (AP)'!B90</f>
        <v>Variante 2</v>
      </c>
      <c r="C94" s="39"/>
      <c r="D94" s="39"/>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1:31" ht="12.75">
      <c r="A95" s="20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5.75">
      <c r="A96" s="203"/>
      <c r="B96" s="1" t="s">
        <v>157</v>
      </c>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8.75" customHeight="1">
      <c r="A97" s="203"/>
      <c r="B97" s="11"/>
      <c r="C97" s="11"/>
      <c r="D97" s="11"/>
      <c r="E97" s="11"/>
      <c r="F97" s="11"/>
      <c r="G97" s="28"/>
      <c r="H97" s="326" t="s">
        <v>93</v>
      </c>
      <c r="I97" s="336"/>
      <c r="J97" s="336"/>
      <c r="K97" s="336"/>
      <c r="L97" s="336"/>
      <c r="M97" s="336"/>
      <c r="N97" s="336"/>
      <c r="O97" s="336"/>
      <c r="P97" s="336"/>
      <c r="Q97" s="336"/>
      <c r="R97" s="336"/>
      <c r="S97" s="336"/>
      <c r="T97" s="336"/>
      <c r="U97" s="336"/>
      <c r="V97" s="336"/>
      <c r="W97" s="337"/>
      <c r="X97" s="303" t="s">
        <v>150</v>
      </c>
      <c r="Y97" s="338" t="s">
        <v>95</v>
      </c>
      <c r="Z97" s="324"/>
      <c r="AA97" s="324"/>
      <c r="AB97" s="347"/>
      <c r="AC97" s="320" t="s">
        <v>64</v>
      </c>
      <c r="AD97" s="321"/>
      <c r="AE97" s="290"/>
    </row>
    <row r="98" spans="1:31" ht="25.5" customHeight="1">
      <c r="A98" s="203"/>
      <c r="B98" s="68" t="s">
        <v>92</v>
      </c>
      <c r="C98" s="68" t="s">
        <v>29</v>
      </c>
      <c r="D98" s="68"/>
      <c r="E98" s="68"/>
      <c r="F98" s="68"/>
      <c r="G98" s="29"/>
      <c r="H98" s="338">
        <v>-3</v>
      </c>
      <c r="I98" s="339"/>
      <c r="J98" s="324">
        <f>H98+1</f>
        <v>-2</v>
      </c>
      <c r="K98" s="340"/>
      <c r="L98" s="324">
        <v>-1</v>
      </c>
      <c r="M98" s="340">
        <f>J98+1</f>
        <v>-1</v>
      </c>
      <c r="N98" s="31">
        <v>0</v>
      </c>
      <c r="O98" s="324">
        <v>1</v>
      </c>
      <c r="P98" s="340"/>
      <c r="Q98" s="324">
        <f>O98+1</f>
        <v>2</v>
      </c>
      <c r="R98" s="340"/>
      <c r="S98" s="324">
        <f>Q98+1</f>
        <v>3</v>
      </c>
      <c r="T98" s="325"/>
      <c r="U98" s="326" t="s">
        <v>151</v>
      </c>
      <c r="V98" s="327"/>
      <c r="W98" s="328"/>
      <c r="X98" s="304"/>
      <c r="Y98" s="30" t="s">
        <v>96</v>
      </c>
      <c r="Z98" s="31" t="s">
        <v>34</v>
      </c>
      <c r="AA98" s="31" t="s">
        <v>97</v>
      </c>
      <c r="AB98" s="32" t="s">
        <v>98</v>
      </c>
      <c r="AC98" s="14"/>
      <c r="AD98" s="4"/>
      <c r="AE98" s="2"/>
    </row>
    <row r="99" spans="1:31" ht="12.75" customHeight="1">
      <c r="A99" s="300" t="s">
        <v>22</v>
      </c>
      <c r="B99" s="69" t="s">
        <v>33</v>
      </c>
      <c r="C99" s="70"/>
      <c r="D99" s="70"/>
      <c r="E99" s="70"/>
      <c r="F99" s="70"/>
      <c r="G99" s="71"/>
      <c r="H99" s="351"/>
      <c r="I99" s="352"/>
      <c r="J99" s="16"/>
      <c r="K99" s="24"/>
      <c r="L99" s="23"/>
      <c r="M99" s="18"/>
      <c r="N99" s="5"/>
      <c r="O99" s="17"/>
      <c r="P99" s="24"/>
      <c r="Q99" s="23"/>
      <c r="R99" s="18"/>
      <c r="S99" s="17"/>
      <c r="T99" s="6"/>
      <c r="U99" s="187"/>
      <c r="V99" s="8"/>
      <c r="W99" s="9"/>
      <c r="X99" s="305"/>
      <c r="Y99" s="19"/>
      <c r="Z99" s="15"/>
      <c r="AA99" s="15"/>
      <c r="AB99" s="20"/>
      <c r="AC99" s="4"/>
      <c r="AD99" s="4"/>
      <c r="AE99" s="2"/>
    </row>
    <row r="100" spans="1:31" ht="25.5" customHeight="1">
      <c r="A100" s="300"/>
      <c r="B100" s="64" t="s">
        <v>166</v>
      </c>
      <c r="C100" s="64" t="s">
        <v>56</v>
      </c>
      <c r="D100" s="64"/>
      <c r="E100" s="64"/>
      <c r="F100" s="64"/>
      <c r="G100" s="65"/>
      <c r="H100" s="348">
        <f>IF('2-Inserimento dati (AP)'!F96=0,"l",'2-Inserimento dati (AP)'!E96)</f>
        <v>0</v>
      </c>
      <c r="I100" s="341"/>
      <c r="J100" s="346">
        <f>IF('2-Inserimento dati (AP)'!F96=0,"l",'2-Inserimento dati (AP)'!E96)</f>
        <v>0</v>
      </c>
      <c r="K100" s="341"/>
      <c r="L100" s="346">
        <f>IF('2-Inserimento dati (AP)'!F96=0,"l",'2-Inserimento dati (AP)'!E96)</f>
        <v>0</v>
      </c>
      <c r="M100" s="341"/>
      <c r="N100" s="151">
        <f>IF('2-Inserimento dati (AP)'!F96=0,"l",'2-Inserimento dati (AP)'!E96)</f>
        <v>0</v>
      </c>
      <c r="O100" s="322">
        <f>IF('2-Inserimento dati (AP)'!F96=0,"l",'2-Inserimento dati (AP)'!E96)</f>
        <v>0</v>
      </c>
      <c r="P100" s="341"/>
      <c r="Q100" s="322">
        <f>IF('2-Inserimento dati (AP)'!F96=0,"l",'2-Inserimento dati (AP)'!E96)</f>
        <v>0</v>
      </c>
      <c r="R100" s="341"/>
      <c r="S100" s="322">
        <f>IF('2-Inserimento dati (AP)'!F96=0,"l",'2-Inserimento dati (AP)'!E96)</f>
        <v>0</v>
      </c>
      <c r="T100" s="323"/>
      <c r="U100" s="185">
        <f>IF('2-Inserimento dati (AP)'!F96=0,"l",'2-Inserimento dati (AP)'!E96)</f>
        <v>0</v>
      </c>
      <c r="V100" s="152">
        <f>IF('2-Inserimento dati (AP)'!F96=0,"l",'2-Inserimento dati (AP)'!E96)</f>
        <v>0</v>
      </c>
      <c r="W100" s="176" t="str">
        <f>IF('2-Inserimento dati (AP)'!F96=0,"l",(IF('2-Inserimento dati (AP)'!E96="sconosciuto","X","l")))</f>
        <v>l</v>
      </c>
      <c r="X100" s="167">
        <f>X20</f>
        <v>0.2</v>
      </c>
      <c r="Y100" s="170" t="str">
        <f>IF('2-Inserimento dati (AP)'!G96="nessuna","X",0)</f>
        <v>X</v>
      </c>
      <c r="Z100" s="171">
        <f>IF('2-Inserimento dati (AP)'!G96="piccola","X",0)</f>
        <v>0</v>
      </c>
      <c r="AA100" s="171">
        <f>IF('2-Inserimento dati (AP)'!G96="media","X",0)</f>
        <v>0</v>
      </c>
      <c r="AB100" s="172">
        <f>IF('2-Inserimento dati (AP)'!G96="grande","X",0)</f>
        <v>0</v>
      </c>
      <c r="AC100" s="312">
        <f>'2-Inserimento dati (AP)'!H96</f>
        <v>0</v>
      </c>
      <c r="AD100" s="313"/>
      <c r="AE100" s="313"/>
    </row>
    <row r="101" spans="1:31" ht="25.5" customHeight="1">
      <c r="A101" s="300"/>
      <c r="B101" s="64" t="s">
        <v>167</v>
      </c>
      <c r="C101" s="64" t="s">
        <v>58</v>
      </c>
      <c r="D101" s="64"/>
      <c r="E101" s="64"/>
      <c r="F101" s="64"/>
      <c r="G101" s="65"/>
      <c r="H101" s="348">
        <f>IF('2-Inserimento dati (AP)'!F98=0,"l",'2-Inserimento dati (AP)'!E98)</f>
        <v>0</v>
      </c>
      <c r="I101" s="341"/>
      <c r="J101" s="346">
        <f>IF('2-Inserimento dati (AP)'!F98=0,"l",'2-Inserimento dati (AP)'!E98)</f>
        <v>0</v>
      </c>
      <c r="K101" s="341"/>
      <c r="L101" s="346">
        <f>IF('2-Inserimento dati (AP)'!F98=0,"l",'2-Inserimento dati (AP)'!E98)</f>
        <v>0</v>
      </c>
      <c r="M101" s="341"/>
      <c r="N101" s="151">
        <f>IF('2-Inserimento dati (AP)'!F98=0,"l",'2-Inserimento dati (AP)'!E98)</f>
        <v>0</v>
      </c>
      <c r="O101" s="322">
        <f>IF('2-Inserimento dati (AP)'!F98=0,"l",'2-Inserimento dati (AP)'!E98)</f>
        <v>0</v>
      </c>
      <c r="P101" s="341"/>
      <c r="Q101" s="322">
        <f>IF('2-Inserimento dati (AP)'!F98=0,"l",'2-Inserimento dati (AP)'!E98)</f>
        <v>0</v>
      </c>
      <c r="R101" s="341"/>
      <c r="S101" s="322">
        <f>IF('2-Inserimento dati (AP)'!F98=0,"l",'2-Inserimento dati (AP)'!E98)</f>
        <v>0</v>
      </c>
      <c r="T101" s="323"/>
      <c r="U101" s="185">
        <f>IF('2-Inserimento dati (AP)'!F98=0,"l",'2-Inserimento dati (AP)'!E98)</f>
        <v>0</v>
      </c>
      <c r="V101" s="152">
        <f>IF('2-Inserimento dati (AP)'!F98=0,"l",'2-Inserimento dati (AP)'!E98)</f>
        <v>0</v>
      </c>
      <c r="W101" s="176" t="str">
        <f>IF('2-Inserimento dati (AP)'!F98=0,"l",(IF('2-Inserimento dati (AP)'!E98="sconosciuto","X","l")))</f>
        <v>l</v>
      </c>
      <c r="X101" s="167">
        <f>X21</f>
        <v>0.2</v>
      </c>
      <c r="Y101" s="170" t="str">
        <f>IF('2-Inserimento dati (AP)'!G98="nessuna","X",0)</f>
        <v>X</v>
      </c>
      <c r="Z101" s="171">
        <f>IF('2-Inserimento dati (AP)'!G98="piccola","X",0)</f>
        <v>0</v>
      </c>
      <c r="AA101" s="171">
        <f>IF('2-Inserimento dati (AP)'!G98="media","X",0)</f>
        <v>0</v>
      </c>
      <c r="AB101" s="172">
        <f>IF('2-Inserimento dati (AP)'!G98="grande","X",0)</f>
        <v>0</v>
      </c>
      <c r="AC101" s="312">
        <f>'2-Inserimento dati (AP)'!H98</f>
        <v>0</v>
      </c>
      <c r="AD101" s="313"/>
      <c r="AE101" s="313"/>
    </row>
    <row r="102" spans="1:31" ht="25.5" customHeight="1">
      <c r="A102" s="300"/>
      <c r="B102" s="64" t="s">
        <v>168</v>
      </c>
      <c r="C102" s="306" t="s">
        <v>57</v>
      </c>
      <c r="D102" s="307"/>
      <c r="E102" s="307"/>
      <c r="F102" s="307"/>
      <c r="G102" s="308"/>
      <c r="H102" s="348">
        <f>IF('2-Inserimento dati (AP)'!F100=0,"l",'2-Inserimento dati (AP)'!E100)</f>
        <v>0</v>
      </c>
      <c r="I102" s="341"/>
      <c r="J102" s="346">
        <f>IF('2-Inserimento dati (AP)'!F100=0,"l",'2-Inserimento dati (AP)'!E100)</f>
        <v>0</v>
      </c>
      <c r="K102" s="341"/>
      <c r="L102" s="346">
        <f>IF('2-Inserimento dati (AP)'!F100=0,"l",'2-Inserimento dati (AP)'!E100)</f>
        <v>0</v>
      </c>
      <c r="M102" s="341"/>
      <c r="N102" s="153">
        <f>IF('2-Inserimento dati (AP)'!F100=0,"l",'2-Inserimento dati (AP)'!E100)</f>
        <v>0</v>
      </c>
      <c r="O102" s="322">
        <f>IF('2-Inserimento dati (AP)'!F100=0,"l",'2-Inserimento dati (AP)'!E100)</f>
        <v>0</v>
      </c>
      <c r="P102" s="341"/>
      <c r="Q102" s="322">
        <f>IF('2-Inserimento dati (AP)'!F100=0,"l",'2-Inserimento dati (AP)'!E100)</f>
        <v>0</v>
      </c>
      <c r="R102" s="341"/>
      <c r="S102" s="322">
        <f>IF('2-Inserimento dati (AP)'!F100=0,"l",'2-Inserimento dati (AP)'!E100)</f>
        <v>0</v>
      </c>
      <c r="T102" s="323"/>
      <c r="U102" s="185">
        <f>IF('2-Inserimento dati (AP)'!F100=0,"l",'2-Inserimento dati (AP)'!E100)</f>
        <v>0</v>
      </c>
      <c r="V102" s="152">
        <f>IF('2-Inserimento dati (AP)'!F100=0,"l",'2-Inserimento dati (AP)'!E100)</f>
        <v>0</v>
      </c>
      <c r="W102" s="176" t="str">
        <f>IF('2-Inserimento dati (AP)'!F100=0,"l",(IF('2-Inserimento dati (AP)'!E100="sconosciuto","X","l")))</f>
        <v>l</v>
      </c>
      <c r="X102" s="167">
        <f>X22</f>
        <v>0.2</v>
      </c>
      <c r="Y102" s="170" t="str">
        <f>IF('2-Inserimento dati (AP)'!G100="nessuna","X",0)</f>
        <v>X</v>
      </c>
      <c r="Z102" s="171">
        <f>IF('2-Inserimento dati (AP)'!G100="piccola","X",0)</f>
        <v>0</v>
      </c>
      <c r="AA102" s="171">
        <f>IF('2-Inserimento dati (AP)'!G100="media","X",0)</f>
        <v>0</v>
      </c>
      <c r="AB102" s="172">
        <f>IF('2-Inserimento dati (AP)'!G100="grande","X",0)</f>
        <v>0</v>
      </c>
      <c r="AC102" s="312">
        <f>'2-Inserimento dati (AP)'!H100</f>
        <v>0</v>
      </c>
      <c r="AD102" s="313"/>
      <c r="AE102" s="313"/>
    </row>
    <row r="103" spans="1:31" ht="25.5" customHeight="1">
      <c r="A103" s="300"/>
      <c r="B103" s="64" t="s">
        <v>169</v>
      </c>
      <c r="C103" s="306" t="s">
        <v>35</v>
      </c>
      <c r="D103" s="307"/>
      <c r="E103" s="307"/>
      <c r="F103" s="307"/>
      <c r="G103" s="308"/>
      <c r="H103" s="348">
        <f>IF('2-Inserimento dati (AP)'!F102=0,"l",'2-Inserimento dati (AP)'!E102)</f>
        <v>0</v>
      </c>
      <c r="I103" s="341"/>
      <c r="J103" s="346">
        <f>IF('2-Inserimento dati (AP)'!F102=0,"l",'2-Inserimento dati (AP)'!E102)</f>
        <v>0</v>
      </c>
      <c r="K103" s="341"/>
      <c r="L103" s="346">
        <f>IF('2-Inserimento dati (AP)'!F102=0,"l",'2-Inserimento dati (AP)'!E102)</f>
        <v>0</v>
      </c>
      <c r="M103" s="341"/>
      <c r="N103" s="151">
        <f>IF('2-Inserimento dati (AP)'!F102=0,"l",'2-Inserimento dati (AP)'!E102)</f>
        <v>0</v>
      </c>
      <c r="O103" s="322">
        <f>IF('2-Inserimento dati (AP)'!F102=0,"l",'2-Inserimento dati (AP)'!E102)</f>
        <v>0</v>
      </c>
      <c r="P103" s="341"/>
      <c r="Q103" s="322">
        <f>IF('2-Inserimento dati (AP)'!F102=0,"l",'2-Inserimento dati (AP)'!E102)</f>
        <v>0</v>
      </c>
      <c r="R103" s="341"/>
      <c r="S103" s="322">
        <f>IF('2-Inserimento dati (AP)'!F102=0,"l",'2-Inserimento dati (AP)'!E102)</f>
        <v>0</v>
      </c>
      <c r="T103" s="323"/>
      <c r="U103" s="185"/>
      <c r="V103" s="152"/>
      <c r="W103" s="176" t="str">
        <f>IF('2-Inserimento dati (AP)'!F102=0,"l",(IF('2-Inserimento dati (AP)'!E102="sconosciuto","X","l")))</f>
        <v>l</v>
      </c>
      <c r="X103" s="167">
        <f>X23</f>
        <v>0.2</v>
      </c>
      <c r="Y103" s="170" t="str">
        <f>IF('2-Inserimento dati (AP)'!G102="nessuna","X",0)</f>
        <v>X</v>
      </c>
      <c r="Z103" s="171">
        <f>IF('2-Inserimento dati (AP)'!G102="piccola","X",0)</f>
        <v>0</v>
      </c>
      <c r="AA103" s="171">
        <f>IF('2-Inserimento dati (AP)'!G102="media","X",0)</f>
        <v>0</v>
      </c>
      <c r="AB103" s="172">
        <f>IF('2-Inserimento dati (AP)'!G102="grande","X",0)</f>
        <v>0</v>
      </c>
      <c r="AC103" s="312">
        <f>'2-Inserimento dati (AP)'!H102</f>
        <v>0</v>
      </c>
      <c r="AD103" s="313"/>
      <c r="AE103" s="313"/>
    </row>
    <row r="104" spans="1:31" ht="25.5" customHeight="1">
      <c r="A104" s="301"/>
      <c r="B104" s="66" t="s">
        <v>170</v>
      </c>
      <c r="C104" s="66" t="s">
        <v>99</v>
      </c>
      <c r="D104" s="66"/>
      <c r="E104" s="66"/>
      <c r="F104" s="66"/>
      <c r="G104" s="67"/>
      <c r="H104" s="349">
        <f>IF('2-Inserimento dati (AP)'!F104=0,"l",'2-Inserimento dati (AP)'!E104)</f>
        <v>0</v>
      </c>
      <c r="I104" s="343"/>
      <c r="J104" s="342">
        <f>IF('2-Inserimento dati (AP)'!F104=0,"l",'2-Inserimento dati (AP)'!E104)</f>
        <v>0</v>
      </c>
      <c r="K104" s="343"/>
      <c r="L104" s="342">
        <f>IF('2-Inserimento dati (AP)'!F104=0,"l",'2-Inserimento dati (AP)'!E104)</f>
        <v>0</v>
      </c>
      <c r="M104" s="343"/>
      <c r="N104" s="154">
        <f>IF('2-Inserimento dati (AP)'!F104=0,"l",'2-Inserimento dati (AP)'!E104)</f>
        <v>0</v>
      </c>
      <c r="O104" s="344">
        <f>IF('2-Inserimento dati (AP)'!F104=0,"l",'2-Inserimento dati (AP)'!E104)</f>
        <v>0</v>
      </c>
      <c r="P104" s="343"/>
      <c r="Q104" s="344">
        <f>IF('2-Inserimento dati (AP)'!F104=0,"l",'2-Inserimento dati (AP)'!E104)</f>
        <v>0</v>
      </c>
      <c r="R104" s="343"/>
      <c r="S104" s="344">
        <f>IF('2-Inserimento dati (AP)'!F104=0,"l",'2-Inserimento dati (AP)'!E104)</f>
        <v>0</v>
      </c>
      <c r="T104" s="345"/>
      <c r="U104" s="186"/>
      <c r="V104" s="155"/>
      <c r="W104" s="177" t="str">
        <f>IF('2-Inserimento dati (AP)'!F104=0,"l",(IF('2-Inserimento dati (AP)'!E104="sconosciuto","X","l")))</f>
        <v>l</v>
      </c>
      <c r="X104" s="168">
        <f>X24</f>
        <v>0.2</v>
      </c>
      <c r="Y104" s="173" t="str">
        <f>IF('2-Inserimento dati (AP)'!G104="nessuna","X",0)</f>
        <v>X</v>
      </c>
      <c r="Z104" s="174">
        <f>IF('2-Inserimento dati (AP)'!G104="piccola","X",0)</f>
        <v>0</v>
      </c>
      <c r="AA104" s="174">
        <f>IF('2-Inserimento dati (AP)'!G104="media","X",0)</f>
        <v>0</v>
      </c>
      <c r="AB104" s="175">
        <f>IF('2-Inserimento dati (AP)'!G104="grande","X",0)</f>
        <v>0</v>
      </c>
      <c r="AC104" s="312">
        <f>'2-Inserimento dati (AP)'!H104</f>
        <v>0</v>
      </c>
      <c r="AD104" s="313"/>
      <c r="AE104" s="313"/>
    </row>
    <row r="105" spans="1:31" ht="18.75" customHeight="1">
      <c r="A105" s="203"/>
      <c r="B105" s="8"/>
      <c r="C105" s="8"/>
      <c r="D105" s="8"/>
      <c r="E105" s="8"/>
      <c r="F105" s="8"/>
      <c r="G105" s="8"/>
      <c r="H105" s="126"/>
      <c r="I105" s="7"/>
      <c r="J105" s="126"/>
      <c r="K105" s="7"/>
      <c r="L105" s="126"/>
      <c r="M105" s="7"/>
      <c r="N105" s="7"/>
      <c r="O105" s="127"/>
      <c r="P105" s="7"/>
      <c r="Q105" s="126"/>
      <c r="R105" s="7"/>
      <c r="S105" s="127"/>
      <c r="T105" s="7"/>
      <c r="U105" s="25"/>
      <c r="V105" s="25"/>
      <c r="W105" s="25"/>
      <c r="X105" s="25"/>
      <c r="Y105" s="25"/>
      <c r="Z105" s="25"/>
      <c r="AA105" s="25"/>
      <c r="AB105" s="25"/>
      <c r="AC105" s="128"/>
      <c r="AD105" s="129"/>
      <c r="AE105" s="2"/>
    </row>
    <row r="106" spans="1:31" ht="12.75">
      <c r="A106" s="300" t="s">
        <v>22</v>
      </c>
      <c r="B106" s="130" t="s">
        <v>53</v>
      </c>
      <c r="C106" s="131"/>
      <c r="D106" s="131"/>
      <c r="E106" s="131"/>
      <c r="F106" s="131"/>
      <c r="G106" s="131"/>
      <c r="H106" s="6"/>
      <c r="I106" s="87"/>
      <c r="J106" s="87"/>
      <c r="K106" s="6"/>
      <c r="L106" s="6"/>
      <c r="M106" s="5"/>
      <c r="N106" s="5"/>
      <c r="O106" s="5"/>
      <c r="P106" s="6"/>
      <c r="Q106" s="6"/>
      <c r="R106" s="5"/>
      <c r="S106" s="5"/>
      <c r="T106" s="6"/>
      <c r="U106" s="6"/>
      <c r="V106" s="6"/>
      <c r="W106" s="6"/>
      <c r="X106" s="6"/>
      <c r="Y106" s="6"/>
      <c r="Z106" s="6"/>
      <c r="AA106" s="6"/>
      <c r="AB106" s="6"/>
      <c r="AC106" s="132"/>
      <c r="AD106" s="6"/>
      <c r="AE106" s="2"/>
    </row>
    <row r="107" spans="1:31" ht="25.5" customHeight="1">
      <c r="A107" s="300"/>
      <c r="B107" s="64" t="s">
        <v>171</v>
      </c>
      <c r="C107" s="64" t="s">
        <v>37</v>
      </c>
      <c r="D107" s="64"/>
      <c r="E107" s="64"/>
      <c r="F107" s="64"/>
      <c r="G107" s="65"/>
      <c r="H107" s="348">
        <f>IF('2-Inserimento dati (AP)'!F109=0,"l",'2-Inserimento dati (AP)'!E109)</f>
        <v>0</v>
      </c>
      <c r="I107" s="341"/>
      <c r="J107" s="346">
        <f>IF('2-Inserimento dati (AP)'!F109=0,"l",'2-Inserimento dati (AP)'!E109)</f>
        <v>0</v>
      </c>
      <c r="K107" s="341"/>
      <c r="L107" s="346">
        <f>IF('2-Inserimento dati (AP)'!F109=0,"l",'2-Inserimento dati (AP)'!E109)</f>
        <v>0</v>
      </c>
      <c r="M107" s="341"/>
      <c r="N107" s="151">
        <f>IF('2-Inserimento dati (AP)'!F109=0,"l",'2-Inserimento dati (AP)'!E109)</f>
        <v>0</v>
      </c>
      <c r="O107" s="322">
        <f>IF('2-Inserimento dati (AP)'!F109=0,"l",'2-Inserimento dati (AP)'!E109)</f>
        <v>0</v>
      </c>
      <c r="P107" s="341"/>
      <c r="Q107" s="322">
        <f>IF('2-Inserimento dati (AP)'!F109=0,"l",'2-Inserimento dati (AP)'!E109)</f>
        <v>0</v>
      </c>
      <c r="R107" s="341"/>
      <c r="S107" s="322">
        <f>IF('2-Inserimento dati (AP)'!F109=0,"l",'2-Inserimento dati (AP)'!E109)</f>
        <v>0</v>
      </c>
      <c r="T107" s="323"/>
      <c r="U107" s="185">
        <f>IF('2-Inserimento dati (AP)'!F109=0,"l",'2-Inserimento dati (AP)'!E109)</f>
        <v>0</v>
      </c>
      <c r="V107" s="152">
        <f>IF('2-Inserimento dati (AP)'!F109=0,"l",'2-Inserimento dati (AP)'!E109)</f>
        <v>0</v>
      </c>
      <c r="W107" s="176" t="str">
        <f>IF('2-Inserimento dati (AP)'!F109=0,"l",(IF('2-Inserimento dati (AP)'!E109="sconosciuto","X","l")))</f>
        <v>l</v>
      </c>
      <c r="X107" s="167">
        <f>X27</f>
        <v>0.2</v>
      </c>
      <c r="Y107" s="170" t="str">
        <f>IF('2-Inserimento dati (AP)'!G109="nessuna","X",0)</f>
        <v>X</v>
      </c>
      <c r="Z107" s="171">
        <f>IF('2-Inserimento dati (AP)'!G109="piccola","X",0)</f>
        <v>0</v>
      </c>
      <c r="AA107" s="171">
        <f>IF('2-Inserimento dati (AP)'!G109="media","X",0)</f>
        <v>0</v>
      </c>
      <c r="AB107" s="172">
        <f>IF('2-Inserimento dati (AP)'!G109="grande","X",0)</f>
        <v>0</v>
      </c>
      <c r="AC107" s="312">
        <f>'2-Inserimento dati (AP)'!H109</f>
        <v>0</v>
      </c>
      <c r="AD107" s="313"/>
      <c r="AE107" s="313"/>
    </row>
    <row r="108" spans="1:31" ht="25.5" customHeight="1">
      <c r="A108" s="300"/>
      <c r="B108" s="64" t="s">
        <v>172</v>
      </c>
      <c r="C108" s="64" t="s">
        <v>38</v>
      </c>
      <c r="D108" s="64"/>
      <c r="E108" s="64"/>
      <c r="F108" s="64"/>
      <c r="G108" s="65"/>
      <c r="H108" s="348">
        <f>IF('2-Inserimento dati (AP)'!F111=0,"l",'2-Inserimento dati (AP)'!E111)</f>
        <v>0</v>
      </c>
      <c r="I108" s="341"/>
      <c r="J108" s="346">
        <f>IF('2-Inserimento dati (AP)'!F111=0,"l",'2-Inserimento dati (AP)'!E111)</f>
        <v>0</v>
      </c>
      <c r="K108" s="341"/>
      <c r="L108" s="346">
        <f>IF('2-Inserimento dati (AP)'!F111=0,"l",'2-Inserimento dati (AP)'!E111)</f>
        <v>0</v>
      </c>
      <c r="M108" s="341"/>
      <c r="N108" s="151">
        <f>IF('2-Inserimento dati (AP)'!F111=0,"l",'2-Inserimento dati (AP)'!E111)</f>
        <v>0</v>
      </c>
      <c r="O108" s="322">
        <f>IF('2-Inserimento dati (AP)'!F111=0,"l",'2-Inserimento dati (AP)'!E111)</f>
        <v>0</v>
      </c>
      <c r="P108" s="341"/>
      <c r="Q108" s="322">
        <f>IF('2-Inserimento dati (AP)'!F111=0,"l",'2-Inserimento dati (AP)'!E111)</f>
        <v>0</v>
      </c>
      <c r="R108" s="341"/>
      <c r="S108" s="322">
        <f>IF('2-Inserimento dati (AP)'!F111=0,"l",'2-Inserimento dati (AP)'!E111)</f>
        <v>0</v>
      </c>
      <c r="T108" s="323"/>
      <c r="U108" s="185">
        <f>IF('2-Inserimento dati (AP)'!F111=0,"l",'2-Inserimento dati (AP)'!E111)</f>
        <v>0</v>
      </c>
      <c r="V108" s="152">
        <f>IF('2-Inserimento dati (AP)'!F111=0,"l",'2-Inserimento dati (AP)'!E111)</f>
        <v>0</v>
      </c>
      <c r="W108" s="176" t="str">
        <f>IF('2-Inserimento dati (AP)'!F111=0,"l",(IF('2-Inserimento dati (AP)'!E111="sconosciuto","X","l")))</f>
        <v>l</v>
      </c>
      <c r="X108" s="167">
        <f>X28</f>
        <v>0.2</v>
      </c>
      <c r="Y108" s="170" t="str">
        <f>IF('2-Inserimento dati (AP)'!G111="nessuna","X",0)</f>
        <v>X</v>
      </c>
      <c r="Z108" s="171">
        <f>IF('2-Inserimento dati (AP)'!G111="piccola","X",0)</f>
        <v>0</v>
      </c>
      <c r="AA108" s="171">
        <f>IF('2-Inserimento dati (AP)'!G111="media","X",0)</f>
        <v>0</v>
      </c>
      <c r="AB108" s="172">
        <f>IF('2-Inserimento dati (AP)'!G111="grande","X",0)</f>
        <v>0</v>
      </c>
      <c r="AC108" s="312">
        <f>'2-Inserimento dati (AP)'!H111</f>
        <v>0</v>
      </c>
      <c r="AD108" s="313"/>
      <c r="AE108" s="313"/>
    </row>
    <row r="109" spans="1:31" ht="25.5" customHeight="1">
      <c r="A109" s="300"/>
      <c r="B109" s="64" t="s">
        <v>173</v>
      </c>
      <c r="C109" s="64" t="s">
        <v>39</v>
      </c>
      <c r="D109" s="64"/>
      <c r="E109" s="64"/>
      <c r="F109" s="64"/>
      <c r="G109" s="65"/>
      <c r="H109" s="348">
        <f>IF('2-Inserimento dati (AP)'!F113=0,"l",'2-Inserimento dati (AP)'!E113)</f>
        <v>0</v>
      </c>
      <c r="I109" s="341"/>
      <c r="J109" s="346">
        <f>IF('2-Inserimento dati (AP)'!F113=0,"l",'2-Inserimento dati (AP)'!E113)</f>
        <v>0</v>
      </c>
      <c r="K109" s="341"/>
      <c r="L109" s="346">
        <f>IF('2-Inserimento dati (AP)'!F113=0,"l",'2-Inserimento dati (AP)'!E113)</f>
        <v>0</v>
      </c>
      <c r="M109" s="341"/>
      <c r="N109" s="153">
        <f>IF('2-Inserimento dati (AP)'!F113=0,"l",'2-Inserimento dati (AP)'!E113)</f>
        <v>0</v>
      </c>
      <c r="O109" s="322">
        <f>IF('2-Inserimento dati (AP)'!F113=0,"l",'2-Inserimento dati (AP)'!E113)</f>
        <v>0</v>
      </c>
      <c r="P109" s="341"/>
      <c r="Q109" s="322">
        <f>IF('2-Inserimento dati (AP)'!F113=0,"l",'2-Inserimento dati (AP)'!E113)</f>
        <v>0</v>
      </c>
      <c r="R109" s="341"/>
      <c r="S109" s="322">
        <f>IF('2-Inserimento dati (AP)'!F113=0,"l",'2-Inserimento dati (AP)'!E113)</f>
        <v>0</v>
      </c>
      <c r="T109" s="323"/>
      <c r="U109" s="185">
        <f>IF('2-Inserimento dati (AP)'!F113=0,"l",'2-Inserimento dati (AP)'!E113)</f>
        <v>0</v>
      </c>
      <c r="V109" s="152">
        <f>IF('2-Inserimento dati (AP)'!F113=0,"l",'2-Inserimento dati (AP)'!E113)</f>
        <v>0</v>
      </c>
      <c r="W109" s="176" t="str">
        <f>IF('2-Inserimento dati (AP)'!F113=0,"l",(IF('2-Inserimento dati (AP)'!E113="sconosciuto","X","l")))</f>
        <v>l</v>
      </c>
      <c r="X109" s="167">
        <f>X29</f>
        <v>0.2</v>
      </c>
      <c r="Y109" s="170" t="str">
        <f>IF('2-Inserimento dati (AP)'!G113="nessuna","X",0)</f>
        <v>X</v>
      </c>
      <c r="Z109" s="171">
        <f>IF('2-Inserimento dati (AP)'!G113="piccola","X",0)</f>
        <v>0</v>
      </c>
      <c r="AA109" s="171">
        <f>IF('2-Inserimento dati (AP)'!G113="media","X",0)</f>
        <v>0</v>
      </c>
      <c r="AB109" s="172">
        <f>IF('2-Inserimento dati (AP)'!G113="grande","X",0)</f>
        <v>0</v>
      </c>
      <c r="AC109" s="312">
        <f>'2-Inserimento dati (AP)'!H113</f>
        <v>0</v>
      </c>
      <c r="AD109" s="313"/>
      <c r="AE109" s="313"/>
    </row>
    <row r="110" spans="1:31" ht="25.5" customHeight="1">
      <c r="A110" s="300"/>
      <c r="B110" s="64" t="s">
        <v>174</v>
      </c>
      <c r="C110" s="306" t="s">
        <v>59</v>
      </c>
      <c r="D110" s="307"/>
      <c r="E110" s="307"/>
      <c r="F110" s="307"/>
      <c r="G110" s="308"/>
      <c r="H110" s="348">
        <f>IF('2-Inserimento dati (AP)'!F115=0,"l",'2-Inserimento dati (AP)'!E115)</f>
        <v>0</v>
      </c>
      <c r="I110" s="341"/>
      <c r="J110" s="346">
        <f>IF('2-Inserimento dati (AP)'!F115=0,"l",'2-Inserimento dati (AP)'!E115)</f>
        <v>0</v>
      </c>
      <c r="K110" s="341"/>
      <c r="L110" s="346">
        <f>IF('2-Inserimento dati (AP)'!F115=0,"l",'2-Inserimento dati (AP)'!E115)</f>
        <v>0</v>
      </c>
      <c r="M110" s="341"/>
      <c r="N110" s="151">
        <f>IF('2-Inserimento dati (AP)'!F115=0,"l",'2-Inserimento dati (AP)'!E115)</f>
        <v>0</v>
      </c>
      <c r="O110" s="322">
        <f>IF('2-Inserimento dati (AP)'!F115=0,"l",'2-Inserimento dati (AP)'!E115)</f>
        <v>0</v>
      </c>
      <c r="P110" s="341"/>
      <c r="Q110" s="322">
        <f>IF('2-Inserimento dati (AP)'!F115=0,"l",'2-Inserimento dati (AP)'!E115)</f>
        <v>0</v>
      </c>
      <c r="R110" s="341"/>
      <c r="S110" s="322">
        <f>IF('2-Inserimento dati (AP)'!F115=0,"l",'2-Inserimento dati (AP)'!E115)</f>
        <v>0</v>
      </c>
      <c r="T110" s="323"/>
      <c r="U110" s="185"/>
      <c r="V110" s="152"/>
      <c r="W110" s="176" t="str">
        <f>IF('2-Inserimento dati (AP)'!F115=0,"l",(IF('2-Inserimento dati (AP)'!E115="sconosciuto","X","l")))</f>
        <v>l</v>
      </c>
      <c r="X110" s="167">
        <f>X30</f>
        <v>0.2</v>
      </c>
      <c r="Y110" s="170" t="str">
        <f>IF('2-Inserimento dati (AP)'!G115="nessuna","X",0)</f>
        <v>X</v>
      </c>
      <c r="Z110" s="171">
        <f>IF('2-Inserimento dati (AP)'!G115="piccola","X",0)</f>
        <v>0</v>
      </c>
      <c r="AA110" s="171">
        <f>IF('2-Inserimento dati (AP)'!G115="media","X",0)</f>
        <v>0</v>
      </c>
      <c r="AB110" s="172">
        <f>IF('2-Inserimento dati (AP)'!G115="grande","X",0)</f>
        <v>0</v>
      </c>
      <c r="AC110" s="312">
        <f>'2-Inserimento dati (AP)'!H115</f>
        <v>0</v>
      </c>
      <c r="AD110" s="313"/>
      <c r="AE110" s="313"/>
    </row>
    <row r="111" spans="1:31" ht="25.5" customHeight="1">
      <c r="A111" s="301"/>
      <c r="B111" s="66" t="s">
        <v>175</v>
      </c>
      <c r="C111" s="66" t="s">
        <v>100</v>
      </c>
      <c r="D111" s="66"/>
      <c r="E111" s="66"/>
      <c r="F111" s="66"/>
      <c r="G111" s="67"/>
      <c r="H111" s="349">
        <f>IF('2-Inserimento dati (AP)'!F117=0,"l",'2-Inserimento dati (AP)'!E117)</f>
        <v>0</v>
      </c>
      <c r="I111" s="343"/>
      <c r="J111" s="342">
        <f>IF('2-Inserimento dati (AP)'!F117=0,"l",'2-Inserimento dati (AP)'!E117)</f>
        <v>0</v>
      </c>
      <c r="K111" s="343"/>
      <c r="L111" s="342">
        <f>IF('2-Inserimento dati (AP)'!F117=0,"l",'2-Inserimento dati (AP)'!E117)</f>
        <v>0</v>
      </c>
      <c r="M111" s="343"/>
      <c r="N111" s="154">
        <f>IF('2-Inserimento dati (AP)'!F117=0,"l",'2-Inserimento dati (AP)'!E117)</f>
        <v>0</v>
      </c>
      <c r="O111" s="344">
        <f>IF('2-Inserimento dati (AP)'!F117=0,"l",'2-Inserimento dati (AP)'!E117)</f>
        <v>0</v>
      </c>
      <c r="P111" s="343"/>
      <c r="Q111" s="344">
        <f>IF('2-Inserimento dati (AP)'!F117=0,"l",'2-Inserimento dati (AP)'!E117)</f>
        <v>0</v>
      </c>
      <c r="R111" s="343"/>
      <c r="S111" s="344">
        <f>IF('2-Inserimento dati (AP)'!F117=0,"l",'2-Inserimento dati (AP)'!E117)</f>
        <v>0</v>
      </c>
      <c r="T111" s="345"/>
      <c r="U111" s="186"/>
      <c r="V111" s="155"/>
      <c r="W111" s="177" t="str">
        <f>IF('2-Inserimento dati (AP)'!F117=0,"l",(IF('2-Inserimento dati (AP)'!E117="sconosciuto","X","l")))</f>
        <v>l</v>
      </c>
      <c r="X111" s="168">
        <f>X31</f>
        <v>0.2</v>
      </c>
      <c r="Y111" s="173" t="str">
        <f>IF('2-Inserimento dati (AP)'!G117="nessuna","X",0)</f>
        <v>X</v>
      </c>
      <c r="Z111" s="174">
        <f>IF('2-Inserimento dati (AP)'!G117="piccola","X",0)</f>
        <v>0</v>
      </c>
      <c r="AA111" s="174">
        <f>IF('2-Inserimento dati (AP)'!G117="media","X",0)</f>
        <v>0</v>
      </c>
      <c r="AB111" s="175">
        <f>IF('2-Inserimento dati (AP)'!G117="grande","X",0)</f>
        <v>0</v>
      </c>
      <c r="AC111" s="312">
        <f>'2-Inserimento dati (AP)'!H117</f>
        <v>0</v>
      </c>
      <c r="AD111" s="313"/>
      <c r="AE111" s="313"/>
    </row>
    <row r="112" spans="1:31" ht="18.75" customHeight="1">
      <c r="A112" s="203"/>
      <c r="B112" s="8"/>
      <c r="C112" s="8"/>
      <c r="D112" s="8"/>
      <c r="E112" s="8"/>
      <c r="F112" s="8"/>
      <c r="G112" s="8"/>
      <c r="H112" s="126"/>
      <c r="I112" s="7"/>
      <c r="J112" s="126"/>
      <c r="K112" s="7"/>
      <c r="L112" s="126"/>
      <c r="M112" s="7"/>
      <c r="N112" s="7"/>
      <c r="O112" s="127"/>
      <c r="P112" s="7"/>
      <c r="Q112" s="126"/>
      <c r="R112" s="7"/>
      <c r="S112" s="127"/>
      <c r="T112" s="7"/>
      <c r="U112" s="25"/>
      <c r="V112" s="25"/>
      <c r="W112" s="25"/>
      <c r="X112" s="25"/>
      <c r="Y112" s="25"/>
      <c r="Z112" s="25"/>
      <c r="AA112" s="25"/>
      <c r="AB112" s="25"/>
      <c r="AC112" s="133"/>
      <c r="AD112" s="8"/>
      <c r="AE112" s="2"/>
    </row>
    <row r="113" spans="1:31" ht="12.75">
      <c r="A113" s="300" t="s">
        <v>22</v>
      </c>
      <c r="B113" s="134" t="s">
        <v>54</v>
      </c>
      <c r="C113" s="135"/>
      <c r="D113" s="135"/>
      <c r="E113" s="135"/>
      <c r="F113" s="135"/>
      <c r="G113" s="135"/>
      <c r="H113" s="6"/>
      <c r="I113" s="87"/>
      <c r="J113" s="87"/>
      <c r="K113" s="6"/>
      <c r="L113" s="6"/>
      <c r="M113" s="5"/>
      <c r="N113" s="5"/>
      <c r="O113" s="5"/>
      <c r="P113" s="6"/>
      <c r="Q113" s="6"/>
      <c r="R113" s="5"/>
      <c r="S113" s="5"/>
      <c r="T113" s="6"/>
      <c r="U113" s="6"/>
      <c r="V113" s="6"/>
      <c r="W113" s="6"/>
      <c r="X113" s="6"/>
      <c r="Y113" s="6"/>
      <c r="Z113" s="6"/>
      <c r="AA113" s="6"/>
      <c r="AB113" s="6"/>
      <c r="AC113" s="132"/>
      <c r="AD113" s="6"/>
      <c r="AE113" s="2"/>
    </row>
    <row r="114" spans="1:31" ht="25.5" customHeight="1">
      <c r="A114" s="300"/>
      <c r="B114" s="64" t="s">
        <v>176</v>
      </c>
      <c r="C114" s="64" t="s">
        <v>41</v>
      </c>
      <c r="D114" s="64"/>
      <c r="E114" s="64"/>
      <c r="F114" s="64"/>
      <c r="G114" s="65"/>
      <c r="H114" s="348">
        <f>IF('2-Inserimento dati (AP)'!F122=0,"l",'2-Inserimento dati (AP)'!E122)</f>
        <v>0</v>
      </c>
      <c r="I114" s="341"/>
      <c r="J114" s="346">
        <f>IF('2-Inserimento dati (AP)'!F122=0,"l",'2-Inserimento dati (AP)'!E122)</f>
        <v>0</v>
      </c>
      <c r="K114" s="341"/>
      <c r="L114" s="346">
        <f>IF('2-Inserimento dati (AP)'!F122=0,"l",'2-Inserimento dati (AP)'!E122)</f>
        <v>0</v>
      </c>
      <c r="M114" s="341"/>
      <c r="N114" s="151">
        <f>IF('2-Inserimento dati (AP)'!F122=0,"l",'2-Inserimento dati (AP)'!E122)</f>
        <v>0</v>
      </c>
      <c r="O114" s="322">
        <f>IF('2-Inserimento dati (AP)'!F122=0,"l",'2-Inserimento dati (AP)'!E122)</f>
        <v>0</v>
      </c>
      <c r="P114" s="341"/>
      <c r="Q114" s="322">
        <f>IF('2-Inserimento dati (AP)'!F122=0,"l",'2-Inserimento dati (AP)'!E122)</f>
        <v>0</v>
      </c>
      <c r="R114" s="341"/>
      <c r="S114" s="322">
        <f>IF('2-Inserimento dati (AP)'!F122=0,"l",'2-Inserimento dati (AP)'!E122)</f>
        <v>0</v>
      </c>
      <c r="T114" s="323"/>
      <c r="U114" s="185">
        <f>IF('2-Inserimento dati (AP)'!F122=0,"l",'2-Inserimento dati (AP)'!E122)</f>
        <v>0</v>
      </c>
      <c r="V114" s="152">
        <f>IF('2-Inserimento dati (AP)'!F122=0,"l",'2-Inserimento dati (AP)'!E122)</f>
        <v>0</v>
      </c>
      <c r="W114" s="176" t="str">
        <f>IF('2-Inserimento dati (AP)'!F122=0,"l",(IF('2-Inserimento dati (AP)'!E122="sconosciuto","X","l")))</f>
        <v>l</v>
      </c>
      <c r="X114" s="167">
        <f>X34</f>
        <v>0.2</v>
      </c>
      <c r="Y114" s="170" t="str">
        <f>IF('2-Inserimento dati (AP)'!G122="nessuna","X",0)</f>
        <v>X</v>
      </c>
      <c r="Z114" s="171">
        <f>IF('2-Inserimento dati (AP)'!G122="piccola","X",0)</f>
        <v>0</v>
      </c>
      <c r="AA114" s="171">
        <f>IF('2-Inserimento dati (AP)'!G122="media","X",0)</f>
        <v>0</v>
      </c>
      <c r="AB114" s="172">
        <f>IF('2-Inserimento dati (AP)'!G122="grande","X",0)</f>
        <v>0</v>
      </c>
      <c r="AC114" s="312">
        <f>'2-Inserimento dati (AP)'!H122</f>
        <v>0</v>
      </c>
      <c r="AD114" s="313"/>
      <c r="AE114" s="313"/>
    </row>
    <row r="115" spans="1:31" ht="25.5" customHeight="1">
      <c r="A115" s="300"/>
      <c r="B115" s="64" t="s">
        <v>177</v>
      </c>
      <c r="C115" s="306" t="s">
        <v>42</v>
      </c>
      <c r="D115" s="307"/>
      <c r="E115" s="307"/>
      <c r="F115" s="307"/>
      <c r="G115" s="308"/>
      <c r="H115" s="348">
        <f>IF('2-Inserimento dati (AP)'!F124=0,"l",'2-Inserimento dati (AP)'!E124)</f>
        <v>0</v>
      </c>
      <c r="I115" s="341"/>
      <c r="J115" s="346">
        <f>IF('2-Inserimento dati (AP)'!F124=0,"l",'2-Inserimento dati (AP)'!E124)</f>
        <v>0</v>
      </c>
      <c r="K115" s="341"/>
      <c r="L115" s="346">
        <f>IF('2-Inserimento dati (AP)'!F124=0,"l",'2-Inserimento dati (AP)'!E124)</f>
        <v>0</v>
      </c>
      <c r="M115" s="341"/>
      <c r="N115" s="151">
        <f>IF('2-Inserimento dati (AP)'!F124=0,"l",'2-Inserimento dati (AP)'!E124)</f>
        <v>0</v>
      </c>
      <c r="O115" s="322">
        <f>IF('2-Inserimento dati (AP)'!F124=0,"l",'2-Inserimento dati (AP)'!E124)</f>
        <v>0</v>
      </c>
      <c r="P115" s="341"/>
      <c r="Q115" s="322">
        <f>IF('2-Inserimento dati (AP)'!F124=0,"l",'2-Inserimento dati (AP)'!E124)</f>
        <v>0</v>
      </c>
      <c r="R115" s="341"/>
      <c r="S115" s="322">
        <f>IF('2-Inserimento dati (AP)'!F124=0,"l",'2-Inserimento dati (AP)'!E124)</f>
        <v>0</v>
      </c>
      <c r="T115" s="323"/>
      <c r="U115" s="185">
        <f>IF('2-Inserimento dati (AP)'!F124=0,"l",'2-Inserimento dati (AP)'!E124)</f>
        <v>0</v>
      </c>
      <c r="V115" s="152">
        <f>IF('2-Inserimento dati (AP)'!F124=0,"l",'2-Inserimento dati (AP)'!E124)</f>
        <v>0</v>
      </c>
      <c r="W115" s="176" t="str">
        <f>IF('2-Inserimento dati (AP)'!F124=0,"l",(IF('2-Inserimento dati (AP)'!E124="sconosciuto","X","l")))</f>
        <v>l</v>
      </c>
      <c r="X115" s="167">
        <f>X35</f>
        <v>0.2</v>
      </c>
      <c r="Y115" s="170" t="str">
        <f>IF('2-Inserimento dati (AP)'!G124="nessuna","X",0)</f>
        <v>X</v>
      </c>
      <c r="Z115" s="171">
        <f>IF('2-Inserimento dati (AP)'!G124="piccola","X",0)</f>
        <v>0</v>
      </c>
      <c r="AA115" s="171">
        <f>IF('2-Inserimento dati (AP)'!G124="media","X",0)</f>
        <v>0</v>
      </c>
      <c r="AB115" s="172">
        <f>IF('2-Inserimento dati (AP)'!G124="grande","X",0)</f>
        <v>0</v>
      </c>
      <c r="AC115" s="312">
        <f>'2-Inserimento dati (AP)'!H124</f>
        <v>0</v>
      </c>
      <c r="AD115" s="313"/>
      <c r="AE115" s="313"/>
    </row>
    <row r="116" spans="1:31" ht="25.5" customHeight="1">
      <c r="A116" s="300"/>
      <c r="B116" s="64" t="s">
        <v>178</v>
      </c>
      <c r="C116" s="64" t="s">
        <v>101</v>
      </c>
      <c r="D116" s="64"/>
      <c r="E116" s="64"/>
      <c r="F116" s="64"/>
      <c r="G116" s="65"/>
      <c r="H116" s="348">
        <f>IF('2-Inserimento dati (AP)'!F126=0,"l",'2-Inserimento dati (AP)'!E126)</f>
        <v>0</v>
      </c>
      <c r="I116" s="341"/>
      <c r="J116" s="346">
        <f>IF('2-Inserimento dati (AP)'!F126=0,"l",'2-Inserimento dati (AP)'!E126)</f>
        <v>0</v>
      </c>
      <c r="K116" s="341"/>
      <c r="L116" s="346">
        <f>IF('2-Inserimento dati (AP)'!F126=0,"l",'2-Inserimento dati (AP)'!E126)</f>
        <v>0</v>
      </c>
      <c r="M116" s="341"/>
      <c r="N116" s="153">
        <f>IF('2-Inserimento dati (AP)'!F126=0,"l",'2-Inserimento dati (AP)'!E126)</f>
        <v>0</v>
      </c>
      <c r="O116" s="322">
        <f>IF('2-Inserimento dati (AP)'!F126=0,"l",'2-Inserimento dati (AP)'!E126)</f>
        <v>0</v>
      </c>
      <c r="P116" s="341"/>
      <c r="Q116" s="322">
        <f>IF('2-Inserimento dati (AP)'!F126=0,"l",'2-Inserimento dati (AP)'!E126)</f>
        <v>0</v>
      </c>
      <c r="R116" s="341"/>
      <c r="S116" s="322">
        <f>IF('2-Inserimento dati (AP)'!F126=0,"l",'2-Inserimento dati (AP)'!E126)</f>
        <v>0</v>
      </c>
      <c r="T116" s="323"/>
      <c r="U116" s="185">
        <f>IF('2-Inserimento dati (AP)'!F126=0,"l",'2-Inserimento dati (AP)'!E126)</f>
        <v>0</v>
      </c>
      <c r="V116" s="152">
        <f>IF('2-Inserimento dati (AP)'!F126=0,"l",'2-Inserimento dati (AP)'!E126)</f>
        <v>0</v>
      </c>
      <c r="W116" s="176" t="str">
        <f>IF('2-Inserimento dati (AP)'!F126=0,"l",(IF('2-Inserimento dati (AP)'!E126="sconosciuto","X","l")))</f>
        <v>l</v>
      </c>
      <c r="X116" s="167">
        <f>X36</f>
        <v>0.2</v>
      </c>
      <c r="Y116" s="170" t="str">
        <f>IF('2-Inserimento dati (AP)'!G126="nessuna","X",0)</f>
        <v>X</v>
      </c>
      <c r="Z116" s="171">
        <f>IF('2-Inserimento dati (AP)'!G126="piccola","X",0)</f>
        <v>0</v>
      </c>
      <c r="AA116" s="171">
        <f>IF('2-Inserimento dati (AP)'!G126="media","X",0)</f>
        <v>0</v>
      </c>
      <c r="AB116" s="172">
        <f>IF('2-Inserimento dati (AP)'!G126="grande","X",0)</f>
        <v>0</v>
      </c>
      <c r="AC116" s="312">
        <f>'2-Inserimento dati (AP)'!H126</f>
        <v>0</v>
      </c>
      <c r="AD116" s="313"/>
      <c r="AE116" s="313"/>
    </row>
    <row r="117" spans="1:31" ht="25.5" customHeight="1">
      <c r="A117" s="300"/>
      <c r="B117" s="64" t="s">
        <v>179</v>
      </c>
      <c r="C117" s="306" t="s">
        <v>43</v>
      </c>
      <c r="D117" s="307"/>
      <c r="E117" s="307"/>
      <c r="F117" s="307"/>
      <c r="G117" s="308"/>
      <c r="H117" s="348">
        <f>IF('2-Inserimento dati (AP)'!F128=0,"l",'2-Inserimento dati (AP)'!E128)</f>
        <v>0</v>
      </c>
      <c r="I117" s="341"/>
      <c r="J117" s="346">
        <f>IF('2-Inserimento dati (AP)'!F128=0,"l",'2-Inserimento dati (AP)'!E128)</f>
        <v>0</v>
      </c>
      <c r="K117" s="341"/>
      <c r="L117" s="346">
        <f>IF('2-Inserimento dati (AP)'!F128=0,"l",'2-Inserimento dati (AP)'!E128)</f>
        <v>0</v>
      </c>
      <c r="M117" s="341"/>
      <c r="N117" s="151">
        <f>IF('2-Inserimento dati (AP)'!F128=0,"l",'2-Inserimento dati (AP)'!E128)</f>
        <v>0</v>
      </c>
      <c r="O117" s="322">
        <f>IF('2-Inserimento dati (AP)'!F128=0,"l",'2-Inserimento dati (AP)'!E128)</f>
        <v>0</v>
      </c>
      <c r="P117" s="341"/>
      <c r="Q117" s="322">
        <f>IF('2-Inserimento dati (AP)'!F128=0,"l",'2-Inserimento dati (AP)'!E128)</f>
        <v>0</v>
      </c>
      <c r="R117" s="341"/>
      <c r="S117" s="322">
        <f>IF('2-Inserimento dati (AP)'!F128=0,"l",'2-Inserimento dati (AP)'!E128)</f>
        <v>0</v>
      </c>
      <c r="T117" s="323"/>
      <c r="U117" s="185"/>
      <c r="V117" s="152"/>
      <c r="W117" s="176" t="str">
        <f>IF('2-Inserimento dati (AP)'!F128=0,"l",(IF('2-Inserimento dati (AP)'!E128="sconosciuto","X","l")))</f>
        <v>l</v>
      </c>
      <c r="X117" s="167">
        <f>X37</f>
        <v>0.2</v>
      </c>
      <c r="Y117" s="170" t="str">
        <f>IF('2-Inserimento dati (AP)'!G128="nessuna","X",0)</f>
        <v>X</v>
      </c>
      <c r="Z117" s="171">
        <f>IF('2-Inserimento dati (AP)'!G128="piccola","X",0)</f>
        <v>0</v>
      </c>
      <c r="AA117" s="171">
        <f>IF('2-Inserimento dati (AP)'!G128="media","X",0)</f>
        <v>0</v>
      </c>
      <c r="AB117" s="172">
        <f>IF('2-Inserimento dati (AP)'!G128="grande","X",0)</f>
        <v>0</v>
      </c>
      <c r="AC117" s="312">
        <f>'2-Inserimento dati (AP)'!H128</f>
        <v>0</v>
      </c>
      <c r="AD117" s="313"/>
      <c r="AE117" s="313"/>
    </row>
    <row r="118" spans="1:31" ht="25.5" customHeight="1">
      <c r="A118" s="301"/>
      <c r="B118" s="66" t="s">
        <v>180</v>
      </c>
      <c r="C118" s="66" t="s">
        <v>51</v>
      </c>
      <c r="D118" s="66"/>
      <c r="E118" s="66"/>
      <c r="F118" s="66"/>
      <c r="G118" s="67"/>
      <c r="H118" s="349">
        <f>IF('2-Inserimento dati (AP)'!F130=0,"l",'2-Inserimento dati (AP)'!E130)</f>
        <v>0</v>
      </c>
      <c r="I118" s="343"/>
      <c r="J118" s="342">
        <f>IF('2-Inserimento dati (AP)'!F130=0,"l",'2-Inserimento dati (AP)'!E130)</f>
        <v>0</v>
      </c>
      <c r="K118" s="343"/>
      <c r="L118" s="342">
        <f>IF('2-Inserimento dati (AP)'!F130=0,"l",'2-Inserimento dati (AP)'!E130)</f>
        <v>0</v>
      </c>
      <c r="M118" s="343"/>
      <c r="N118" s="154">
        <f>IF('2-Inserimento dati (AP)'!F130=0,"l",'2-Inserimento dati (AP)'!E130)</f>
        <v>0</v>
      </c>
      <c r="O118" s="344">
        <f>IF('2-Inserimento dati (AP)'!F130=0,"l",'2-Inserimento dati (AP)'!E130)</f>
        <v>0</v>
      </c>
      <c r="P118" s="343"/>
      <c r="Q118" s="344">
        <f>IF('2-Inserimento dati (AP)'!F130=0,"l",'2-Inserimento dati (AP)'!E130)</f>
        <v>0</v>
      </c>
      <c r="R118" s="343"/>
      <c r="S118" s="344">
        <f>IF('2-Inserimento dati (AP)'!F130=0,"l",'2-Inserimento dati (AP)'!E130)</f>
        <v>0</v>
      </c>
      <c r="T118" s="345"/>
      <c r="U118" s="186"/>
      <c r="V118" s="155"/>
      <c r="W118" s="177" t="str">
        <f>IF('2-Inserimento dati (AP)'!F130=0,"l",(IF('2-Inserimento dati (AP)'!E130="sconosciuto","X","l")))</f>
        <v>l</v>
      </c>
      <c r="X118" s="168">
        <f>X38</f>
        <v>0.2</v>
      </c>
      <c r="Y118" s="173" t="str">
        <f>IF('2-Inserimento dati (AP)'!G130="nessuna","X",0)</f>
        <v>X</v>
      </c>
      <c r="Z118" s="174">
        <f>IF('2-Inserimento dati (AP)'!G130="piccola","X",0)</f>
        <v>0</v>
      </c>
      <c r="AA118" s="174">
        <f>IF('2-Inserimento dati (AP)'!G130="media","X",0)</f>
        <v>0</v>
      </c>
      <c r="AB118" s="175">
        <f>IF('2-Inserimento dati (AP)'!G130="grande","X",0)</f>
        <v>0</v>
      </c>
      <c r="AC118" s="312">
        <f>'2-Inserimento dati (AP)'!H130</f>
        <v>0</v>
      </c>
      <c r="AD118" s="313"/>
      <c r="AE118" s="313"/>
    </row>
    <row r="119" spans="1:31" ht="12.75">
      <c r="A119" s="203"/>
      <c r="B119" s="2"/>
      <c r="C119" s="2"/>
      <c r="D119" s="2"/>
      <c r="E119" s="2"/>
      <c r="F119" s="2"/>
      <c r="G119" s="2"/>
      <c r="H119" s="2"/>
      <c r="I119" s="321"/>
      <c r="J119" s="321"/>
      <c r="K119" s="2"/>
      <c r="L119" s="2"/>
      <c r="M119" s="350"/>
      <c r="N119" s="350"/>
      <c r="O119" s="350"/>
      <c r="P119" s="2"/>
      <c r="Q119" s="2"/>
      <c r="R119" s="350"/>
      <c r="S119" s="350"/>
      <c r="T119" s="2"/>
      <c r="U119" s="2"/>
      <c r="V119" s="2"/>
      <c r="W119" s="2"/>
      <c r="X119" s="2"/>
      <c r="Y119" s="2"/>
      <c r="Z119" s="2"/>
      <c r="AA119" s="2"/>
      <c r="AB119" s="2"/>
      <c r="AC119" s="2"/>
      <c r="AD119" s="2"/>
      <c r="AE119" s="2"/>
    </row>
    <row r="120" spans="1:31" ht="12.75">
      <c r="A120" s="203"/>
      <c r="B120" s="2"/>
      <c r="C120" s="2"/>
      <c r="D120" s="2"/>
      <c r="E120" s="2"/>
      <c r="F120" s="2"/>
      <c r="G120" s="2"/>
      <c r="H120" s="2"/>
      <c r="I120" s="26"/>
      <c r="J120" s="26"/>
      <c r="K120" s="2"/>
      <c r="L120" s="2"/>
      <c r="M120" s="27"/>
      <c r="N120" s="27"/>
      <c r="O120" s="27"/>
      <c r="P120" s="2"/>
      <c r="Q120" s="2"/>
      <c r="R120" s="27"/>
      <c r="S120" s="27"/>
      <c r="T120" s="2"/>
      <c r="U120" s="2"/>
      <c r="V120" s="2"/>
      <c r="W120" s="2"/>
      <c r="X120" s="2"/>
      <c r="Y120" s="2"/>
      <c r="Z120" s="2"/>
      <c r="AA120" s="2"/>
      <c r="AB120" s="2"/>
      <c r="AC120" s="2"/>
      <c r="AD120" s="2"/>
      <c r="AE120" s="2"/>
    </row>
    <row r="121" spans="1:31" ht="12.75">
      <c r="A121" s="203"/>
      <c r="B121" s="2"/>
      <c r="C121" s="2"/>
      <c r="D121" s="2"/>
      <c r="E121" s="2"/>
      <c r="F121" s="2"/>
      <c r="G121" s="2"/>
      <c r="H121" s="2"/>
      <c r="I121" s="321"/>
      <c r="J121" s="321"/>
      <c r="K121" s="2"/>
      <c r="L121" s="2"/>
      <c r="M121" s="350"/>
      <c r="N121" s="350"/>
      <c r="O121" s="350"/>
      <c r="P121" s="2"/>
      <c r="Q121" s="2"/>
      <c r="R121" s="350"/>
      <c r="S121" s="350"/>
      <c r="T121" s="2"/>
      <c r="U121" s="2"/>
      <c r="V121" s="2"/>
      <c r="W121" s="2"/>
      <c r="X121" s="2"/>
      <c r="Y121" s="2"/>
      <c r="Z121" s="2"/>
      <c r="AA121" s="2"/>
      <c r="AB121" s="2"/>
      <c r="AC121" s="2"/>
      <c r="AD121" s="2"/>
      <c r="AE121" s="2"/>
    </row>
    <row r="122" spans="1:31" ht="15.75">
      <c r="A122" s="203"/>
      <c r="B122" s="76" t="s">
        <v>90</v>
      </c>
      <c r="C122" s="77"/>
      <c r="D122" s="77"/>
      <c r="E122" s="2"/>
      <c r="F122" s="2"/>
      <c r="G122" s="2"/>
      <c r="H122" s="2"/>
      <c r="I122" s="321"/>
      <c r="J122" s="321"/>
      <c r="K122" s="2"/>
      <c r="L122" s="2"/>
      <c r="M122" s="350"/>
      <c r="N122" s="350"/>
      <c r="O122" s="350"/>
      <c r="P122" s="2"/>
      <c r="Q122" s="2"/>
      <c r="R122" s="350"/>
      <c r="S122" s="350"/>
      <c r="T122" s="2"/>
      <c r="U122" s="2"/>
      <c r="V122" s="2"/>
      <c r="W122" s="2"/>
      <c r="X122" s="2"/>
      <c r="Y122" s="2"/>
      <c r="Z122" s="2"/>
      <c r="AA122" s="2"/>
      <c r="AB122" s="2"/>
      <c r="AC122" s="2"/>
      <c r="AD122" s="2"/>
      <c r="AE122" s="2"/>
    </row>
    <row r="123" spans="1:31" ht="18.75" customHeight="1">
      <c r="A123" s="203"/>
      <c r="B123" s="11"/>
      <c r="C123" s="11"/>
      <c r="D123" s="11"/>
      <c r="E123" s="28"/>
      <c r="F123" s="28"/>
      <c r="G123" s="7"/>
      <c r="H123" s="82"/>
      <c r="I123" s="358" t="s">
        <v>75</v>
      </c>
      <c r="J123" s="359"/>
      <c r="K123" s="359"/>
      <c r="L123" s="359"/>
      <c r="M123" s="359"/>
      <c r="N123" s="359"/>
      <c r="O123" s="359"/>
      <c r="P123" s="359"/>
      <c r="Q123" s="359"/>
      <c r="R123" s="359"/>
      <c r="S123" s="359"/>
      <c r="T123" s="359"/>
      <c r="U123" s="359"/>
      <c r="V123" s="359"/>
      <c r="W123" s="360"/>
      <c r="X123" s="303"/>
      <c r="Y123" s="338" t="s">
        <v>95</v>
      </c>
      <c r="Z123" s="324"/>
      <c r="AA123" s="324"/>
      <c r="AB123" s="347"/>
      <c r="AC123" s="320" t="s">
        <v>64</v>
      </c>
      <c r="AD123" s="321"/>
      <c r="AE123" s="290"/>
    </row>
    <row r="124" spans="1:31" ht="25.5" customHeight="1">
      <c r="A124" s="203"/>
      <c r="B124" s="68" t="s">
        <v>92</v>
      </c>
      <c r="C124" s="68" t="s">
        <v>30</v>
      </c>
      <c r="D124" s="68"/>
      <c r="E124" s="28"/>
      <c r="F124" s="83"/>
      <c r="G124" s="83"/>
      <c r="H124" s="84"/>
      <c r="I124" s="356" t="s">
        <v>96</v>
      </c>
      <c r="J124" s="354"/>
      <c r="K124" s="354"/>
      <c r="L124" s="324" t="s">
        <v>34</v>
      </c>
      <c r="M124" s="354"/>
      <c r="N124" s="354"/>
      <c r="O124" s="324" t="s">
        <v>97</v>
      </c>
      <c r="P124" s="354"/>
      <c r="Q124" s="354"/>
      <c r="R124" s="324" t="s">
        <v>98</v>
      </c>
      <c r="S124" s="354"/>
      <c r="T124" s="355"/>
      <c r="U124" s="326" t="s">
        <v>151</v>
      </c>
      <c r="V124" s="327"/>
      <c r="W124" s="328"/>
      <c r="X124" s="304"/>
      <c r="Y124" s="30" t="s">
        <v>96</v>
      </c>
      <c r="Z124" s="31" t="s">
        <v>34</v>
      </c>
      <c r="AA124" s="31" t="s">
        <v>97</v>
      </c>
      <c r="AB124" s="32" t="s">
        <v>98</v>
      </c>
      <c r="AC124" s="11"/>
      <c r="AD124" s="2"/>
      <c r="AE124" s="2"/>
    </row>
    <row r="125" spans="1:31" ht="12.75">
      <c r="A125" s="300" t="s">
        <v>22</v>
      </c>
      <c r="B125" s="180" t="s">
        <v>55</v>
      </c>
      <c r="C125" s="181"/>
      <c r="D125" s="181"/>
      <c r="E125" s="182"/>
      <c r="F125" s="183"/>
      <c r="G125" s="183"/>
      <c r="H125" s="184"/>
      <c r="I125" s="78"/>
      <c r="J125" s="87"/>
      <c r="K125" s="88"/>
      <c r="L125" s="16"/>
      <c r="M125" s="78"/>
      <c r="N125" s="89"/>
      <c r="O125" s="90"/>
      <c r="P125" s="91"/>
      <c r="Q125" s="79"/>
      <c r="R125" s="90"/>
      <c r="S125" s="91"/>
      <c r="T125" s="91"/>
      <c r="U125" s="188"/>
      <c r="V125" s="60"/>
      <c r="W125" s="61"/>
      <c r="X125" s="305"/>
      <c r="Y125" s="19"/>
      <c r="Z125" s="15"/>
      <c r="AA125" s="15"/>
      <c r="AB125" s="20"/>
      <c r="AC125" s="2"/>
      <c r="AD125" s="2"/>
      <c r="AE125" s="2"/>
    </row>
    <row r="126" spans="1:31" ht="25.5" customHeight="1">
      <c r="A126" s="300"/>
      <c r="B126" s="72">
        <v>1</v>
      </c>
      <c r="C126" s="73" t="s">
        <v>44</v>
      </c>
      <c r="D126" s="73"/>
      <c r="E126" s="62"/>
      <c r="F126" s="85"/>
      <c r="G126" s="85"/>
      <c r="H126" s="86"/>
      <c r="I126" s="315" t="str">
        <f>'2-Inserimento dati (AP)'!E139</f>
        <v>nessuna</v>
      </c>
      <c r="J126" s="316"/>
      <c r="K126" s="316"/>
      <c r="L126" s="316" t="str">
        <f>'2-Inserimento dati (AP)'!E139</f>
        <v>nessuna</v>
      </c>
      <c r="M126" s="316"/>
      <c r="N126" s="316"/>
      <c r="O126" s="316" t="str">
        <f>'2-Inserimento dati (AP)'!E139</f>
        <v>nessuna</v>
      </c>
      <c r="P126" s="316"/>
      <c r="Q126" s="316"/>
      <c r="R126" s="316" t="str">
        <f>'2-Inserimento dati (AP)'!E139</f>
        <v>nessuna</v>
      </c>
      <c r="S126" s="316"/>
      <c r="T126" s="319"/>
      <c r="U126" s="189"/>
      <c r="V126" s="156"/>
      <c r="W126" s="176" t="str">
        <f>(IF('2-Inserimento dati (AP)'!E139="sconosciuto","X","l"))</f>
        <v>l</v>
      </c>
      <c r="X126" s="21"/>
      <c r="Y126" s="170" t="str">
        <f>IF('2-Inserimento dati (AP)'!G139="nessuna","X",0)</f>
        <v>X</v>
      </c>
      <c r="Z126" s="171">
        <f>IF('2-Inserimento dati (AP)'!G139="piccola","X",0)</f>
        <v>0</v>
      </c>
      <c r="AA126" s="171">
        <f>IF('2-Inserimento dati (AP)'!G139="media","X",0)</f>
        <v>0</v>
      </c>
      <c r="AB126" s="172">
        <f>IF('2-Inserimento dati (AP)'!G139="grande","X",0)</f>
        <v>0</v>
      </c>
      <c r="AC126" s="312">
        <f>'2-Inserimento dati (AP)'!H139</f>
        <v>0</v>
      </c>
      <c r="AD126" s="313"/>
      <c r="AE126" s="314"/>
    </row>
    <row r="127" spans="1:31" ht="25.5" customHeight="1">
      <c r="A127" s="300"/>
      <c r="B127" s="72">
        <f aca="true" t="shared" si="1" ref="B127:B133">B126+1</f>
        <v>2</v>
      </c>
      <c r="C127" s="73" t="s">
        <v>45</v>
      </c>
      <c r="D127" s="73"/>
      <c r="E127" s="62"/>
      <c r="F127" s="85"/>
      <c r="G127" s="85"/>
      <c r="H127" s="86"/>
      <c r="I127" s="315" t="str">
        <f>'2-Inserimento dati (AP)'!E141</f>
        <v>nessuna</v>
      </c>
      <c r="J127" s="316"/>
      <c r="K127" s="316"/>
      <c r="L127" s="316" t="str">
        <f>'2-Inserimento dati (AP)'!E141</f>
        <v>nessuna</v>
      </c>
      <c r="M127" s="316"/>
      <c r="N127" s="316"/>
      <c r="O127" s="316" t="str">
        <f>'2-Inserimento dati (AP)'!E141</f>
        <v>nessuna</v>
      </c>
      <c r="P127" s="316"/>
      <c r="Q127" s="316"/>
      <c r="R127" s="316" t="str">
        <f>'2-Inserimento dati (AP)'!E141</f>
        <v>nessuna</v>
      </c>
      <c r="S127" s="316"/>
      <c r="T127" s="319"/>
      <c r="U127" s="189"/>
      <c r="V127" s="156"/>
      <c r="W127" s="176" t="str">
        <f>(IF('2-Inserimento dati (AP)'!E141="sconosciuto","X","l"))</f>
        <v>l</v>
      </c>
      <c r="X127" s="21"/>
      <c r="Y127" s="170" t="str">
        <f>IF('2-Inserimento dati (AP)'!G141="nessuna","X",0)</f>
        <v>X</v>
      </c>
      <c r="Z127" s="171">
        <f>IF('2-Inserimento dati (AP)'!G141="piccola","X",0)</f>
        <v>0</v>
      </c>
      <c r="AA127" s="171">
        <f>IF('2-Inserimento dati (AP)'!G141="media","X",0)</f>
        <v>0</v>
      </c>
      <c r="AB127" s="172">
        <f>IF('2-Inserimento dati (AP)'!G141="grande","X",0)</f>
        <v>0</v>
      </c>
      <c r="AC127" s="312">
        <f>'2-Inserimento dati (AP)'!H141</f>
        <v>0</v>
      </c>
      <c r="AD127" s="313"/>
      <c r="AE127" s="314"/>
    </row>
    <row r="128" spans="1:31" ht="25.5" customHeight="1">
      <c r="A128" s="300"/>
      <c r="B128" s="72">
        <f t="shared" si="1"/>
        <v>3</v>
      </c>
      <c r="C128" s="73" t="s">
        <v>46</v>
      </c>
      <c r="D128" s="73"/>
      <c r="E128" s="62"/>
      <c r="F128" s="85"/>
      <c r="G128" s="85"/>
      <c r="H128" s="86"/>
      <c r="I128" s="315" t="str">
        <f>'2-Inserimento dati (AP)'!E143</f>
        <v>nessuna</v>
      </c>
      <c r="J128" s="316"/>
      <c r="K128" s="316"/>
      <c r="L128" s="316" t="str">
        <f>'2-Inserimento dati (AP)'!E143</f>
        <v>nessuna</v>
      </c>
      <c r="M128" s="316"/>
      <c r="N128" s="316"/>
      <c r="O128" s="316" t="str">
        <f>'2-Inserimento dati (AP)'!E143</f>
        <v>nessuna</v>
      </c>
      <c r="P128" s="316"/>
      <c r="Q128" s="316"/>
      <c r="R128" s="316" t="str">
        <f>'2-Inserimento dati (AP)'!E143</f>
        <v>nessuna</v>
      </c>
      <c r="S128" s="316"/>
      <c r="T128" s="319"/>
      <c r="U128" s="189"/>
      <c r="V128" s="156"/>
      <c r="W128" s="176" t="str">
        <f>(IF('2-Inserimento dati (AP)'!E143="sconosciuto","X","l"))</f>
        <v>l</v>
      </c>
      <c r="X128" s="21"/>
      <c r="Y128" s="170" t="str">
        <f>IF('2-Inserimento dati (AP)'!G143="nessuna","X",0)</f>
        <v>X</v>
      </c>
      <c r="Z128" s="171">
        <f>IF('2-Inserimento dati (AP)'!G143="piccola","X",0)</f>
        <v>0</v>
      </c>
      <c r="AA128" s="171">
        <f>IF('2-Inserimento dati (AP)'!G143="media","X",0)</f>
        <v>0</v>
      </c>
      <c r="AB128" s="172">
        <f>IF('2-Inserimento dati (AP)'!G143="grande","X",0)</f>
        <v>0</v>
      </c>
      <c r="AC128" s="312">
        <f>'2-Inserimento dati (AP)'!H143</f>
        <v>0</v>
      </c>
      <c r="AD128" s="313"/>
      <c r="AE128" s="314"/>
    </row>
    <row r="129" spans="1:31" ht="25.5" customHeight="1">
      <c r="A129" s="300"/>
      <c r="B129" s="72">
        <f t="shared" si="1"/>
        <v>4</v>
      </c>
      <c r="C129" s="73" t="s">
        <v>47</v>
      </c>
      <c r="D129" s="73"/>
      <c r="E129" s="62"/>
      <c r="F129" s="62"/>
      <c r="G129" s="62"/>
      <c r="H129" s="80"/>
      <c r="I129" s="315" t="str">
        <f>'2-Inserimento dati (AP)'!E145</f>
        <v>nessuna</v>
      </c>
      <c r="J129" s="316"/>
      <c r="K129" s="316"/>
      <c r="L129" s="316" t="str">
        <f>'2-Inserimento dati (AP)'!E145</f>
        <v>nessuna</v>
      </c>
      <c r="M129" s="316"/>
      <c r="N129" s="316"/>
      <c r="O129" s="316" t="str">
        <f>'2-Inserimento dati (AP)'!E145</f>
        <v>nessuna</v>
      </c>
      <c r="P129" s="316"/>
      <c r="Q129" s="316"/>
      <c r="R129" s="316" t="str">
        <f>'2-Inserimento dati (AP)'!E145</f>
        <v>nessuna</v>
      </c>
      <c r="S129" s="316"/>
      <c r="T129" s="319"/>
      <c r="U129" s="189"/>
      <c r="V129" s="156"/>
      <c r="W129" s="176" t="str">
        <f>(IF('2-Inserimento dati (AP)'!E145="sconosciuto","X","l"))</f>
        <v>l</v>
      </c>
      <c r="X129" s="21"/>
      <c r="Y129" s="170" t="str">
        <f>IF('2-Inserimento dati (AP)'!G145="nessuna","X",0)</f>
        <v>X</v>
      </c>
      <c r="Z129" s="171">
        <f>IF('2-Inserimento dati (AP)'!G145="piccola","X",0)</f>
        <v>0</v>
      </c>
      <c r="AA129" s="171">
        <f>IF('2-Inserimento dati (AP)'!G145="media","X",0)</f>
        <v>0</v>
      </c>
      <c r="AB129" s="172">
        <f>IF('2-Inserimento dati (AP)'!G145="grande","X",0)</f>
        <v>0</v>
      </c>
      <c r="AC129" s="312">
        <f>'2-Inserimento dati (AP)'!H145</f>
        <v>0</v>
      </c>
      <c r="AD129" s="313"/>
      <c r="AE129" s="314"/>
    </row>
    <row r="130" spans="1:31" ht="25.5" customHeight="1">
      <c r="A130" s="301"/>
      <c r="B130" s="72">
        <f t="shared" si="1"/>
        <v>5</v>
      </c>
      <c r="C130" s="73" t="s">
        <v>102</v>
      </c>
      <c r="D130" s="73"/>
      <c r="E130" s="62"/>
      <c r="F130" s="62"/>
      <c r="G130" s="62"/>
      <c r="H130" s="80"/>
      <c r="I130" s="315" t="str">
        <f>'2-Inserimento dati (AP)'!E147</f>
        <v>nessuna</v>
      </c>
      <c r="J130" s="316"/>
      <c r="K130" s="316"/>
      <c r="L130" s="316" t="str">
        <f>'2-Inserimento dati (AP)'!E147</f>
        <v>nessuna</v>
      </c>
      <c r="M130" s="316"/>
      <c r="N130" s="316"/>
      <c r="O130" s="316" t="str">
        <f>'2-Inserimento dati (AP)'!E147</f>
        <v>nessuna</v>
      </c>
      <c r="P130" s="316"/>
      <c r="Q130" s="316"/>
      <c r="R130" s="316" t="str">
        <f>'2-Inserimento dati (AP)'!E147</f>
        <v>nessuna</v>
      </c>
      <c r="S130" s="316"/>
      <c r="T130" s="319"/>
      <c r="U130" s="189"/>
      <c r="V130" s="156"/>
      <c r="W130" s="176" t="str">
        <f>(IF('2-Inserimento dati (AP)'!E147="sconosciuto","X","l"))</f>
        <v>l</v>
      </c>
      <c r="X130" s="21"/>
      <c r="Y130" s="170" t="str">
        <f>IF('2-Inserimento dati (AP)'!G147="nessuna","X",0)</f>
        <v>X</v>
      </c>
      <c r="Z130" s="171">
        <f>IF('2-Inserimento dati (AP)'!G147="piccola","X",0)</f>
        <v>0</v>
      </c>
      <c r="AA130" s="171">
        <f>IF('2-Inserimento dati (AP)'!G147="media","X",0)</f>
        <v>0</v>
      </c>
      <c r="AB130" s="172">
        <f>IF('2-Inserimento dati (AP)'!G147="grande","X",0)</f>
        <v>0</v>
      </c>
      <c r="AC130" s="312">
        <f>'2-Inserimento dati (AP)'!H147</f>
        <v>0</v>
      </c>
      <c r="AD130" s="313"/>
      <c r="AE130" s="314"/>
    </row>
    <row r="131" spans="1:31" ht="25.5" customHeight="1">
      <c r="A131" s="281"/>
      <c r="B131" s="74">
        <f t="shared" si="1"/>
        <v>6</v>
      </c>
      <c r="C131" s="75" t="s">
        <v>48</v>
      </c>
      <c r="D131" s="75"/>
      <c r="E131" s="62"/>
      <c r="F131" s="62"/>
      <c r="G131" s="62"/>
      <c r="H131" s="80"/>
      <c r="I131" s="315" t="str">
        <f>'2-Inserimento dati (AP)'!E149</f>
        <v>nessuna</v>
      </c>
      <c r="J131" s="316"/>
      <c r="K131" s="316"/>
      <c r="L131" s="316" t="str">
        <f>'2-Inserimento dati (AP)'!E149</f>
        <v>nessuna</v>
      </c>
      <c r="M131" s="316"/>
      <c r="N131" s="316"/>
      <c r="O131" s="316" t="str">
        <f>'2-Inserimento dati (AP)'!E149</f>
        <v>nessuna</v>
      </c>
      <c r="P131" s="316"/>
      <c r="Q131" s="316"/>
      <c r="R131" s="316" t="str">
        <f>'2-Inserimento dati (AP)'!E149</f>
        <v>nessuna</v>
      </c>
      <c r="S131" s="316"/>
      <c r="T131" s="319"/>
      <c r="U131" s="189"/>
      <c r="V131" s="156"/>
      <c r="W131" s="176" t="str">
        <f>(IF('2-Inserimento dati (AP)'!E149="sconosciuto","X","l"))</f>
        <v>l</v>
      </c>
      <c r="X131" s="22"/>
      <c r="Y131" s="170" t="str">
        <f>IF('2-Inserimento dati (AP)'!G149="nessuna","X",0)</f>
        <v>X</v>
      </c>
      <c r="Z131" s="171">
        <f>IF('2-Inserimento dati (AP)'!G149="piccola","X",0)</f>
        <v>0</v>
      </c>
      <c r="AA131" s="171">
        <f>IF('2-Inserimento dati (AP)'!G149="media","X",0)</f>
        <v>0</v>
      </c>
      <c r="AB131" s="172">
        <f>IF('2-Inserimento dati (AP)'!G149="grande","X",0)</f>
        <v>0</v>
      </c>
      <c r="AC131" s="312">
        <f>'2-Inserimento dati (AP)'!H149</f>
        <v>0</v>
      </c>
      <c r="AD131" s="313"/>
      <c r="AE131" s="314"/>
    </row>
    <row r="132" spans="1:31" ht="25.5" customHeight="1">
      <c r="A132" s="281"/>
      <c r="B132" s="72">
        <f t="shared" si="1"/>
        <v>7</v>
      </c>
      <c r="C132" s="73" t="s">
        <v>49</v>
      </c>
      <c r="D132" s="73"/>
      <c r="E132" s="62"/>
      <c r="F132" s="62"/>
      <c r="G132" s="62"/>
      <c r="H132" s="80"/>
      <c r="I132" s="315" t="str">
        <f>'2-Inserimento dati (AP)'!E151</f>
        <v>nessuna</v>
      </c>
      <c r="J132" s="316"/>
      <c r="K132" s="316"/>
      <c r="L132" s="316" t="str">
        <f>'2-Inserimento dati (AP)'!E151</f>
        <v>nessuna</v>
      </c>
      <c r="M132" s="316"/>
      <c r="N132" s="316"/>
      <c r="O132" s="316" t="str">
        <f>'2-Inserimento dati (AP)'!E151</f>
        <v>nessuna</v>
      </c>
      <c r="P132" s="316"/>
      <c r="Q132" s="316"/>
      <c r="R132" s="316" t="str">
        <f>'2-Inserimento dati (AP)'!E151</f>
        <v>nessuna</v>
      </c>
      <c r="S132" s="316"/>
      <c r="T132" s="319"/>
      <c r="U132" s="189"/>
      <c r="V132" s="156"/>
      <c r="W132" s="176" t="str">
        <f>(IF('2-Inserimento dati (AP)'!E151="sconosciuto","X","l"))</f>
        <v>l</v>
      </c>
      <c r="X132" s="21"/>
      <c r="Y132" s="170" t="str">
        <f>IF('2-Inserimento dati (AP)'!G151="nessuna","X",0)</f>
        <v>X</v>
      </c>
      <c r="Z132" s="171">
        <f>IF('2-Inserimento dati (AP)'!G151="piccola","X",0)</f>
        <v>0</v>
      </c>
      <c r="AA132" s="171">
        <f>IF('2-Inserimento dati (AP)'!G151="media","X",0)</f>
        <v>0</v>
      </c>
      <c r="AB132" s="172">
        <f>IF('2-Inserimento dati (AP)'!G151="grande","X",0)</f>
        <v>0</v>
      </c>
      <c r="AC132" s="312">
        <f>'2-Inserimento dati (AP)'!H151</f>
        <v>0</v>
      </c>
      <c r="AD132" s="313"/>
      <c r="AE132" s="314"/>
    </row>
    <row r="133" spans="1:31" ht="25.5" customHeight="1">
      <c r="A133" s="281"/>
      <c r="B133" s="74">
        <f t="shared" si="1"/>
        <v>8</v>
      </c>
      <c r="C133" s="75" t="s">
        <v>50</v>
      </c>
      <c r="D133" s="75"/>
      <c r="E133" s="63"/>
      <c r="F133" s="63"/>
      <c r="G133" s="63"/>
      <c r="H133" s="81"/>
      <c r="I133" s="317" t="str">
        <f>'2-Inserimento dati (AP)'!E153</f>
        <v>nessuna</v>
      </c>
      <c r="J133" s="318"/>
      <c r="K133" s="318"/>
      <c r="L133" s="318" t="str">
        <f>'2-Inserimento dati (AP)'!E153</f>
        <v>nessuna</v>
      </c>
      <c r="M133" s="318"/>
      <c r="N133" s="318"/>
      <c r="O133" s="318" t="str">
        <f>'2-Inserimento dati (AP)'!E153</f>
        <v>nessuna</v>
      </c>
      <c r="P133" s="318"/>
      <c r="Q133" s="318"/>
      <c r="R133" s="318" t="str">
        <f>'2-Inserimento dati (AP)'!E153</f>
        <v>nessuna</v>
      </c>
      <c r="S133" s="318"/>
      <c r="T133" s="357"/>
      <c r="U133" s="190"/>
      <c r="V133" s="157"/>
      <c r="W133" s="177" t="str">
        <f>(IF('2-Inserimento dati (AP)'!E153="sconosciuto","X","l"))</f>
        <v>l</v>
      </c>
      <c r="X133" s="22"/>
      <c r="Y133" s="173" t="str">
        <f>IF('2-Inserimento dati (AP)'!G153="nessuna","X",0)</f>
        <v>X</v>
      </c>
      <c r="Z133" s="174">
        <f>IF('2-Inserimento dati (AP)'!G153="piccola","X",0)</f>
        <v>0</v>
      </c>
      <c r="AA133" s="174">
        <f>IF('2-Inserimento dati (AP)'!G153="media","X",0)</f>
        <v>0</v>
      </c>
      <c r="AB133" s="175">
        <f>IF('2-Inserimento dati (AP)'!G153="grande","X",0)</f>
        <v>0</v>
      </c>
      <c r="AC133" s="312">
        <f>'2-Inserimento dati (AP)'!H153</f>
        <v>0</v>
      </c>
      <c r="AD133" s="313"/>
      <c r="AE133" s="314"/>
    </row>
    <row r="134" spans="1:31" ht="12.75">
      <c r="A134" s="20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2.75">
      <c r="A135" s="20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2.75">
      <c r="A136" s="20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5.75">
      <c r="A137" s="203"/>
      <c r="B137" s="1" t="s">
        <v>107</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2.75">
      <c r="A138" s="203"/>
      <c r="B138" s="3"/>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2.75">
      <c r="A139" s="203"/>
      <c r="B139" s="3" t="s">
        <v>104</v>
      </c>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2.75">
      <c r="A140" s="203"/>
      <c r="B140" s="3"/>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2.75" customHeight="1">
      <c r="A141" s="203"/>
      <c r="B141" s="2"/>
      <c r="C141" s="2"/>
      <c r="D141" s="2"/>
      <c r="E141" s="2"/>
      <c r="F141" s="2"/>
      <c r="G141" s="2"/>
      <c r="H141" s="2"/>
      <c r="I141" s="2"/>
      <c r="J141" s="2"/>
      <c r="K141" s="2"/>
      <c r="L141" s="2"/>
      <c r="M141" s="2"/>
      <c r="N141" s="2"/>
      <c r="O141" s="2"/>
      <c r="P141" s="2"/>
      <c r="Q141" s="2"/>
      <c r="R141" s="2"/>
      <c r="S141" s="2"/>
      <c r="T141" s="2"/>
      <c r="U141" s="2"/>
      <c r="V141" s="2"/>
      <c r="W141" s="353" t="s">
        <v>105</v>
      </c>
      <c r="X141" s="353"/>
      <c r="Y141" s="353"/>
      <c r="Z141" s="353"/>
      <c r="AA141" s="353"/>
      <c r="AB141" s="353"/>
      <c r="AC141" s="14"/>
      <c r="AD141" s="14"/>
      <c r="AE141" s="14"/>
    </row>
    <row r="142" spans="1:31" ht="12.75">
      <c r="A142" s="203"/>
      <c r="B142" s="2"/>
      <c r="C142" s="2"/>
      <c r="D142" s="2"/>
      <c r="E142" s="2"/>
      <c r="F142" s="2"/>
      <c r="G142" s="2"/>
      <c r="H142" s="2"/>
      <c r="I142" s="2"/>
      <c r="J142" s="2"/>
      <c r="K142" s="2"/>
      <c r="L142" s="2"/>
      <c r="M142" s="2"/>
      <c r="N142" s="2"/>
      <c r="O142" s="2"/>
      <c r="P142" s="2"/>
      <c r="Q142" s="2"/>
      <c r="R142" s="2"/>
      <c r="S142" s="2"/>
      <c r="T142" s="2"/>
      <c r="U142" s="2"/>
      <c r="V142" s="2"/>
      <c r="W142" s="353"/>
      <c r="X142" s="353"/>
      <c r="Y142" s="353"/>
      <c r="Z142" s="353"/>
      <c r="AA142" s="353"/>
      <c r="AB142" s="353"/>
      <c r="AC142" s="14"/>
      <c r="AD142" s="14"/>
      <c r="AE142" s="14"/>
    </row>
    <row r="143" spans="1:31" ht="7.5" customHeight="1">
      <c r="A143" s="203"/>
      <c r="B143" s="2"/>
      <c r="C143" s="2"/>
      <c r="D143" s="2"/>
      <c r="E143" s="2"/>
      <c r="F143" s="2"/>
      <c r="G143" s="2"/>
      <c r="H143" s="2"/>
      <c r="I143" s="2"/>
      <c r="J143" s="2"/>
      <c r="K143" s="2"/>
      <c r="L143" s="2"/>
      <c r="M143" s="2"/>
      <c r="N143" s="2"/>
      <c r="O143" s="2"/>
      <c r="P143" s="2"/>
      <c r="Q143" s="2"/>
      <c r="R143" s="2"/>
      <c r="S143" s="2"/>
      <c r="T143" s="2"/>
      <c r="U143" s="2"/>
      <c r="V143" s="2"/>
      <c r="W143" s="14"/>
      <c r="X143" s="14"/>
      <c r="Y143" s="14"/>
      <c r="Z143" s="14"/>
      <c r="AA143" s="14"/>
      <c r="AB143" s="14"/>
      <c r="AC143" s="14"/>
      <c r="AD143" s="14"/>
      <c r="AE143" s="14"/>
    </row>
    <row r="144" spans="1:31" ht="12.75" customHeight="1">
      <c r="A144" s="203"/>
      <c r="B144" s="2"/>
      <c r="C144" s="2"/>
      <c r="D144" s="2"/>
      <c r="E144" s="2"/>
      <c r="F144" s="2"/>
      <c r="G144" s="2"/>
      <c r="H144" s="2"/>
      <c r="I144" s="2"/>
      <c r="J144" s="2"/>
      <c r="K144" s="2"/>
      <c r="L144" s="2"/>
      <c r="M144" s="2"/>
      <c r="N144" s="2"/>
      <c r="O144" s="2"/>
      <c r="P144" s="2"/>
      <c r="Q144" s="2"/>
      <c r="R144" s="2"/>
      <c r="S144" s="2"/>
      <c r="T144" s="2"/>
      <c r="U144" s="2"/>
      <c r="V144" s="2"/>
      <c r="W144" s="2" t="s">
        <v>33</v>
      </c>
      <c r="X144" s="2"/>
      <c r="Y144" s="2"/>
      <c r="Z144" s="12">
        <f>'2-Inserimento dati (AP)'!J96+'2-Inserimento dati (AP)'!J98+'2-Inserimento dati (AP)'!J100+'2-Inserimento dati (AP)'!J102+'2-Inserimento dati (AP)'!J104</f>
        <v>0</v>
      </c>
      <c r="AA144" s="2"/>
      <c r="AB144" s="2"/>
      <c r="AC144" s="2"/>
      <c r="AD144" s="2"/>
      <c r="AE144" s="2"/>
    </row>
    <row r="145" spans="1:31" ht="12.75">
      <c r="A145" s="203"/>
      <c r="B145" s="2"/>
      <c r="C145" s="2"/>
      <c r="D145" s="2"/>
      <c r="E145" s="2"/>
      <c r="F145" s="2"/>
      <c r="G145" s="2"/>
      <c r="H145" s="2"/>
      <c r="I145" s="2"/>
      <c r="J145" s="2"/>
      <c r="K145" s="2"/>
      <c r="L145" s="2"/>
      <c r="M145" s="2"/>
      <c r="N145" s="2"/>
      <c r="O145" s="2"/>
      <c r="P145" s="2"/>
      <c r="Q145" s="2"/>
      <c r="R145" s="2"/>
      <c r="S145" s="2"/>
      <c r="T145" s="2"/>
      <c r="U145" s="2"/>
      <c r="V145" s="2"/>
      <c r="W145" s="2" t="s">
        <v>53</v>
      </c>
      <c r="X145" s="2"/>
      <c r="Y145" s="2"/>
      <c r="Z145" s="12">
        <f>'2-Inserimento dati (AP)'!J109+'2-Inserimento dati (AP)'!J111+'2-Inserimento dati (AP)'!J113+'2-Inserimento dati (AP)'!J115+'2-Inserimento dati (AP)'!J117</f>
        <v>0</v>
      </c>
      <c r="AA145" s="2"/>
      <c r="AB145" s="2"/>
      <c r="AC145" s="2"/>
      <c r="AD145" s="2"/>
      <c r="AE145" s="2"/>
    </row>
    <row r="146" spans="1:31" ht="12.75">
      <c r="A146" s="203"/>
      <c r="B146" s="2"/>
      <c r="C146" s="2"/>
      <c r="D146" s="2"/>
      <c r="E146" s="2"/>
      <c r="F146" s="2"/>
      <c r="G146" s="2"/>
      <c r="H146" s="2"/>
      <c r="I146" s="2"/>
      <c r="J146" s="2"/>
      <c r="K146" s="2"/>
      <c r="L146" s="2"/>
      <c r="M146" s="2"/>
      <c r="N146" s="2"/>
      <c r="O146" s="2"/>
      <c r="P146" s="2"/>
      <c r="Q146" s="2"/>
      <c r="R146" s="2"/>
      <c r="S146" s="2"/>
      <c r="T146" s="2"/>
      <c r="U146" s="2"/>
      <c r="V146" s="2"/>
      <c r="W146" s="2" t="s">
        <v>54</v>
      </c>
      <c r="X146" s="2"/>
      <c r="Y146" s="2"/>
      <c r="Z146" s="12">
        <f>'2-Inserimento dati (AP)'!J122+'2-Inserimento dati (AP)'!J124+'2-Inserimento dati (AP)'!J126+'2-Inserimento dati (AP)'!J128+'2-Inserimento dati (AP)'!J130</f>
        <v>0</v>
      </c>
      <c r="AA146" s="2"/>
      <c r="AB146" s="2"/>
      <c r="AC146" s="2"/>
      <c r="AD146" s="2"/>
      <c r="AE146" s="2"/>
    </row>
    <row r="147" spans="1:31" ht="12.75">
      <c r="A147" s="203"/>
      <c r="B147" s="2"/>
      <c r="C147" s="2"/>
      <c r="D147" s="2"/>
      <c r="E147" s="2"/>
      <c r="F147" s="2"/>
      <c r="G147" s="2"/>
      <c r="H147" s="2"/>
      <c r="I147" s="2"/>
      <c r="J147" s="2"/>
      <c r="K147" s="2"/>
      <c r="L147" s="2"/>
      <c r="M147" s="2"/>
      <c r="N147" s="2"/>
      <c r="O147" s="2"/>
      <c r="P147" s="13"/>
      <c r="Q147" s="13"/>
      <c r="R147" s="2"/>
      <c r="S147" s="2"/>
      <c r="T147" s="2"/>
      <c r="U147" s="2"/>
      <c r="V147" s="2"/>
      <c r="W147" s="2"/>
      <c r="X147" s="2"/>
      <c r="Y147" s="2"/>
      <c r="Z147" s="2"/>
      <c r="AA147" s="2"/>
      <c r="AB147" s="2"/>
      <c r="AC147" s="2"/>
      <c r="AD147" s="2"/>
      <c r="AE147" s="2"/>
    </row>
    <row r="148" spans="1:31" ht="12.75" customHeight="1">
      <c r="A148" s="203"/>
      <c r="B148" s="2"/>
      <c r="C148" s="2"/>
      <c r="D148" s="12"/>
      <c r="E148" s="12"/>
      <c r="F148" s="12"/>
      <c r="G148" s="2"/>
      <c r="H148" s="2"/>
      <c r="I148" s="2"/>
      <c r="J148" s="2"/>
      <c r="K148" s="2"/>
      <c r="L148" s="2"/>
      <c r="M148" s="2"/>
      <c r="N148" s="2"/>
      <c r="O148" s="2"/>
      <c r="P148" s="13"/>
      <c r="Q148" s="13"/>
      <c r="R148" s="2"/>
      <c r="S148" s="2"/>
      <c r="T148" s="2"/>
      <c r="U148" s="2"/>
      <c r="V148" s="2"/>
      <c r="W148" s="2"/>
      <c r="X148" s="2"/>
      <c r="Y148" s="2"/>
      <c r="Z148" s="2"/>
      <c r="AA148" s="2"/>
      <c r="AB148" s="2"/>
      <c r="AC148" s="14"/>
      <c r="AD148" s="14"/>
      <c r="AE148" s="14"/>
    </row>
    <row r="149" spans="1:31" ht="12.75" customHeight="1">
      <c r="A149" s="203"/>
      <c r="B149" s="2"/>
      <c r="C149" s="2"/>
      <c r="D149" s="2"/>
      <c r="E149" s="2"/>
      <c r="F149" s="2"/>
      <c r="G149" s="2"/>
      <c r="H149" s="2"/>
      <c r="I149" s="2"/>
      <c r="J149" s="2"/>
      <c r="K149" s="2"/>
      <c r="L149" s="2"/>
      <c r="M149" s="2"/>
      <c r="N149" s="2"/>
      <c r="O149" s="2"/>
      <c r="P149" s="13"/>
      <c r="Q149" s="13"/>
      <c r="R149" s="2"/>
      <c r="S149" s="2"/>
      <c r="T149" s="2"/>
      <c r="U149" s="2"/>
      <c r="V149" s="2"/>
      <c r="W149" s="353" t="s">
        <v>106</v>
      </c>
      <c r="X149" s="353"/>
      <c r="Y149" s="353"/>
      <c r="Z149" s="353"/>
      <c r="AA149" s="353"/>
      <c r="AB149" s="353"/>
      <c r="AC149" s="14"/>
      <c r="AD149" s="14"/>
      <c r="AE149" s="14"/>
    </row>
    <row r="150" spans="1:31" ht="12.75" customHeight="1">
      <c r="A150" s="203"/>
      <c r="B150" s="2"/>
      <c r="C150" s="2"/>
      <c r="D150" s="2"/>
      <c r="E150" s="2"/>
      <c r="F150" s="2"/>
      <c r="G150" s="2"/>
      <c r="H150" s="2"/>
      <c r="I150" s="2"/>
      <c r="J150" s="2"/>
      <c r="K150" s="2"/>
      <c r="L150" s="2"/>
      <c r="M150" s="2"/>
      <c r="N150" s="2"/>
      <c r="O150" s="2"/>
      <c r="P150" s="13"/>
      <c r="Q150" s="13"/>
      <c r="R150" s="2"/>
      <c r="S150" s="2"/>
      <c r="T150" s="2"/>
      <c r="U150" s="2"/>
      <c r="V150" s="2"/>
      <c r="W150" s="353"/>
      <c r="X150" s="353"/>
      <c r="Y150" s="353"/>
      <c r="Z150" s="353"/>
      <c r="AA150" s="353"/>
      <c r="AB150" s="353"/>
      <c r="AC150" s="14"/>
      <c r="AD150" s="14"/>
      <c r="AE150" s="14"/>
    </row>
    <row r="151" spans="1:31" ht="12.75">
      <c r="A151" s="203"/>
      <c r="B151" s="2"/>
      <c r="C151" s="2"/>
      <c r="D151" s="2"/>
      <c r="E151" s="2"/>
      <c r="F151" s="2"/>
      <c r="G151" s="2"/>
      <c r="H151" s="2"/>
      <c r="I151" s="2"/>
      <c r="J151" s="2"/>
      <c r="K151" s="2"/>
      <c r="L151" s="2"/>
      <c r="M151" s="2"/>
      <c r="N151" s="2"/>
      <c r="O151" s="2"/>
      <c r="P151" s="13"/>
      <c r="Q151" s="13"/>
      <c r="R151" s="2"/>
      <c r="S151" s="2"/>
      <c r="T151" s="2"/>
      <c r="U151" s="2"/>
      <c r="V151" s="2"/>
      <c r="W151" s="14"/>
      <c r="X151" s="14"/>
      <c r="Y151" s="14"/>
      <c r="Z151" s="14"/>
      <c r="AA151" s="14"/>
      <c r="AB151" s="14"/>
      <c r="AC151" s="2"/>
      <c r="AD151" s="2"/>
      <c r="AE151" s="2"/>
    </row>
    <row r="152" spans="1:31" ht="12.75">
      <c r="A152" s="203"/>
      <c r="B152" s="2"/>
      <c r="C152" s="2"/>
      <c r="D152" s="2"/>
      <c r="E152" s="2"/>
      <c r="F152" s="2"/>
      <c r="G152" s="2"/>
      <c r="H152" s="2"/>
      <c r="I152" s="2"/>
      <c r="J152" s="2"/>
      <c r="K152" s="2"/>
      <c r="L152" s="2"/>
      <c r="M152" s="2"/>
      <c r="N152" s="2"/>
      <c r="O152" s="2"/>
      <c r="P152" s="13"/>
      <c r="Q152" s="13"/>
      <c r="R152" s="2"/>
      <c r="S152" s="2"/>
      <c r="T152" s="2"/>
      <c r="U152" s="2"/>
      <c r="V152" s="2"/>
      <c r="W152" s="2" t="s">
        <v>33</v>
      </c>
      <c r="X152" s="2"/>
      <c r="Y152" s="2"/>
      <c r="Z152" s="12">
        <f>'2-Inserimento dati (AP)'!K96+'2-Inserimento dati (AP)'!K98+'2-Inserimento dati (AP)'!K100+'2-Inserimento dati (AP)'!K102+'2-Inserimento dati (AP)'!K104</f>
        <v>0</v>
      </c>
      <c r="AA152" s="2"/>
      <c r="AB152" s="2"/>
      <c r="AC152" s="2"/>
      <c r="AD152" s="2"/>
      <c r="AE152" s="2"/>
    </row>
    <row r="153" spans="1:31" ht="12.75">
      <c r="A153" s="203"/>
      <c r="B153" s="2"/>
      <c r="C153" s="2"/>
      <c r="D153" s="2"/>
      <c r="E153" s="2"/>
      <c r="F153" s="2"/>
      <c r="G153" s="2"/>
      <c r="H153" s="2"/>
      <c r="I153" s="2"/>
      <c r="J153" s="2"/>
      <c r="K153" s="2"/>
      <c r="L153" s="2"/>
      <c r="M153" s="2"/>
      <c r="N153" s="2"/>
      <c r="O153" s="2"/>
      <c r="P153" s="2"/>
      <c r="Q153" s="2"/>
      <c r="R153" s="2"/>
      <c r="S153" s="2"/>
      <c r="T153" s="2"/>
      <c r="U153" s="2"/>
      <c r="V153" s="2"/>
      <c r="W153" s="2" t="s">
        <v>53</v>
      </c>
      <c r="X153" s="2"/>
      <c r="Y153" s="2"/>
      <c r="Z153" s="12">
        <f>'2-Inserimento dati (AP)'!K109+'2-Inserimento dati (AP)'!K111+'2-Inserimento dati (AP)'!K113+'2-Inserimento dati (AP)'!K115+'2-Inserimento dati (AP)'!K117</f>
        <v>0</v>
      </c>
      <c r="AA153" s="2"/>
      <c r="AB153" s="2"/>
      <c r="AC153" s="2"/>
      <c r="AD153" s="2"/>
      <c r="AE153" s="2"/>
    </row>
    <row r="154" spans="1:34" ht="12.75">
      <c r="A154" s="300" t="s">
        <v>22</v>
      </c>
      <c r="B154" s="2"/>
      <c r="C154" s="2"/>
      <c r="D154" s="2"/>
      <c r="E154" s="2"/>
      <c r="F154" s="2"/>
      <c r="G154" s="2"/>
      <c r="H154" s="2"/>
      <c r="I154" s="2"/>
      <c r="J154" s="2"/>
      <c r="K154" s="2"/>
      <c r="L154" s="2"/>
      <c r="M154" s="2"/>
      <c r="N154" s="2"/>
      <c r="O154" s="2"/>
      <c r="P154" s="2"/>
      <c r="Q154" s="2"/>
      <c r="R154" s="2"/>
      <c r="S154" s="2"/>
      <c r="T154" s="2"/>
      <c r="U154" s="2"/>
      <c r="V154" s="2"/>
      <c r="W154" s="2" t="s">
        <v>54</v>
      </c>
      <c r="X154" s="2"/>
      <c r="Y154" s="2"/>
      <c r="Z154" s="12">
        <f>'2-Inserimento dati (AP)'!K122+'2-Inserimento dati (AP)'!K124+'2-Inserimento dati (AP)'!K126+'2-Inserimento dati (AP)'!K128+'2-Inserimento dati (AP)'!K130</f>
        <v>0</v>
      </c>
      <c r="AA154" s="2"/>
      <c r="AB154" s="2"/>
      <c r="AC154" s="2"/>
      <c r="AD154" s="2"/>
      <c r="AE154" s="2"/>
      <c r="AG154" s="230"/>
      <c r="AH154" s="230"/>
    </row>
    <row r="155" spans="1:34" ht="12.75">
      <c r="A155" s="300"/>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G155" s="230"/>
      <c r="AH155" s="230"/>
    </row>
    <row r="156" spans="1:34" ht="12.75">
      <c r="A156" s="300"/>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G156" s="230"/>
      <c r="AH156" s="230"/>
    </row>
    <row r="157" spans="1:34" ht="12.75">
      <c r="A157" s="300"/>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G157" s="230"/>
      <c r="AH157" s="230"/>
    </row>
    <row r="158" spans="1:34" ht="12.75">
      <c r="A158" s="300"/>
      <c r="B158" s="2"/>
      <c r="C158" s="2"/>
      <c r="D158" s="2"/>
      <c r="E158" s="2"/>
      <c r="F158" s="2"/>
      <c r="G158" s="2"/>
      <c r="H158" s="2"/>
      <c r="I158" s="2"/>
      <c r="J158" s="2"/>
      <c r="K158" s="2"/>
      <c r="L158" s="2"/>
      <c r="M158" s="2"/>
      <c r="N158" s="2"/>
      <c r="O158" s="2"/>
      <c r="P158" s="2"/>
      <c r="Q158" s="2"/>
      <c r="R158" s="2"/>
      <c r="S158" s="2"/>
      <c r="T158" s="2"/>
      <c r="U158" s="2"/>
      <c r="V158" s="2"/>
      <c r="W158" s="3"/>
      <c r="X158" s="2"/>
      <c r="Y158" s="2"/>
      <c r="Z158" s="2"/>
      <c r="AA158" s="2"/>
      <c r="AB158" s="2"/>
      <c r="AC158" s="2"/>
      <c r="AD158" s="2"/>
      <c r="AE158" s="2"/>
      <c r="AG158" s="230"/>
      <c r="AH158" s="230"/>
    </row>
    <row r="159" spans="1:34" ht="12.75">
      <c r="A159" s="301"/>
      <c r="B159" s="2"/>
      <c r="C159" s="2"/>
      <c r="D159" s="2"/>
      <c r="E159" s="2"/>
      <c r="F159" s="2"/>
      <c r="G159" s="2"/>
      <c r="H159" s="2"/>
      <c r="I159" s="2"/>
      <c r="J159" s="2"/>
      <c r="K159" s="2"/>
      <c r="L159" s="2"/>
      <c r="M159" s="2"/>
      <c r="N159" s="2"/>
      <c r="O159" s="2"/>
      <c r="P159" s="2"/>
      <c r="Q159" s="2"/>
      <c r="R159" s="2"/>
      <c r="S159" s="2"/>
      <c r="T159" s="2"/>
      <c r="U159" s="2"/>
      <c r="V159" s="2"/>
      <c r="W159" s="353"/>
      <c r="X159" s="353"/>
      <c r="Y159" s="353"/>
      <c r="Z159" s="330"/>
      <c r="AA159" s="330"/>
      <c r="AB159" s="330"/>
      <c r="AC159" s="2"/>
      <c r="AD159" s="2"/>
      <c r="AE159" s="2"/>
      <c r="AG159" s="230"/>
      <c r="AH159" s="230"/>
    </row>
    <row r="160" spans="1:34" ht="12.75">
      <c r="A160" s="281"/>
      <c r="B160" s="2"/>
      <c r="C160" s="2"/>
      <c r="D160" s="2"/>
      <c r="E160" s="2"/>
      <c r="F160" s="2"/>
      <c r="G160" s="2"/>
      <c r="H160" s="2"/>
      <c r="I160" s="2"/>
      <c r="J160" s="2"/>
      <c r="K160" s="2"/>
      <c r="L160" s="2"/>
      <c r="M160" s="2"/>
      <c r="N160" s="2"/>
      <c r="O160" s="2"/>
      <c r="P160" s="2"/>
      <c r="Q160" s="2"/>
      <c r="R160" s="2"/>
      <c r="S160" s="2"/>
      <c r="T160" s="2"/>
      <c r="U160" s="2"/>
      <c r="V160" s="2"/>
      <c r="W160" s="330"/>
      <c r="X160" s="330"/>
      <c r="Y160" s="330"/>
      <c r="Z160" s="330"/>
      <c r="AA160" s="330"/>
      <c r="AB160" s="330"/>
      <c r="AC160" s="2"/>
      <c r="AD160" s="2"/>
      <c r="AE160" s="2"/>
      <c r="AG160" s="230"/>
      <c r="AH160" s="230"/>
    </row>
    <row r="161" spans="1:34" ht="12.75">
      <c r="A161" s="28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G161" s="230"/>
      <c r="AH161" s="230"/>
    </row>
    <row r="162" spans="1:31" ht="12.75">
      <c r="A162" s="281"/>
      <c r="B162" s="2"/>
      <c r="C162" s="2"/>
      <c r="D162" s="2"/>
      <c r="E162" s="2"/>
      <c r="F162" s="2"/>
      <c r="G162" s="2"/>
      <c r="H162" s="2"/>
      <c r="I162" s="2"/>
      <c r="J162" s="2"/>
      <c r="K162" s="2"/>
      <c r="L162" s="2"/>
      <c r="M162" s="2"/>
      <c r="N162" s="2"/>
      <c r="O162" s="2"/>
      <c r="P162" s="2"/>
      <c r="Q162" s="2"/>
      <c r="R162" s="2"/>
      <c r="S162" s="2"/>
      <c r="T162" s="2"/>
      <c r="U162" s="2"/>
      <c r="V162" s="2"/>
      <c r="W162" s="2"/>
      <c r="X162" s="2"/>
      <c r="Y162" s="2"/>
      <c r="Z162" s="12"/>
      <c r="AA162" s="2"/>
      <c r="AB162" s="2"/>
      <c r="AC162" s="2"/>
      <c r="AD162" s="2"/>
      <c r="AE162" s="2"/>
    </row>
    <row r="163" spans="1:31" ht="12.75">
      <c r="A163" s="203"/>
      <c r="B163" s="2"/>
      <c r="C163" s="2"/>
      <c r="D163" s="2"/>
      <c r="E163" s="2"/>
      <c r="F163" s="2"/>
      <c r="G163" s="2"/>
      <c r="H163" s="2"/>
      <c r="I163" s="2"/>
      <c r="J163" s="2"/>
      <c r="K163" s="2"/>
      <c r="L163" s="2"/>
      <c r="M163" s="2"/>
      <c r="N163" s="2"/>
      <c r="O163" s="2"/>
      <c r="P163" s="2"/>
      <c r="Q163" s="2"/>
      <c r="R163" s="2"/>
      <c r="S163" s="2"/>
      <c r="T163" s="2"/>
      <c r="U163" s="2"/>
      <c r="V163" s="2"/>
      <c r="W163" s="2"/>
      <c r="X163" s="2"/>
      <c r="Y163" s="2"/>
      <c r="Z163" s="12"/>
      <c r="AA163" s="2"/>
      <c r="AB163" s="2"/>
      <c r="AC163" s="2"/>
      <c r="AD163" s="2"/>
      <c r="AE163" s="2"/>
    </row>
    <row r="164" spans="1:31" ht="12.75">
      <c r="A164" s="20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2.75">
      <c r="A165" s="20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2.75">
      <c r="A166" s="203"/>
      <c r="B166" s="2"/>
      <c r="C166" s="334">
        <f>IF('2-Inserimento dati (AP)'!P96=0,0,"Attenzione: la somma di almeno un'aggregazione è diversa da 100%!")</f>
        <v>0</v>
      </c>
      <c r="D166" s="335"/>
      <c r="E166" s="335"/>
      <c r="F166" s="335"/>
      <c r="G166" s="335"/>
      <c r="H166" s="335"/>
      <c r="I166" s="335"/>
      <c r="J166" s="335"/>
      <c r="K166" s="335"/>
      <c r="L166" s="335"/>
      <c r="M166" s="335"/>
      <c r="N166" s="335"/>
      <c r="O166" s="335"/>
      <c r="P166" s="335"/>
      <c r="Q166" s="335"/>
      <c r="R166" s="335"/>
      <c r="S166" s="290"/>
      <c r="T166" s="290"/>
      <c r="U166" s="2"/>
      <c r="V166" s="2"/>
      <c r="W166" s="2"/>
      <c r="X166" s="2"/>
      <c r="Y166" s="2"/>
      <c r="Z166" s="2"/>
      <c r="AA166" s="2"/>
      <c r="AB166" s="2"/>
      <c r="AC166" s="2"/>
      <c r="AD166" s="2"/>
      <c r="AE166" s="2"/>
    </row>
    <row r="167" spans="1:31" ht="12.75">
      <c r="A167" s="203"/>
      <c r="B167" s="2"/>
      <c r="C167" s="2"/>
      <c r="D167" s="12"/>
      <c r="E167" s="12"/>
      <c r="F167" s="1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2.75">
      <c r="A168" s="203"/>
      <c r="B168" s="2"/>
      <c r="C168" s="2"/>
      <c r="D168" s="12"/>
      <c r="E168" s="12"/>
      <c r="F168" s="1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s="231" customFormat="1" ht="15.75">
      <c r="A169" s="227"/>
      <c r="B169" s="40" t="s">
        <v>85</v>
      </c>
      <c r="C169" s="39"/>
      <c r="D169" s="39"/>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1:31" s="231" customFormat="1" ht="18" customHeight="1">
      <c r="A170" s="227"/>
      <c r="B170" s="54" t="s">
        <v>91</v>
      </c>
      <c r="C170" s="39"/>
      <c r="D170" s="39"/>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1:31" s="231" customFormat="1" ht="63.75" customHeight="1">
      <c r="A171" s="227"/>
      <c r="B171" s="365">
        <f>'2-Inserimento dati (AP)'!B163:G163</f>
        <v>0</v>
      </c>
      <c r="C171" s="366"/>
      <c r="D171" s="366"/>
      <c r="E171" s="366"/>
      <c r="F171" s="366"/>
      <c r="G171" s="366"/>
      <c r="H171" s="362"/>
      <c r="I171" s="362"/>
      <c r="J171" s="362"/>
      <c r="K171" s="362"/>
      <c r="L171" s="362"/>
      <c r="M171" s="362"/>
      <c r="N171" s="362"/>
      <c r="O171" s="362"/>
      <c r="P171" s="362"/>
      <c r="Q171" s="362"/>
      <c r="R171" s="362"/>
      <c r="S171" s="362"/>
      <c r="T171" s="362"/>
      <c r="U171" s="362"/>
      <c r="V171" s="362"/>
      <c r="W171" s="362"/>
      <c r="X171" s="362"/>
      <c r="Y171" s="362"/>
      <c r="Z171" s="362"/>
      <c r="AA171" s="362"/>
      <c r="AB171" s="362"/>
      <c r="AC171" s="362"/>
      <c r="AD171" s="33"/>
      <c r="AE171" s="33"/>
    </row>
    <row r="172" spans="1:31" s="231" customFormat="1" ht="13.5" thickBot="1">
      <c r="A172" s="227"/>
      <c r="B172" s="99"/>
      <c r="C172" s="99"/>
      <c r="D172" s="99"/>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row>
    <row r="173" spans="1:31" s="231" customFormat="1" ht="12.75">
      <c r="A173" s="227"/>
      <c r="B173" s="39"/>
      <c r="C173" s="39"/>
      <c r="D173" s="39"/>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1:31" s="231" customFormat="1" ht="18">
      <c r="A174" s="227"/>
      <c r="B174" s="101" t="str">
        <f>'2-Inserimento dati (AP)'!B166</f>
        <v>Variante 3</v>
      </c>
      <c r="C174" s="39"/>
      <c r="D174" s="39"/>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1:31" ht="12.75">
      <c r="A175" s="20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5.75">
      <c r="A176" s="203"/>
      <c r="B176" s="1" t="s">
        <v>158</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8.75" customHeight="1">
      <c r="A177" s="203"/>
      <c r="B177" s="11"/>
      <c r="C177" s="11"/>
      <c r="D177" s="11"/>
      <c r="E177" s="11"/>
      <c r="F177" s="11"/>
      <c r="G177" s="28"/>
      <c r="H177" s="326" t="s">
        <v>93</v>
      </c>
      <c r="I177" s="336"/>
      <c r="J177" s="336"/>
      <c r="K177" s="336"/>
      <c r="L177" s="336"/>
      <c r="M177" s="336"/>
      <c r="N177" s="336"/>
      <c r="O177" s="336"/>
      <c r="P177" s="336"/>
      <c r="Q177" s="336"/>
      <c r="R177" s="336"/>
      <c r="S177" s="336"/>
      <c r="T177" s="336"/>
      <c r="U177" s="336"/>
      <c r="V177" s="336"/>
      <c r="W177" s="337"/>
      <c r="X177" s="303" t="s">
        <v>150</v>
      </c>
      <c r="Y177" s="338" t="s">
        <v>95</v>
      </c>
      <c r="Z177" s="324"/>
      <c r="AA177" s="324"/>
      <c r="AB177" s="347"/>
      <c r="AC177" s="320" t="s">
        <v>64</v>
      </c>
      <c r="AD177" s="321"/>
      <c r="AE177" s="290"/>
    </row>
    <row r="178" spans="1:31" ht="25.5" customHeight="1">
      <c r="A178" s="203"/>
      <c r="B178" s="68" t="s">
        <v>92</v>
      </c>
      <c r="C178" s="68" t="s">
        <v>29</v>
      </c>
      <c r="D178" s="68"/>
      <c r="E178" s="68"/>
      <c r="F178" s="68"/>
      <c r="G178" s="29"/>
      <c r="H178" s="338">
        <v>-3</v>
      </c>
      <c r="I178" s="339"/>
      <c r="J178" s="324">
        <f>H178+1</f>
        <v>-2</v>
      </c>
      <c r="K178" s="340"/>
      <c r="L178" s="324">
        <v>-1</v>
      </c>
      <c r="M178" s="340">
        <f>J178+1</f>
        <v>-1</v>
      </c>
      <c r="N178" s="31">
        <v>0</v>
      </c>
      <c r="O178" s="324">
        <v>1</v>
      </c>
      <c r="P178" s="340"/>
      <c r="Q178" s="324">
        <f>O178+1</f>
        <v>2</v>
      </c>
      <c r="R178" s="340"/>
      <c r="S178" s="324">
        <f>Q178+1</f>
        <v>3</v>
      </c>
      <c r="T178" s="325"/>
      <c r="U178" s="326" t="s">
        <v>151</v>
      </c>
      <c r="V178" s="327"/>
      <c r="W178" s="328"/>
      <c r="X178" s="304"/>
      <c r="Y178" s="30" t="s">
        <v>96</v>
      </c>
      <c r="Z178" s="31" t="s">
        <v>34</v>
      </c>
      <c r="AA178" s="31" t="s">
        <v>97</v>
      </c>
      <c r="AB178" s="32" t="s">
        <v>98</v>
      </c>
      <c r="AC178" s="14"/>
      <c r="AD178" s="4"/>
      <c r="AE178" s="2"/>
    </row>
    <row r="179" spans="1:31" ht="12.75">
      <c r="A179" s="300" t="s">
        <v>23</v>
      </c>
      <c r="B179" s="69" t="s">
        <v>33</v>
      </c>
      <c r="C179" s="70"/>
      <c r="D179" s="70"/>
      <c r="E179" s="70"/>
      <c r="F179" s="70"/>
      <c r="G179" s="71"/>
      <c r="H179" s="351"/>
      <c r="I179" s="352"/>
      <c r="J179" s="16"/>
      <c r="K179" s="24"/>
      <c r="L179" s="23"/>
      <c r="M179" s="18"/>
      <c r="N179" s="5"/>
      <c r="O179" s="17"/>
      <c r="P179" s="24"/>
      <c r="Q179" s="23"/>
      <c r="R179" s="18"/>
      <c r="S179" s="17"/>
      <c r="T179" s="6"/>
      <c r="U179" s="187"/>
      <c r="V179" s="8"/>
      <c r="W179" s="9"/>
      <c r="X179" s="305"/>
      <c r="Y179" s="19"/>
      <c r="Z179" s="15"/>
      <c r="AA179" s="15"/>
      <c r="AB179" s="20"/>
      <c r="AC179" s="4"/>
      <c r="AD179" s="4"/>
      <c r="AE179" s="2"/>
    </row>
    <row r="180" spans="1:31" ht="25.5" customHeight="1">
      <c r="A180" s="300"/>
      <c r="B180" s="64" t="s">
        <v>166</v>
      </c>
      <c r="C180" s="64" t="s">
        <v>56</v>
      </c>
      <c r="D180" s="64"/>
      <c r="E180" s="64"/>
      <c r="F180" s="64"/>
      <c r="G180" s="65"/>
      <c r="H180" s="348">
        <f>IF('2-Inserimento dati (AP)'!F172=0,"l",'2-Inserimento dati (AP)'!E172)</f>
        <v>0</v>
      </c>
      <c r="I180" s="341"/>
      <c r="J180" s="346">
        <f>IF('2-Inserimento dati (AP)'!F172=0,"l",'2-Inserimento dati (AP)'!E172)</f>
        <v>0</v>
      </c>
      <c r="K180" s="341"/>
      <c r="L180" s="346">
        <f>IF('2-Inserimento dati (AP)'!F172=0,"l",'2-Inserimento dati (AP)'!E172)</f>
        <v>0</v>
      </c>
      <c r="M180" s="341"/>
      <c r="N180" s="151">
        <f>IF('2-Inserimento dati (AP)'!F172=0,"l",'2-Inserimento dati (AP)'!E172)</f>
        <v>0</v>
      </c>
      <c r="O180" s="322">
        <f>IF('2-Inserimento dati (AP)'!F172=0,"l",'2-Inserimento dati (AP)'!E172)</f>
        <v>0</v>
      </c>
      <c r="P180" s="341"/>
      <c r="Q180" s="322">
        <f>IF('2-Inserimento dati (AP)'!F172=0,"l",'2-Inserimento dati (AP)'!E172)</f>
        <v>0</v>
      </c>
      <c r="R180" s="341"/>
      <c r="S180" s="322">
        <f>IF('2-Inserimento dati (AP)'!F172=0,"l",'2-Inserimento dati (AP)'!E172)</f>
        <v>0</v>
      </c>
      <c r="T180" s="323"/>
      <c r="U180" s="185">
        <f>IF('2-Inserimento dati (AP)'!F172=0,"l",'2-Inserimento dati (AP)'!E172)</f>
        <v>0</v>
      </c>
      <c r="V180" s="152">
        <f>IF('2-Inserimento dati (AP)'!F172=0,"l",'2-Inserimento dati (AP)'!E172)</f>
        <v>0</v>
      </c>
      <c r="W180" s="176" t="str">
        <f>IF('2-Inserimento dati (AP)'!F172=0,"l",(IF('2-Inserimento dati (AP)'!E172="sconosciuto","X","l")))</f>
        <v>l</v>
      </c>
      <c r="X180" s="167">
        <f>X20</f>
        <v>0.2</v>
      </c>
      <c r="Y180" s="170" t="str">
        <f>IF('2-Inserimento dati (AP)'!G172="nessuna","X",0)</f>
        <v>X</v>
      </c>
      <c r="Z180" s="171">
        <f>IF('2-Inserimento dati (AP)'!G172="piccola","X",0)</f>
        <v>0</v>
      </c>
      <c r="AA180" s="171">
        <f>IF('2-Inserimento dati (AP)'!G172="media","X",0)</f>
        <v>0</v>
      </c>
      <c r="AB180" s="172">
        <f>IF('2-Inserimento dati (AP)'!G172="grande","X",0)</f>
        <v>0</v>
      </c>
      <c r="AC180" s="312">
        <f>'2-Inserimento dati (AP)'!H172</f>
        <v>0</v>
      </c>
      <c r="AD180" s="313"/>
      <c r="AE180" s="313"/>
    </row>
    <row r="181" spans="1:31" ht="25.5" customHeight="1">
      <c r="A181" s="300"/>
      <c r="B181" s="64" t="s">
        <v>167</v>
      </c>
      <c r="C181" s="64" t="s">
        <v>58</v>
      </c>
      <c r="D181" s="64"/>
      <c r="E181" s="64"/>
      <c r="F181" s="64"/>
      <c r="G181" s="65"/>
      <c r="H181" s="348">
        <f>IF('2-Inserimento dati (AP)'!F174=0,"l",'2-Inserimento dati (AP)'!E174)</f>
        <v>0</v>
      </c>
      <c r="I181" s="341"/>
      <c r="J181" s="346">
        <f>IF('2-Inserimento dati (AP)'!F174=0,"l",'2-Inserimento dati (AP)'!E174)</f>
        <v>0</v>
      </c>
      <c r="K181" s="341"/>
      <c r="L181" s="346">
        <f>IF('2-Inserimento dati (AP)'!F174=0,"l",'2-Inserimento dati (AP)'!E174)</f>
        <v>0</v>
      </c>
      <c r="M181" s="341"/>
      <c r="N181" s="151">
        <f>IF('2-Inserimento dati (AP)'!F174=0,"l",'2-Inserimento dati (AP)'!E174)</f>
        <v>0</v>
      </c>
      <c r="O181" s="322">
        <f>IF('2-Inserimento dati (AP)'!F174=0,"l",'2-Inserimento dati (AP)'!E174)</f>
        <v>0</v>
      </c>
      <c r="P181" s="341"/>
      <c r="Q181" s="322">
        <f>IF('2-Inserimento dati (AP)'!F174=0,"l",'2-Inserimento dati (AP)'!E174)</f>
        <v>0</v>
      </c>
      <c r="R181" s="341"/>
      <c r="S181" s="322">
        <f>IF('2-Inserimento dati (AP)'!F174=0,"l",'2-Inserimento dati (AP)'!E174)</f>
        <v>0</v>
      </c>
      <c r="T181" s="323"/>
      <c r="U181" s="185">
        <f>IF('2-Inserimento dati (AP)'!F174=0,"l",'2-Inserimento dati (AP)'!E174)</f>
        <v>0</v>
      </c>
      <c r="V181" s="152">
        <f>IF('2-Inserimento dati (AP)'!F174=0,"l",'2-Inserimento dati (AP)'!E174)</f>
        <v>0</v>
      </c>
      <c r="W181" s="176" t="str">
        <f>IF('2-Inserimento dati (AP)'!F174=0,"l",(IF('2-Inserimento dati (AP)'!E174="sconosciuto","X","l")))</f>
        <v>l</v>
      </c>
      <c r="X181" s="167">
        <f>X21</f>
        <v>0.2</v>
      </c>
      <c r="Y181" s="170" t="str">
        <f>IF('2-Inserimento dati (AP)'!G174="nessuna","X",0)</f>
        <v>X</v>
      </c>
      <c r="Z181" s="171">
        <f>IF('2-Inserimento dati (AP)'!G174="piccola","X",0)</f>
        <v>0</v>
      </c>
      <c r="AA181" s="171">
        <f>IF('2-Inserimento dati (AP)'!G174="media","X",0)</f>
        <v>0</v>
      </c>
      <c r="AB181" s="172">
        <f>IF('2-Inserimento dati (AP)'!G174="grande","X",0)</f>
        <v>0</v>
      </c>
      <c r="AC181" s="312">
        <f>'2-Inserimento dati (AP)'!H174</f>
        <v>0</v>
      </c>
      <c r="AD181" s="313"/>
      <c r="AE181" s="313"/>
    </row>
    <row r="182" spans="1:31" ht="25.5" customHeight="1">
      <c r="A182" s="300"/>
      <c r="B182" s="64" t="s">
        <v>168</v>
      </c>
      <c r="C182" s="306" t="s">
        <v>57</v>
      </c>
      <c r="D182" s="306"/>
      <c r="E182" s="306"/>
      <c r="F182" s="306"/>
      <c r="G182" s="367"/>
      <c r="H182" s="348">
        <f>IF('2-Inserimento dati (AP)'!F176=0,"l",'2-Inserimento dati (AP)'!E176)</f>
        <v>0</v>
      </c>
      <c r="I182" s="341"/>
      <c r="J182" s="346">
        <f>IF('2-Inserimento dati (AP)'!F176=0,"l",'2-Inserimento dati (AP)'!E176)</f>
        <v>0</v>
      </c>
      <c r="K182" s="341"/>
      <c r="L182" s="346">
        <f>IF('2-Inserimento dati (AP)'!F176=0,"l",'2-Inserimento dati (AP)'!E176)</f>
        <v>0</v>
      </c>
      <c r="M182" s="341"/>
      <c r="N182" s="153">
        <f>IF('2-Inserimento dati (AP)'!F176=0,"l",'2-Inserimento dati (AP)'!E176)</f>
        <v>0</v>
      </c>
      <c r="O182" s="322">
        <f>IF('2-Inserimento dati (AP)'!F176=0,"l",'2-Inserimento dati (AP)'!E176)</f>
        <v>0</v>
      </c>
      <c r="P182" s="341"/>
      <c r="Q182" s="322">
        <f>IF('2-Inserimento dati (AP)'!F176=0,"l",'2-Inserimento dati (AP)'!E176)</f>
        <v>0</v>
      </c>
      <c r="R182" s="341"/>
      <c r="S182" s="322">
        <f>IF('2-Inserimento dati (AP)'!F176=0,"l",'2-Inserimento dati (AP)'!E176)</f>
        <v>0</v>
      </c>
      <c r="T182" s="323"/>
      <c r="U182" s="185">
        <f>IF('2-Inserimento dati (AP)'!F176=0,"l",'2-Inserimento dati (AP)'!E176)</f>
        <v>0</v>
      </c>
      <c r="V182" s="152">
        <f>IF('2-Inserimento dati (AP)'!F176=0,"l",'2-Inserimento dati (AP)'!E176)</f>
        <v>0</v>
      </c>
      <c r="W182" s="176" t="str">
        <f>IF('2-Inserimento dati (AP)'!F176=0,"l",(IF('2-Inserimento dati (AP)'!E176="sconosciuto","X","l")))</f>
        <v>l</v>
      </c>
      <c r="X182" s="167">
        <f>X22</f>
        <v>0.2</v>
      </c>
      <c r="Y182" s="170" t="str">
        <f>IF('2-Inserimento dati (AP)'!G176="nessuna","X",0)</f>
        <v>X</v>
      </c>
      <c r="Z182" s="171">
        <f>IF('2-Inserimento dati (AP)'!G176="piccola","X",0)</f>
        <v>0</v>
      </c>
      <c r="AA182" s="171">
        <f>IF('2-Inserimento dati (AP)'!G176="media","X",0)</f>
        <v>0</v>
      </c>
      <c r="AB182" s="172">
        <f>IF('2-Inserimento dati (AP)'!G176="grande","X",0)</f>
        <v>0</v>
      </c>
      <c r="AC182" s="312">
        <f>'2-Inserimento dati (AP)'!H176</f>
        <v>0</v>
      </c>
      <c r="AD182" s="313"/>
      <c r="AE182" s="313"/>
    </row>
    <row r="183" spans="1:31" ht="25.5" customHeight="1">
      <c r="A183" s="300"/>
      <c r="B183" s="64" t="s">
        <v>169</v>
      </c>
      <c r="C183" s="306" t="s">
        <v>35</v>
      </c>
      <c r="D183" s="306"/>
      <c r="E183" s="306"/>
      <c r="F183" s="306"/>
      <c r="G183" s="367"/>
      <c r="H183" s="348">
        <f>IF('2-Inserimento dati (AP)'!F178=0,"l",'2-Inserimento dati (AP)'!E178)</f>
        <v>0</v>
      </c>
      <c r="I183" s="341"/>
      <c r="J183" s="346">
        <f>IF('2-Inserimento dati (AP)'!F178=0,"l",'2-Inserimento dati (AP)'!E178)</f>
        <v>0</v>
      </c>
      <c r="K183" s="341"/>
      <c r="L183" s="346">
        <f>IF('2-Inserimento dati (AP)'!F178=0,"l",'2-Inserimento dati (AP)'!E178)</f>
        <v>0</v>
      </c>
      <c r="M183" s="341"/>
      <c r="N183" s="151">
        <f>IF('2-Inserimento dati (AP)'!F178=0,"l",'2-Inserimento dati (AP)'!E178)</f>
        <v>0</v>
      </c>
      <c r="O183" s="322">
        <f>IF('2-Inserimento dati (AP)'!F178=0,"l",'2-Inserimento dati (AP)'!E178)</f>
        <v>0</v>
      </c>
      <c r="P183" s="341"/>
      <c r="Q183" s="322">
        <f>IF('2-Inserimento dati (AP)'!F178=0,"l",'2-Inserimento dati (AP)'!E178)</f>
        <v>0</v>
      </c>
      <c r="R183" s="341"/>
      <c r="S183" s="322">
        <f>IF('2-Inserimento dati (AP)'!F178=0,"l",'2-Inserimento dati (AP)'!E178)</f>
        <v>0</v>
      </c>
      <c r="T183" s="323"/>
      <c r="U183" s="185"/>
      <c r="V183" s="152"/>
      <c r="W183" s="176" t="str">
        <f>IF('2-Inserimento dati (AP)'!F178=0,"l",(IF('2-Inserimento dati (AP)'!E178="sconosciuto","X","l")))</f>
        <v>l</v>
      </c>
      <c r="X183" s="167">
        <f>X23</f>
        <v>0.2</v>
      </c>
      <c r="Y183" s="170" t="str">
        <f>IF('2-Inserimento dati (AP)'!G178="nessuna","X",0)</f>
        <v>X</v>
      </c>
      <c r="Z183" s="171">
        <f>IF('2-Inserimento dati (AP)'!G178="piccola","X",0)</f>
        <v>0</v>
      </c>
      <c r="AA183" s="171">
        <f>IF('2-Inserimento dati (AP)'!G178="media","X",0)</f>
        <v>0</v>
      </c>
      <c r="AB183" s="172">
        <f>IF('2-Inserimento dati (AP)'!G178="grande","X",0)</f>
        <v>0</v>
      </c>
      <c r="AC183" s="312">
        <f>'2-Inserimento dati (AP)'!H178</f>
        <v>0</v>
      </c>
      <c r="AD183" s="313"/>
      <c r="AE183" s="313"/>
    </row>
    <row r="184" spans="1:31" ht="25.5" customHeight="1">
      <c r="A184" s="301"/>
      <c r="B184" s="66" t="s">
        <v>170</v>
      </c>
      <c r="C184" s="66" t="s">
        <v>99</v>
      </c>
      <c r="D184" s="66"/>
      <c r="E184" s="66"/>
      <c r="F184" s="66"/>
      <c r="G184" s="67"/>
      <c r="H184" s="349">
        <f>IF('2-Inserimento dati (AP)'!F180=0,"l",'2-Inserimento dati (AP)'!E180)</f>
        <v>0</v>
      </c>
      <c r="I184" s="343"/>
      <c r="J184" s="342">
        <f>IF('2-Inserimento dati (AP)'!F180=0,"l",'2-Inserimento dati (AP)'!E180)</f>
        <v>0</v>
      </c>
      <c r="K184" s="343"/>
      <c r="L184" s="342">
        <f>IF('2-Inserimento dati (AP)'!F180=0,"l",'2-Inserimento dati (AP)'!E180)</f>
        <v>0</v>
      </c>
      <c r="M184" s="343"/>
      <c r="N184" s="154">
        <f>IF('2-Inserimento dati (AP)'!F180=0,"l",'2-Inserimento dati (AP)'!E180)</f>
        <v>0</v>
      </c>
      <c r="O184" s="344">
        <f>IF('2-Inserimento dati (AP)'!F180=0,"l",'2-Inserimento dati (AP)'!E180)</f>
        <v>0</v>
      </c>
      <c r="P184" s="343"/>
      <c r="Q184" s="344">
        <f>IF('2-Inserimento dati (AP)'!F180=0,"l",'2-Inserimento dati (AP)'!E180)</f>
        <v>0</v>
      </c>
      <c r="R184" s="343"/>
      <c r="S184" s="344">
        <f>IF('2-Inserimento dati (AP)'!F180=0,"l",'2-Inserimento dati (AP)'!E180)</f>
        <v>0</v>
      </c>
      <c r="T184" s="345"/>
      <c r="U184" s="186"/>
      <c r="V184" s="155"/>
      <c r="W184" s="177" t="str">
        <f>IF('2-Inserimento dati (AP)'!F180=0,"l",(IF('2-Inserimento dati (AP)'!E180="sconosciuto","X","l")))</f>
        <v>l</v>
      </c>
      <c r="X184" s="168">
        <f>X24</f>
        <v>0.2</v>
      </c>
      <c r="Y184" s="173" t="str">
        <f>IF('2-Inserimento dati (AP)'!G180="nessuna","X",0)</f>
        <v>X</v>
      </c>
      <c r="Z184" s="174">
        <f>IF('2-Inserimento dati (AP)'!G180="piccola","X",0)</f>
        <v>0</v>
      </c>
      <c r="AA184" s="174">
        <f>IF('2-Inserimento dati (AP)'!G180="media","X",0)</f>
        <v>0</v>
      </c>
      <c r="AB184" s="175">
        <f>IF('2-Inserimento dati (AP)'!G180="grande","X",0)</f>
        <v>0</v>
      </c>
      <c r="AC184" s="312">
        <f>'2-Inserimento dati (AP)'!H180</f>
        <v>0</v>
      </c>
      <c r="AD184" s="313"/>
      <c r="AE184" s="313"/>
    </row>
    <row r="185" spans="1:31" ht="18.75" customHeight="1">
      <c r="A185" s="203"/>
      <c r="B185" s="8"/>
      <c r="C185" s="8"/>
      <c r="D185" s="8"/>
      <c r="E185" s="8"/>
      <c r="F185" s="8"/>
      <c r="G185" s="8"/>
      <c r="H185" s="126"/>
      <c r="I185" s="7"/>
      <c r="J185" s="126"/>
      <c r="K185" s="7"/>
      <c r="L185" s="126"/>
      <c r="M185" s="7"/>
      <c r="N185" s="7"/>
      <c r="O185" s="127"/>
      <c r="P185" s="7"/>
      <c r="Q185" s="126"/>
      <c r="R185" s="7"/>
      <c r="S185" s="127"/>
      <c r="T185" s="7"/>
      <c r="U185" s="25"/>
      <c r="V185" s="25"/>
      <c r="W185" s="25"/>
      <c r="X185" s="25"/>
      <c r="Y185" s="25"/>
      <c r="Z185" s="25"/>
      <c r="AA185" s="25"/>
      <c r="AB185" s="25"/>
      <c r="AC185" s="128"/>
      <c r="AD185" s="129"/>
      <c r="AE185" s="2"/>
    </row>
    <row r="186" spans="1:31" ht="12.75">
      <c r="A186" s="300" t="s">
        <v>23</v>
      </c>
      <c r="B186" s="130" t="s">
        <v>53</v>
      </c>
      <c r="C186" s="131"/>
      <c r="D186" s="131"/>
      <c r="E186" s="131"/>
      <c r="F186" s="131"/>
      <c r="G186" s="131"/>
      <c r="H186" s="6"/>
      <c r="I186" s="87"/>
      <c r="J186" s="87"/>
      <c r="K186" s="6"/>
      <c r="L186" s="6"/>
      <c r="M186" s="5"/>
      <c r="N186" s="5"/>
      <c r="O186" s="5"/>
      <c r="P186" s="6"/>
      <c r="Q186" s="6"/>
      <c r="R186" s="5"/>
      <c r="S186" s="5"/>
      <c r="T186" s="6"/>
      <c r="U186" s="6"/>
      <c r="V186" s="6"/>
      <c r="W186" s="6"/>
      <c r="X186" s="6"/>
      <c r="Y186" s="6"/>
      <c r="Z186" s="6"/>
      <c r="AA186" s="6"/>
      <c r="AB186" s="6"/>
      <c r="AC186" s="132"/>
      <c r="AD186" s="6"/>
      <c r="AE186" s="2"/>
    </row>
    <row r="187" spans="1:31" ht="25.5" customHeight="1">
      <c r="A187" s="300"/>
      <c r="B187" s="64" t="s">
        <v>171</v>
      </c>
      <c r="C187" s="64" t="s">
        <v>37</v>
      </c>
      <c r="D187" s="64"/>
      <c r="E187" s="64"/>
      <c r="F187" s="64"/>
      <c r="G187" s="65"/>
      <c r="H187" s="348">
        <f>IF('2-Inserimento dati (AP)'!F185=0,"l",'2-Inserimento dati (AP)'!E185)</f>
        <v>0</v>
      </c>
      <c r="I187" s="341"/>
      <c r="J187" s="346">
        <f>IF('2-Inserimento dati (AP)'!F185=0,"l",'2-Inserimento dati (AP)'!E185)</f>
        <v>0</v>
      </c>
      <c r="K187" s="341"/>
      <c r="L187" s="346">
        <f>IF('2-Inserimento dati (AP)'!F185=0,"l",'2-Inserimento dati (AP)'!E185)</f>
        <v>0</v>
      </c>
      <c r="M187" s="341"/>
      <c r="N187" s="151">
        <f>IF('2-Inserimento dati (AP)'!F185=0,"l",'2-Inserimento dati (AP)'!E185)</f>
        <v>0</v>
      </c>
      <c r="O187" s="322">
        <f>IF('2-Inserimento dati (AP)'!F185=0,"l",'2-Inserimento dati (AP)'!E185)</f>
        <v>0</v>
      </c>
      <c r="P187" s="341"/>
      <c r="Q187" s="322">
        <f>IF('2-Inserimento dati (AP)'!F185=0,"l",'2-Inserimento dati (AP)'!E185)</f>
        <v>0</v>
      </c>
      <c r="R187" s="341"/>
      <c r="S187" s="322">
        <f>IF('2-Inserimento dati (AP)'!F185=0,"l",'2-Inserimento dati (AP)'!E185)</f>
        <v>0</v>
      </c>
      <c r="T187" s="323"/>
      <c r="U187" s="185">
        <f>IF('2-Inserimento dati (AP)'!F185=0,"l",'2-Inserimento dati (AP)'!E185)</f>
        <v>0</v>
      </c>
      <c r="V187" s="152">
        <f>IF('2-Inserimento dati (AP)'!F185=0,"l",'2-Inserimento dati (AP)'!E185)</f>
        <v>0</v>
      </c>
      <c r="W187" s="176" t="str">
        <f>IF('2-Inserimento dati (AP)'!F185=0,"l",(IF('2-Inserimento dati (AP)'!E185="sconosciuto","X","l")))</f>
        <v>l</v>
      </c>
      <c r="X187" s="167">
        <f>X27</f>
        <v>0.2</v>
      </c>
      <c r="Y187" s="170" t="str">
        <f>IF('2-Inserimento dati (AP)'!G185="nessuna","X",0)</f>
        <v>X</v>
      </c>
      <c r="Z187" s="171">
        <f>IF('2-Inserimento dati (AP)'!G185="piccola","X",0)</f>
        <v>0</v>
      </c>
      <c r="AA187" s="171">
        <f>IF('2-Inserimento dati (AP)'!G185="media","X",0)</f>
        <v>0</v>
      </c>
      <c r="AB187" s="172">
        <f>IF('2-Inserimento dati (AP)'!G185="grande","X",0)</f>
        <v>0</v>
      </c>
      <c r="AC187" s="312">
        <f>'2-Inserimento dati (AP)'!H185</f>
        <v>0</v>
      </c>
      <c r="AD187" s="313"/>
      <c r="AE187" s="313"/>
    </row>
    <row r="188" spans="1:31" ht="25.5" customHeight="1">
      <c r="A188" s="300"/>
      <c r="B188" s="64" t="s">
        <v>172</v>
      </c>
      <c r="C188" s="64" t="s">
        <v>38</v>
      </c>
      <c r="D188" s="64"/>
      <c r="E188" s="64"/>
      <c r="F188" s="64"/>
      <c r="G188" s="65"/>
      <c r="H188" s="348">
        <f>IF('2-Inserimento dati (AP)'!F187=0,"l",'2-Inserimento dati (AP)'!E187)</f>
        <v>0</v>
      </c>
      <c r="I188" s="341"/>
      <c r="J188" s="346">
        <f>IF('2-Inserimento dati (AP)'!F187=0,"l",'2-Inserimento dati (AP)'!E187)</f>
        <v>0</v>
      </c>
      <c r="K188" s="341"/>
      <c r="L188" s="346">
        <f>IF('2-Inserimento dati (AP)'!F187=0,"l",'2-Inserimento dati (AP)'!E187)</f>
        <v>0</v>
      </c>
      <c r="M188" s="341"/>
      <c r="N188" s="151">
        <f>IF('2-Inserimento dati (AP)'!F187=0,"l",'2-Inserimento dati (AP)'!E187)</f>
        <v>0</v>
      </c>
      <c r="O188" s="322">
        <f>IF('2-Inserimento dati (AP)'!F187=0,"l",'2-Inserimento dati (AP)'!E187)</f>
        <v>0</v>
      </c>
      <c r="P188" s="341"/>
      <c r="Q188" s="322">
        <f>IF('2-Inserimento dati (AP)'!F187=0,"l",'2-Inserimento dati (AP)'!E187)</f>
        <v>0</v>
      </c>
      <c r="R188" s="341"/>
      <c r="S188" s="322">
        <f>IF('2-Inserimento dati (AP)'!F187=0,"l",'2-Inserimento dati (AP)'!E187)</f>
        <v>0</v>
      </c>
      <c r="T188" s="323"/>
      <c r="U188" s="185">
        <f>IF('2-Inserimento dati (AP)'!F187=0,"l",'2-Inserimento dati (AP)'!E187)</f>
        <v>0</v>
      </c>
      <c r="V188" s="152">
        <f>IF('2-Inserimento dati (AP)'!F187=0,"l",'2-Inserimento dati (AP)'!E187)</f>
        <v>0</v>
      </c>
      <c r="W188" s="176" t="str">
        <f>IF('2-Inserimento dati (AP)'!F187=0,"l",(IF('2-Inserimento dati (AP)'!E187="sconosciuto","X","l")))</f>
        <v>l</v>
      </c>
      <c r="X188" s="167">
        <f>X28</f>
        <v>0.2</v>
      </c>
      <c r="Y188" s="170" t="str">
        <f>IF('2-Inserimento dati (AP)'!G187="nessuna","X",0)</f>
        <v>X</v>
      </c>
      <c r="Z188" s="171">
        <f>IF('2-Inserimento dati (AP)'!G187="piccola","X",0)</f>
        <v>0</v>
      </c>
      <c r="AA188" s="171">
        <f>IF('2-Inserimento dati (AP)'!G187="media","X",0)</f>
        <v>0</v>
      </c>
      <c r="AB188" s="172">
        <f>IF('2-Inserimento dati (AP)'!G187="grande","X",0)</f>
        <v>0</v>
      </c>
      <c r="AC188" s="312">
        <f>'2-Inserimento dati (AP)'!H187</f>
        <v>0</v>
      </c>
      <c r="AD188" s="313"/>
      <c r="AE188" s="313"/>
    </row>
    <row r="189" spans="1:31" ht="25.5" customHeight="1">
      <c r="A189" s="300"/>
      <c r="B189" s="64" t="s">
        <v>173</v>
      </c>
      <c r="C189" s="64" t="s">
        <v>39</v>
      </c>
      <c r="D189" s="64"/>
      <c r="E189" s="64"/>
      <c r="F189" s="64"/>
      <c r="G189" s="65"/>
      <c r="H189" s="348">
        <f>IF('2-Inserimento dati (AP)'!F189=0,"l",'2-Inserimento dati (AP)'!E189)</f>
        <v>0</v>
      </c>
      <c r="I189" s="341"/>
      <c r="J189" s="346">
        <f>IF('2-Inserimento dati (AP)'!F189=0,"l",'2-Inserimento dati (AP)'!E189)</f>
        <v>0</v>
      </c>
      <c r="K189" s="341"/>
      <c r="L189" s="346">
        <f>IF('2-Inserimento dati (AP)'!F189=0,"l",'2-Inserimento dati (AP)'!E189)</f>
        <v>0</v>
      </c>
      <c r="M189" s="341"/>
      <c r="N189" s="153">
        <f>IF('2-Inserimento dati (AP)'!F189=0,"l",'2-Inserimento dati (AP)'!E189)</f>
        <v>0</v>
      </c>
      <c r="O189" s="322">
        <f>IF('2-Inserimento dati (AP)'!F189=0,"l",'2-Inserimento dati (AP)'!E189)</f>
        <v>0</v>
      </c>
      <c r="P189" s="341"/>
      <c r="Q189" s="322">
        <f>IF('2-Inserimento dati (AP)'!F189=0,"l",'2-Inserimento dati (AP)'!E189)</f>
        <v>0</v>
      </c>
      <c r="R189" s="341"/>
      <c r="S189" s="322">
        <f>IF('2-Inserimento dati (AP)'!F189=0,"l",'2-Inserimento dati (AP)'!E189)</f>
        <v>0</v>
      </c>
      <c r="T189" s="323"/>
      <c r="U189" s="185">
        <f>IF('2-Inserimento dati (AP)'!F189=0,"l",'2-Inserimento dati (AP)'!E189)</f>
        <v>0</v>
      </c>
      <c r="V189" s="152">
        <f>IF('2-Inserimento dati (AP)'!F189=0,"l",'2-Inserimento dati (AP)'!E189)</f>
        <v>0</v>
      </c>
      <c r="W189" s="176" t="str">
        <f>IF('2-Inserimento dati (AP)'!F189=0,"l",(IF('2-Inserimento dati (AP)'!E189="sconosciuto","X","l")))</f>
        <v>l</v>
      </c>
      <c r="X189" s="167">
        <f>X29</f>
        <v>0.2</v>
      </c>
      <c r="Y189" s="170" t="str">
        <f>IF('2-Inserimento dati (AP)'!G189="nessuna","X",0)</f>
        <v>X</v>
      </c>
      <c r="Z189" s="171">
        <f>IF('2-Inserimento dati (AP)'!G189="piccola","X",0)</f>
        <v>0</v>
      </c>
      <c r="AA189" s="171">
        <f>IF('2-Inserimento dati (AP)'!G189="media","X",0)</f>
        <v>0</v>
      </c>
      <c r="AB189" s="172">
        <f>IF('2-Inserimento dati (AP)'!G189="grande","X",0)</f>
        <v>0</v>
      </c>
      <c r="AC189" s="312">
        <f>'2-Inserimento dati (AP)'!H189</f>
        <v>0</v>
      </c>
      <c r="AD189" s="313"/>
      <c r="AE189" s="313"/>
    </row>
    <row r="190" spans="1:31" ht="25.5" customHeight="1">
      <c r="A190" s="300"/>
      <c r="B190" s="64" t="s">
        <v>174</v>
      </c>
      <c r="C190" s="306" t="s">
        <v>59</v>
      </c>
      <c r="D190" s="306"/>
      <c r="E190" s="306"/>
      <c r="F190" s="306"/>
      <c r="G190" s="367"/>
      <c r="H190" s="348">
        <f>IF('2-Inserimento dati (AP)'!F191=0,"l",'2-Inserimento dati (AP)'!E191)</f>
        <v>0</v>
      </c>
      <c r="I190" s="341"/>
      <c r="J190" s="346">
        <f>IF('2-Inserimento dati (AP)'!F191=0,"l",'2-Inserimento dati (AP)'!E191)</f>
        <v>0</v>
      </c>
      <c r="K190" s="341"/>
      <c r="L190" s="346">
        <f>IF('2-Inserimento dati (AP)'!F191=0,"l",'2-Inserimento dati (AP)'!E191)</f>
        <v>0</v>
      </c>
      <c r="M190" s="341"/>
      <c r="N190" s="151">
        <f>IF('2-Inserimento dati (AP)'!F191=0,"l",'2-Inserimento dati (AP)'!E191)</f>
        <v>0</v>
      </c>
      <c r="O190" s="322">
        <f>IF('2-Inserimento dati (AP)'!F191=0,"l",'2-Inserimento dati (AP)'!E191)</f>
        <v>0</v>
      </c>
      <c r="P190" s="341"/>
      <c r="Q190" s="322">
        <f>IF('2-Inserimento dati (AP)'!F191=0,"l",'2-Inserimento dati (AP)'!E191)</f>
        <v>0</v>
      </c>
      <c r="R190" s="341"/>
      <c r="S190" s="322">
        <f>IF('2-Inserimento dati (AP)'!F191=0,"l",'2-Inserimento dati (AP)'!E191)</f>
        <v>0</v>
      </c>
      <c r="T190" s="323"/>
      <c r="U190" s="185"/>
      <c r="V190" s="152"/>
      <c r="W190" s="176" t="str">
        <f>IF('2-Inserimento dati (AP)'!F191=0,"l",(IF('2-Inserimento dati (AP)'!E191="sconosciuto","X","l")))</f>
        <v>l</v>
      </c>
      <c r="X190" s="167">
        <f>X30</f>
        <v>0.2</v>
      </c>
      <c r="Y190" s="170" t="str">
        <f>IF('2-Inserimento dati (AP)'!G191="nessuna","X",0)</f>
        <v>X</v>
      </c>
      <c r="Z190" s="171">
        <f>IF('2-Inserimento dati (AP)'!G191="piccola","X",0)</f>
        <v>0</v>
      </c>
      <c r="AA190" s="171">
        <f>IF('2-Inserimento dati (AP)'!G191="media","X",0)</f>
        <v>0</v>
      </c>
      <c r="AB190" s="172">
        <f>IF('2-Inserimento dati (AP)'!G191="grande","X",0)</f>
        <v>0</v>
      </c>
      <c r="AC190" s="312">
        <f>'2-Inserimento dati (AP)'!H191</f>
        <v>0</v>
      </c>
      <c r="AD190" s="313"/>
      <c r="AE190" s="313"/>
    </row>
    <row r="191" spans="1:31" ht="25.5" customHeight="1">
      <c r="A191" s="301"/>
      <c r="B191" s="66" t="s">
        <v>175</v>
      </c>
      <c r="C191" s="66" t="s">
        <v>100</v>
      </c>
      <c r="D191" s="66"/>
      <c r="E191" s="66"/>
      <c r="F191" s="66"/>
      <c r="G191" s="67"/>
      <c r="H191" s="349">
        <f>IF('2-Inserimento dati (AP)'!F193=0,"l",'2-Inserimento dati (AP)'!E193)</f>
        <v>0</v>
      </c>
      <c r="I191" s="343"/>
      <c r="J191" s="342">
        <f>IF('2-Inserimento dati (AP)'!F193=0,"l",'2-Inserimento dati (AP)'!E193)</f>
        <v>0</v>
      </c>
      <c r="K191" s="343"/>
      <c r="L191" s="342">
        <f>IF('2-Inserimento dati (AP)'!F193=0,"l",'2-Inserimento dati (AP)'!E193)</f>
        <v>0</v>
      </c>
      <c r="M191" s="343"/>
      <c r="N191" s="154">
        <f>IF('2-Inserimento dati (AP)'!F193=0,"l",'2-Inserimento dati (AP)'!E193)</f>
        <v>0</v>
      </c>
      <c r="O191" s="344">
        <f>IF('2-Inserimento dati (AP)'!F193=0,"l",'2-Inserimento dati (AP)'!E193)</f>
        <v>0</v>
      </c>
      <c r="P191" s="343"/>
      <c r="Q191" s="344">
        <f>IF('2-Inserimento dati (AP)'!F193=0,"l",'2-Inserimento dati (AP)'!E193)</f>
        <v>0</v>
      </c>
      <c r="R191" s="343"/>
      <c r="S191" s="344">
        <f>IF('2-Inserimento dati (AP)'!F193=0,"l",'2-Inserimento dati (AP)'!E193)</f>
        <v>0</v>
      </c>
      <c r="T191" s="345"/>
      <c r="U191" s="186"/>
      <c r="V191" s="155"/>
      <c r="W191" s="177" t="str">
        <f>IF('2-Inserimento dati (AP)'!F193=0,"l",(IF('2-Inserimento dati (AP)'!E193="sconosciuto","X","l")))</f>
        <v>l</v>
      </c>
      <c r="X191" s="168">
        <f>X31</f>
        <v>0.2</v>
      </c>
      <c r="Y191" s="173" t="str">
        <f>IF('2-Inserimento dati (AP)'!G193="nessuna","X",0)</f>
        <v>X</v>
      </c>
      <c r="Z191" s="174">
        <f>IF('2-Inserimento dati (AP)'!G193="piccola","X",0)</f>
        <v>0</v>
      </c>
      <c r="AA191" s="174">
        <f>IF('2-Inserimento dati (AP)'!G193="media","X",0)</f>
        <v>0</v>
      </c>
      <c r="AB191" s="175">
        <f>IF('2-Inserimento dati (AP)'!G193="grande","X",0)</f>
        <v>0</v>
      </c>
      <c r="AC191" s="312">
        <f>'2-Inserimento dati (AP)'!H193</f>
        <v>0</v>
      </c>
      <c r="AD191" s="313"/>
      <c r="AE191" s="313"/>
    </row>
    <row r="192" spans="1:31" ht="18.75" customHeight="1">
      <c r="A192" s="203"/>
      <c r="B192" s="8"/>
      <c r="C192" s="8"/>
      <c r="D192" s="8"/>
      <c r="E192" s="8"/>
      <c r="F192" s="8"/>
      <c r="G192" s="8"/>
      <c r="H192" s="126"/>
      <c r="I192" s="7"/>
      <c r="J192" s="126"/>
      <c r="K192" s="7"/>
      <c r="L192" s="126"/>
      <c r="M192" s="7"/>
      <c r="N192" s="7"/>
      <c r="O192" s="127"/>
      <c r="P192" s="7"/>
      <c r="Q192" s="126"/>
      <c r="R192" s="7"/>
      <c r="S192" s="127"/>
      <c r="T192" s="7"/>
      <c r="U192" s="25"/>
      <c r="V192" s="25"/>
      <c r="W192" s="25"/>
      <c r="X192" s="25"/>
      <c r="Y192" s="25"/>
      <c r="Z192" s="25"/>
      <c r="AA192" s="25"/>
      <c r="AB192" s="25"/>
      <c r="AC192" s="133"/>
      <c r="AD192" s="8"/>
      <c r="AE192" s="2"/>
    </row>
    <row r="193" spans="1:31" ht="12.75">
      <c r="A193" s="300" t="s">
        <v>23</v>
      </c>
      <c r="B193" s="134" t="s">
        <v>54</v>
      </c>
      <c r="C193" s="135"/>
      <c r="D193" s="135"/>
      <c r="E193" s="135"/>
      <c r="F193" s="135"/>
      <c r="G193" s="135"/>
      <c r="H193" s="6"/>
      <c r="I193" s="87"/>
      <c r="J193" s="87"/>
      <c r="K193" s="6"/>
      <c r="L193" s="6"/>
      <c r="M193" s="5"/>
      <c r="N193" s="5"/>
      <c r="O193" s="5"/>
      <c r="P193" s="6"/>
      <c r="Q193" s="6"/>
      <c r="R193" s="5"/>
      <c r="S193" s="5"/>
      <c r="T193" s="6"/>
      <c r="U193" s="6"/>
      <c r="V193" s="6"/>
      <c r="W193" s="6"/>
      <c r="X193" s="6"/>
      <c r="Y193" s="6"/>
      <c r="Z193" s="6"/>
      <c r="AA193" s="6"/>
      <c r="AB193" s="6"/>
      <c r="AC193" s="132"/>
      <c r="AD193" s="6"/>
      <c r="AE193" s="2"/>
    </row>
    <row r="194" spans="1:31" ht="25.5" customHeight="1">
      <c r="A194" s="300"/>
      <c r="B194" s="64" t="s">
        <v>176</v>
      </c>
      <c r="C194" s="64" t="s">
        <v>41</v>
      </c>
      <c r="D194" s="64"/>
      <c r="E194" s="64"/>
      <c r="F194" s="64"/>
      <c r="G194" s="65"/>
      <c r="H194" s="348">
        <f>IF('2-Inserimento dati (AP)'!F198=0,"l",'2-Inserimento dati (AP)'!E198)</f>
        <v>0</v>
      </c>
      <c r="I194" s="341"/>
      <c r="J194" s="346">
        <f>IF('2-Inserimento dati (AP)'!F198=0,"l",'2-Inserimento dati (AP)'!E198)</f>
        <v>0</v>
      </c>
      <c r="K194" s="341"/>
      <c r="L194" s="346">
        <f>IF('2-Inserimento dati (AP)'!F198=0,"l",'2-Inserimento dati (AP)'!E198)</f>
        <v>0</v>
      </c>
      <c r="M194" s="341"/>
      <c r="N194" s="151">
        <f>IF('2-Inserimento dati (AP)'!F198=0,"l",'2-Inserimento dati (AP)'!E198)</f>
        <v>0</v>
      </c>
      <c r="O194" s="322">
        <f>IF('2-Inserimento dati (AP)'!F198=0,"l",'2-Inserimento dati (AP)'!E198)</f>
        <v>0</v>
      </c>
      <c r="P194" s="341"/>
      <c r="Q194" s="322">
        <f>IF('2-Inserimento dati (AP)'!F198=0,"l",'2-Inserimento dati (AP)'!E198)</f>
        <v>0</v>
      </c>
      <c r="R194" s="341"/>
      <c r="S194" s="322">
        <f>IF('2-Inserimento dati (AP)'!F198=0,"l",'2-Inserimento dati (AP)'!E198)</f>
        <v>0</v>
      </c>
      <c r="T194" s="323"/>
      <c r="U194" s="185">
        <f>IF('2-Inserimento dati (AP)'!F198=0,"l",'2-Inserimento dati (AP)'!E198)</f>
        <v>0</v>
      </c>
      <c r="V194" s="152">
        <f>IF('2-Inserimento dati (AP)'!F198=0,"l",'2-Inserimento dati (AP)'!E198)</f>
        <v>0</v>
      </c>
      <c r="W194" s="176" t="str">
        <f>IF('2-Inserimento dati (AP)'!F198=0,"l",(IF('2-Inserimento dati (AP)'!E198="sconosciuto","X","l")))</f>
        <v>l</v>
      </c>
      <c r="X194" s="167">
        <f>X34</f>
        <v>0.2</v>
      </c>
      <c r="Y194" s="170" t="str">
        <f>IF('2-Inserimento dati (AP)'!G198="nessuna","X",0)</f>
        <v>X</v>
      </c>
      <c r="Z194" s="171">
        <f>IF('2-Inserimento dati (AP)'!G198="piccola","X",0)</f>
        <v>0</v>
      </c>
      <c r="AA194" s="171">
        <f>IF('2-Inserimento dati (AP)'!G198="media","X",0)</f>
        <v>0</v>
      </c>
      <c r="AB194" s="172">
        <f>IF('2-Inserimento dati (AP)'!G198="grande","X",0)</f>
        <v>0</v>
      </c>
      <c r="AC194" s="312">
        <f>'2-Inserimento dati (AP)'!H198</f>
        <v>0</v>
      </c>
      <c r="AD194" s="313"/>
      <c r="AE194" s="313"/>
    </row>
    <row r="195" spans="1:31" ht="25.5" customHeight="1">
      <c r="A195" s="300"/>
      <c r="B195" s="64" t="s">
        <v>177</v>
      </c>
      <c r="C195" s="306" t="s">
        <v>42</v>
      </c>
      <c r="D195" s="306"/>
      <c r="E195" s="306"/>
      <c r="F195" s="306"/>
      <c r="G195" s="367"/>
      <c r="H195" s="348">
        <f>IF('2-Inserimento dati (AP)'!F200=0,"l",'2-Inserimento dati (AP)'!E200)</f>
        <v>0</v>
      </c>
      <c r="I195" s="341"/>
      <c r="J195" s="346">
        <f>IF('2-Inserimento dati (AP)'!F200=0,"l",'2-Inserimento dati (AP)'!E200)</f>
        <v>0</v>
      </c>
      <c r="K195" s="341"/>
      <c r="L195" s="346">
        <f>IF('2-Inserimento dati (AP)'!F200=0,"l",'2-Inserimento dati (AP)'!E200)</f>
        <v>0</v>
      </c>
      <c r="M195" s="341"/>
      <c r="N195" s="151">
        <f>IF('2-Inserimento dati (AP)'!F200=0,"l",'2-Inserimento dati (AP)'!E200)</f>
        <v>0</v>
      </c>
      <c r="O195" s="322">
        <f>IF('2-Inserimento dati (AP)'!F200=0,"l",'2-Inserimento dati (AP)'!E200)</f>
        <v>0</v>
      </c>
      <c r="P195" s="341"/>
      <c r="Q195" s="322">
        <f>IF('2-Inserimento dati (AP)'!F200=0,"l",'2-Inserimento dati (AP)'!E200)</f>
        <v>0</v>
      </c>
      <c r="R195" s="341"/>
      <c r="S195" s="322">
        <f>IF('2-Inserimento dati (AP)'!F200=0,"l",'2-Inserimento dati (AP)'!E200)</f>
        <v>0</v>
      </c>
      <c r="T195" s="323"/>
      <c r="U195" s="185">
        <f>IF('2-Inserimento dati (AP)'!F200=0,"l",'2-Inserimento dati (AP)'!E200)</f>
        <v>0</v>
      </c>
      <c r="V195" s="152">
        <f>IF('2-Inserimento dati (AP)'!F200=0,"l",'2-Inserimento dati (AP)'!E200)</f>
        <v>0</v>
      </c>
      <c r="W195" s="176" t="str">
        <f>IF('2-Inserimento dati (AP)'!F200=0,"l",(IF('2-Inserimento dati (AP)'!E200="sconosciuto","X","l")))</f>
        <v>l</v>
      </c>
      <c r="X195" s="167">
        <f>X35</f>
        <v>0.2</v>
      </c>
      <c r="Y195" s="170" t="str">
        <f>IF('2-Inserimento dati (AP)'!G200="nessuna","X",0)</f>
        <v>X</v>
      </c>
      <c r="Z195" s="171">
        <f>IF('2-Inserimento dati (AP)'!G200="piccola","X",0)</f>
        <v>0</v>
      </c>
      <c r="AA195" s="171">
        <f>IF('2-Inserimento dati (AP)'!G200="media","X",0)</f>
        <v>0</v>
      </c>
      <c r="AB195" s="172">
        <f>IF('2-Inserimento dati (AP)'!G200="grande","X",0)</f>
        <v>0</v>
      </c>
      <c r="AC195" s="312">
        <f>'2-Inserimento dati (AP)'!H200</f>
        <v>0</v>
      </c>
      <c r="AD195" s="313"/>
      <c r="AE195" s="313"/>
    </row>
    <row r="196" spans="1:31" ht="25.5" customHeight="1">
      <c r="A196" s="300"/>
      <c r="B196" s="64" t="s">
        <v>178</v>
      </c>
      <c r="C196" s="64" t="s">
        <v>101</v>
      </c>
      <c r="D196" s="64"/>
      <c r="E196" s="64"/>
      <c r="F196" s="64"/>
      <c r="G196" s="65"/>
      <c r="H196" s="348">
        <f>IF('2-Inserimento dati (AP)'!F202=0,"l",'2-Inserimento dati (AP)'!E202)</f>
        <v>0</v>
      </c>
      <c r="I196" s="341"/>
      <c r="J196" s="346">
        <f>IF('2-Inserimento dati (AP)'!F202=0,"l",'2-Inserimento dati (AP)'!E202)</f>
        <v>0</v>
      </c>
      <c r="K196" s="341"/>
      <c r="L196" s="346">
        <f>IF('2-Inserimento dati (AP)'!F202=0,"l",'2-Inserimento dati (AP)'!E202)</f>
        <v>0</v>
      </c>
      <c r="M196" s="341"/>
      <c r="N196" s="153">
        <f>IF('2-Inserimento dati (AP)'!F202=0,"l",'2-Inserimento dati (AP)'!E202)</f>
        <v>0</v>
      </c>
      <c r="O196" s="322">
        <f>IF('2-Inserimento dati (AP)'!F202=0,"l",'2-Inserimento dati (AP)'!E202)</f>
        <v>0</v>
      </c>
      <c r="P196" s="341"/>
      <c r="Q196" s="322">
        <f>IF('2-Inserimento dati (AP)'!F202=0,"l",'2-Inserimento dati (AP)'!E202)</f>
        <v>0</v>
      </c>
      <c r="R196" s="341"/>
      <c r="S196" s="322">
        <f>IF('2-Inserimento dati (AP)'!F202=0,"l",'2-Inserimento dati (AP)'!E202)</f>
        <v>0</v>
      </c>
      <c r="T196" s="323"/>
      <c r="U196" s="185">
        <f>IF('2-Inserimento dati (AP)'!F202=0,"l",'2-Inserimento dati (AP)'!E202)</f>
        <v>0</v>
      </c>
      <c r="V196" s="152">
        <f>IF('2-Inserimento dati (AP)'!F202=0,"l",'2-Inserimento dati (AP)'!E202)</f>
        <v>0</v>
      </c>
      <c r="W196" s="176" t="str">
        <f>IF('2-Inserimento dati (AP)'!F202=0,"l",(IF('2-Inserimento dati (AP)'!E202="sconosciuto","X","l")))</f>
        <v>l</v>
      </c>
      <c r="X196" s="167">
        <f>X36</f>
        <v>0.2</v>
      </c>
      <c r="Y196" s="170" t="str">
        <f>IF('2-Inserimento dati (AP)'!G202="nessuna","X",0)</f>
        <v>X</v>
      </c>
      <c r="Z196" s="171">
        <f>IF('2-Inserimento dati (AP)'!G202="piccola","X",0)</f>
        <v>0</v>
      </c>
      <c r="AA196" s="171">
        <f>IF('2-Inserimento dati (AP)'!G202="media","X",0)</f>
        <v>0</v>
      </c>
      <c r="AB196" s="172">
        <f>IF('2-Inserimento dati (AP)'!G202="grande","X",0)</f>
        <v>0</v>
      </c>
      <c r="AC196" s="312">
        <f>'2-Inserimento dati (AP)'!H202</f>
        <v>0</v>
      </c>
      <c r="AD196" s="313"/>
      <c r="AE196" s="313"/>
    </row>
    <row r="197" spans="1:31" ht="25.5" customHeight="1">
      <c r="A197" s="300"/>
      <c r="B197" s="64" t="s">
        <v>179</v>
      </c>
      <c r="C197" s="306" t="s">
        <v>43</v>
      </c>
      <c r="D197" s="306"/>
      <c r="E197" s="306"/>
      <c r="F197" s="306"/>
      <c r="G197" s="367"/>
      <c r="H197" s="348">
        <f>IF('2-Inserimento dati (AP)'!F204=0,"l",'2-Inserimento dati (AP)'!E204)</f>
        <v>0</v>
      </c>
      <c r="I197" s="341"/>
      <c r="J197" s="346">
        <f>IF('2-Inserimento dati (AP)'!F204=0,"l",'2-Inserimento dati (AP)'!E204)</f>
        <v>0</v>
      </c>
      <c r="K197" s="341"/>
      <c r="L197" s="346">
        <f>IF('2-Inserimento dati (AP)'!F204=0,"l",'2-Inserimento dati (AP)'!E204)</f>
        <v>0</v>
      </c>
      <c r="M197" s="341"/>
      <c r="N197" s="151">
        <f>IF('2-Inserimento dati (AP)'!F204=0,"l",'2-Inserimento dati (AP)'!E204)</f>
        <v>0</v>
      </c>
      <c r="O197" s="322">
        <f>IF('2-Inserimento dati (AP)'!F204=0,"l",'2-Inserimento dati (AP)'!E204)</f>
        <v>0</v>
      </c>
      <c r="P197" s="341"/>
      <c r="Q197" s="322">
        <f>IF('2-Inserimento dati (AP)'!F204=0,"l",'2-Inserimento dati (AP)'!E204)</f>
        <v>0</v>
      </c>
      <c r="R197" s="341"/>
      <c r="S197" s="322">
        <f>IF('2-Inserimento dati (AP)'!F204=0,"l",'2-Inserimento dati (AP)'!E204)</f>
        <v>0</v>
      </c>
      <c r="T197" s="323"/>
      <c r="U197" s="185"/>
      <c r="V197" s="152"/>
      <c r="W197" s="176" t="str">
        <f>IF('2-Inserimento dati (AP)'!F204=0,"l",(IF('2-Inserimento dati (AP)'!E204="sconosciuto","X","l")))</f>
        <v>l</v>
      </c>
      <c r="X197" s="167">
        <f>X37</f>
        <v>0.2</v>
      </c>
      <c r="Y197" s="170" t="str">
        <f>IF('2-Inserimento dati (AP)'!G204="nessuna","X",0)</f>
        <v>X</v>
      </c>
      <c r="Z197" s="171">
        <f>IF('2-Inserimento dati (AP)'!G204="piccola","X",0)</f>
        <v>0</v>
      </c>
      <c r="AA197" s="171">
        <f>IF('2-Inserimento dati (AP)'!G204="media","X",0)</f>
        <v>0</v>
      </c>
      <c r="AB197" s="172">
        <f>IF('2-Inserimento dati (AP)'!G204="grande","X",0)</f>
        <v>0</v>
      </c>
      <c r="AC197" s="312">
        <f>'2-Inserimento dati (AP)'!H204</f>
        <v>0</v>
      </c>
      <c r="AD197" s="313"/>
      <c r="AE197" s="313"/>
    </row>
    <row r="198" spans="1:31" ht="25.5" customHeight="1">
      <c r="A198" s="301"/>
      <c r="B198" s="66" t="s">
        <v>180</v>
      </c>
      <c r="C198" s="66" t="s">
        <v>51</v>
      </c>
      <c r="D198" s="66"/>
      <c r="E198" s="66"/>
      <c r="F198" s="66"/>
      <c r="G198" s="67"/>
      <c r="H198" s="349">
        <f>IF('2-Inserimento dati (AP)'!F206=0,"l",'2-Inserimento dati (AP)'!E206)</f>
        <v>0</v>
      </c>
      <c r="I198" s="343"/>
      <c r="J198" s="342">
        <f>IF('2-Inserimento dati (AP)'!F206=0,"l",'2-Inserimento dati (AP)'!E206)</f>
        <v>0</v>
      </c>
      <c r="K198" s="343"/>
      <c r="L198" s="342">
        <f>IF('2-Inserimento dati (AP)'!F206=0,"l",'2-Inserimento dati (AP)'!E206)</f>
        <v>0</v>
      </c>
      <c r="M198" s="343"/>
      <c r="N198" s="154">
        <f>IF('2-Inserimento dati (AP)'!F206=0,"l",'2-Inserimento dati (AP)'!E206)</f>
        <v>0</v>
      </c>
      <c r="O198" s="344">
        <f>IF('2-Inserimento dati (AP)'!F206=0,"l",'2-Inserimento dati (AP)'!E206)</f>
        <v>0</v>
      </c>
      <c r="P198" s="343"/>
      <c r="Q198" s="344">
        <f>IF('2-Inserimento dati (AP)'!F206=0,"l",'2-Inserimento dati (AP)'!E206)</f>
        <v>0</v>
      </c>
      <c r="R198" s="343"/>
      <c r="S198" s="344">
        <f>IF('2-Inserimento dati (AP)'!F206=0,"l",'2-Inserimento dati (AP)'!E206)</f>
        <v>0</v>
      </c>
      <c r="T198" s="345"/>
      <c r="U198" s="186"/>
      <c r="V198" s="155"/>
      <c r="W198" s="177" t="str">
        <f>IF('2-Inserimento dati (AP)'!F206=0,"l",(IF('2-Inserimento dati (AP)'!E206="sconosciuto","X","l")))</f>
        <v>l</v>
      </c>
      <c r="X198" s="168">
        <f>X38</f>
        <v>0.2</v>
      </c>
      <c r="Y198" s="173" t="str">
        <f>IF('2-Inserimento dati (AP)'!G206="nessuna","X",0)</f>
        <v>X</v>
      </c>
      <c r="Z198" s="174">
        <f>IF('2-Inserimento dati (AP)'!G206="piccola","X",0)</f>
        <v>0</v>
      </c>
      <c r="AA198" s="174">
        <f>IF('2-Inserimento dati (AP)'!G206="media","X",0)</f>
        <v>0</v>
      </c>
      <c r="AB198" s="175">
        <f>IF('2-Inserimento dati (AP)'!G206="grande","X",0)</f>
        <v>0</v>
      </c>
      <c r="AC198" s="312">
        <f>'2-Inserimento dati (AP)'!H206</f>
        <v>0</v>
      </c>
      <c r="AD198" s="313"/>
      <c r="AE198" s="313"/>
    </row>
    <row r="199" spans="1:31" ht="12.75">
      <c r="A199" s="203"/>
      <c r="B199" s="2"/>
      <c r="C199" s="2"/>
      <c r="D199" s="2"/>
      <c r="E199" s="2"/>
      <c r="F199" s="2"/>
      <c r="G199" s="2"/>
      <c r="H199" s="2"/>
      <c r="I199" s="321"/>
      <c r="J199" s="321"/>
      <c r="K199" s="2"/>
      <c r="L199" s="2"/>
      <c r="M199" s="350"/>
      <c r="N199" s="350"/>
      <c r="O199" s="350"/>
      <c r="P199" s="2"/>
      <c r="Q199" s="2"/>
      <c r="R199" s="350"/>
      <c r="S199" s="350"/>
      <c r="T199" s="2"/>
      <c r="U199" s="2"/>
      <c r="V199" s="2"/>
      <c r="W199" s="2"/>
      <c r="X199" s="2"/>
      <c r="Y199" s="2"/>
      <c r="Z199" s="2"/>
      <c r="AA199" s="2"/>
      <c r="AB199" s="2"/>
      <c r="AC199" s="2"/>
      <c r="AD199" s="2"/>
      <c r="AE199" s="2"/>
    </row>
    <row r="200" spans="1:31" ht="12.75">
      <c r="A200" s="203"/>
      <c r="B200" s="2"/>
      <c r="C200" s="2"/>
      <c r="D200" s="2"/>
      <c r="E200" s="2"/>
      <c r="F200" s="2"/>
      <c r="G200" s="2"/>
      <c r="H200" s="2"/>
      <c r="I200" s="26"/>
      <c r="J200" s="26"/>
      <c r="K200" s="2"/>
      <c r="L200" s="2"/>
      <c r="M200" s="27"/>
      <c r="N200" s="27"/>
      <c r="O200" s="27"/>
      <c r="P200" s="2"/>
      <c r="Q200" s="2"/>
      <c r="R200" s="27"/>
      <c r="S200" s="27"/>
      <c r="T200" s="2"/>
      <c r="U200" s="2"/>
      <c r="V200" s="2"/>
      <c r="W200" s="2"/>
      <c r="X200" s="2"/>
      <c r="Y200" s="2"/>
      <c r="Z200" s="2"/>
      <c r="AA200" s="2"/>
      <c r="AB200" s="2"/>
      <c r="AC200" s="2"/>
      <c r="AD200" s="2"/>
      <c r="AE200" s="2"/>
    </row>
    <row r="201" spans="1:31" ht="12.75">
      <c r="A201" s="203"/>
      <c r="B201" s="2"/>
      <c r="C201" s="2"/>
      <c r="D201" s="2"/>
      <c r="E201" s="2"/>
      <c r="F201" s="2"/>
      <c r="G201" s="2"/>
      <c r="H201" s="2"/>
      <c r="I201" s="321"/>
      <c r="J201" s="321"/>
      <c r="K201" s="2"/>
      <c r="L201" s="2"/>
      <c r="M201" s="350"/>
      <c r="N201" s="350"/>
      <c r="O201" s="350"/>
      <c r="P201" s="2"/>
      <c r="Q201" s="2"/>
      <c r="R201" s="350"/>
      <c r="S201" s="350"/>
      <c r="T201" s="2"/>
      <c r="U201" s="2"/>
      <c r="V201" s="2"/>
      <c r="W201" s="2"/>
      <c r="X201" s="2"/>
      <c r="Y201" s="2"/>
      <c r="Z201" s="2"/>
      <c r="AA201" s="2"/>
      <c r="AB201" s="2"/>
      <c r="AC201" s="2"/>
      <c r="AD201" s="2"/>
      <c r="AE201" s="2"/>
    </row>
    <row r="202" spans="1:31" ht="15.75">
      <c r="A202" s="203"/>
      <c r="B202" s="76" t="s">
        <v>89</v>
      </c>
      <c r="C202" s="77"/>
      <c r="D202" s="77"/>
      <c r="E202" s="2"/>
      <c r="F202" s="2"/>
      <c r="G202" s="2"/>
      <c r="H202" s="2"/>
      <c r="I202" s="321"/>
      <c r="J202" s="321"/>
      <c r="K202" s="2"/>
      <c r="L202" s="2"/>
      <c r="M202" s="350"/>
      <c r="N202" s="350"/>
      <c r="O202" s="350"/>
      <c r="P202" s="2"/>
      <c r="Q202" s="2"/>
      <c r="R202" s="350"/>
      <c r="S202" s="350"/>
      <c r="T202" s="2"/>
      <c r="U202" s="2"/>
      <c r="V202" s="2"/>
      <c r="W202" s="2"/>
      <c r="X202" s="2"/>
      <c r="Y202" s="2"/>
      <c r="Z202" s="2"/>
      <c r="AA202" s="2"/>
      <c r="AB202" s="2"/>
      <c r="AC202" s="2"/>
      <c r="AD202" s="2"/>
      <c r="AE202" s="2"/>
    </row>
    <row r="203" spans="1:31" ht="18.75" customHeight="1">
      <c r="A203" s="203"/>
      <c r="B203" s="11"/>
      <c r="C203" s="11"/>
      <c r="D203" s="11"/>
      <c r="E203" s="28"/>
      <c r="F203" s="28"/>
      <c r="G203" s="7"/>
      <c r="H203" s="82"/>
      <c r="I203" s="358" t="s">
        <v>75</v>
      </c>
      <c r="J203" s="359"/>
      <c r="K203" s="359"/>
      <c r="L203" s="359"/>
      <c r="M203" s="359"/>
      <c r="N203" s="359"/>
      <c r="O203" s="359"/>
      <c r="P203" s="359"/>
      <c r="Q203" s="359"/>
      <c r="R203" s="359"/>
      <c r="S203" s="359"/>
      <c r="T203" s="359"/>
      <c r="U203" s="359"/>
      <c r="V203" s="359"/>
      <c r="W203" s="360"/>
      <c r="X203" s="303"/>
      <c r="Y203" s="338" t="s">
        <v>95</v>
      </c>
      <c r="Z203" s="324"/>
      <c r="AA203" s="324"/>
      <c r="AB203" s="347"/>
      <c r="AC203" s="320" t="s">
        <v>64</v>
      </c>
      <c r="AD203" s="321"/>
      <c r="AE203" s="290"/>
    </row>
    <row r="204" spans="1:31" ht="25.5" customHeight="1">
      <c r="A204" s="203"/>
      <c r="B204" s="68" t="s">
        <v>92</v>
      </c>
      <c r="C204" s="68" t="s">
        <v>30</v>
      </c>
      <c r="D204" s="68"/>
      <c r="E204" s="28"/>
      <c r="F204" s="83"/>
      <c r="G204" s="83"/>
      <c r="H204" s="84"/>
      <c r="I204" s="356" t="s">
        <v>96</v>
      </c>
      <c r="J204" s="354"/>
      <c r="K204" s="354"/>
      <c r="L204" s="324" t="s">
        <v>34</v>
      </c>
      <c r="M204" s="354"/>
      <c r="N204" s="354"/>
      <c r="O204" s="324" t="s">
        <v>97</v>
      </c>
      <c r="P204" s="354"/>
      <c r="Q204" s="354"/>
      <c r="R204" s="324" t="s">
        <v>98</v>
      </c>
      <c r="S204" s="354"/>
      <c r="T204" s="355"/>
      <c r="U204" s="326" t="s">
        <v>151</v>
      </c>
      <c r="V204" s="327"/>
      <c r="W204" s="328"/>
      <c r="X204" s="304"/>
      <c r="Y204" s="30" t="s">
        <v>96</v>
      </c>
      <c r="Z204" s="31" t="s">
        <v>34</v>
      </c>
      <c r="AA204" s="31" t="s">
        <v>97</v>
      </c>
      <c r="AB204" s="32" t="s">
        <v>98</v>
      </c>
      <c r="AC204" s="11"/>
      <c r="AD204" s="2"/>
      <c r="AE204" s="2"/>
    </row>
    <row r="205" spans="1:31" ht="12.75">
      <c r="A205" s="300" t="s">
        <v>23</v>
      </c>
      <c r="B205" s="180" t="s">
        <v>55</v>
      </c>
      <c r="C205" s="181"/>
      <c r="D205" s="181"/>
      <c r="E205" s="182"/>
      <c r="F205" s="183"/>
      <c r="G205" s="183"/>
      <c r="H205" s="184"/>
      <c r="I205" s="78"/>
      <c r="J205" s="87"/>
      <c r="K205" s="88"/>
      <c r="L205" s="16"/>
      <c r="M205" s="78"/>
      <c r="N205" s="89"/>
      <c r="O205" s="90"/>
      <c r="P205" s="91"/>
      <c r="Q205" s="79"/>
      <c r="R205" s="90"/>
      <c r="S205" s="91"/>
      <c r="T205" s="91"/>
      <c r="U205" s="188"/>
      <c r="V205" s="60"/>
      <c r="W205" s="61"/>
      <c r="X205" s="305"/>
      <c r="Y205" s="19"/>
      <c r="Z205" s="15"/>
      <c r="AA205" s="15"/>
      <c r="AB205" s="20"/>
      <c r="AC205" s="2"/>
      <c r="AD205" s="2"/>
      <c r="AE205" s="2"/>
    </row>
    <row r="206" spans="1:31" ht="25.5" customHeight="1">
      <c r="A206" s="300"/>
      <c r="B206" s="72">
        <v>1</v>
      </c>
      <c r="C206" s="73" t="s">
        <v>44</v>
      </c>
      <c r="D206" s="73"/>
      <c r="E206" s="62"/>
      <c r="F206" s="85"/>
      <c r="G206" s="85"/>
      <c r="H206" s="86"/>
      <c r="I206" s="315" t="str">
        <f>'2-Inserimento dati (AP)'!E215</f>
        <v>nessuna</v>
      </c>
      <c r="J206" s="316"/>
      <c r="K206" s="316"/>
      <c r="L206" s="316" t="str">
        <f>'2-Inserimento dati (AP)'!E215</f>
        <v>nessuna</v>
      </c>
      <c r="M206" s="316"/>
      <c r="N206" s="316"/>
      <c r="O206" s="316" t="str">
        <f>'2-Inserimento dati (AP)'!E215</f>
        <v>nessuna</v>
      </c>
      <c r="P206" s="316"/>
      <c r="Q206" s="316"/>
      <c r="R206" s="316" t="str">
        <f>'2-Inserimento dati (AP)'!E215</f>
        <v>nessuna</v>
      </c>
      <c r="S206" s="316"/>
      <c r="T206" s="319"/>
      <c r="U206" s="189"/>
      <c r="V206" s="156"/>
      <c r="W206" s="176" t="str">
        <f>(IF('2-Inserimento dati (AP)'!E215="sconosciuto","X","l"))</f>
        <v>l</v>
      </c>
      <c r="X206" s="21"/>
      <c r="Y206" s="170" t="str">
        <f>IF('2-Inserimento dati (AP)'!G215="nessuna","X",0)</f>
        <v>X</v>
      </c>
      <c r="Z206" s="171">
        <f>IF('2-Inserimento dati (AP)'!G215="piccola","X",0)</f>
        <v>0</v>
      </c>
      <c r="AA206" s="171">
        <f>IF('2-Inserimento dati (AP)'!G215="media","X",0)</f>
        <v>0</v>
      </c>
      <c r="AB206" s="172">
        <f>IF('2-Inserimento dati (AP)'!G215="grande","X",0)</f>
        <v>0</v>
      </c>
      <c r="AC206" s="312">
        <f>'2-Inserimento dati (AP)'!H215</f>
        <v>0</v>
      </c>
      <c r="AD206" s="313"/>
      <c r="AE206" s="314"/>
    </row>
    <row r="207" spans="1:31" ht="25.5" customHeight="1">
      <c r="A207" s="300"/>
      <c r="B207" s="72">
        <f aca="true" t="shared" si="2" ref="B207:B213">B206+1</f>
        <v>2</v>
      </c>
      <c r="C207" s="73" t="s">
        <v>45</v>
      </c>
      <c r="D207" s="73"/>
      <c r="E207" s="62"/>
      <c r="F207" s="85"/>
      <c r="G207" s="85"/>
      <c r="H207" s="86"/>
      <c r="I207" s="315" t="str">
        <f>'2-Inserimento dati (AP)'!E217</f>
        <v>nessuna</v>
      </c>
      <c r="J207" s="316"/>
      <c r="K207" s="316"/>
      <c r="L207" s="316" t="str">
        <f>'2-Inserimento dati (AP)'!E217</f>
        <v>nessuna</v>
      </c>
      <c r="M207" s="316"/>
      <c r="N207" s="316"/>
      <c r="O207" s="316" t="str">
        <f>'2-Inserimento dati (AP)'!E217</f>
        <v>nessuna</v>
      </c>
      <c r="P207" s="316"/>
      <c r="Q207" s="316"/>
      <c r="R207" s="316" t="str">
        <f>'2-Inserimento dati (AP)'!E217</f>
        <v>nessuna</v>
      </c>
      <c r="S207" s="316"/>
      <c r="T207" s="319"/>
      <c r="U207" s="189"/>
      <c r="V207" s="156"/>
      <c r="W207" s="176" t="str">
        <f>(IF('2-Inserimento dati (AP)'!E217="sconosciuto","X","l"))</f>
        <v>l</v>
      </c>
      <c r="X207" s="21"/>
      <c r="Y207" s="170" t="str">
        <f>IF('2-Inserimento dati (AP)'!G217="nessuna","X",0)</f>
        <v>X</v>
      </c>
      <c r="Z207" s="171">
        <f>IF('2-Inserimento dati (AP)'!G217="piccola","X",0)</f>
        <v>0</v>
      </c>
      <c r="AA207" s="171">
        <f>IF('2-Inserimento dati (AP)'!G217="media","X",0)</f>
        <v>0</v>
      </c>
      <c r="AB207" s="172">
        <f>IF('2-Inserimento dati (AP)'!G217="grande","X",0)</f>
        <v>0</v>
      </c>
      <c r="AC207" s="312">
        <f>'2-Inserimento dati (AP)'!H217</f>
        <v>0</v>
      </c>
      <c r="AD207" s="313"/>
      <c r="AE207" s="314"/>
    </row>
    <row r="208" spans="1:31" ht="25.5" customHeight="1">
      <c r="A208" s="300"/>
      <c r="B208" s="72">
        <f t="shared" si="2"/>
        <v>3</v>
      </c>
      <c r="C208" s="73" t="s">
        <v>46</v>
      </c>
      <c r="D208" s="73"/>
      <c r="E208" s="62"/>
      <c r="F208" s="85"/>
      <c r="G208" s="85"/>
      <c r="H208" s="86"/>
      <c r="I208" s="315" t="str">
        <f>'2-Inserimento dati (AP)'!E219</f>
        <v>nessuna</v>
      </c>
      <c r="J208" s="316"/>
      <c r="K208" s="316"/>
      <c r="L208" s="316" t="str">
        <f>'2-Inserimento dati (AP)'!E219</f>
        <v>nessuna</v>
      </c>
      <c r="M208" s="316"/>
      <c r="N208" s="316"/>
      <c r="O208" s="316" t="str">
        <f>'2-Inserimento dati (AP)'!E219</f>
        <v>nessuna</v>
      </c>
      <c r="P208" s="316"/>
      <c r="Q208" s="316"/>
      <c r="R208" s="316" t="str">
        <f>'2-Inserimento dati (AP)'!E219</f>
        <v>nessuna</v>
      </c>
      <c r="S208" s="316"/>
      <c r="T208" s="319"/>
      <c r="U208" s="189"/>
      <c r="V208" s="156"/>
      <c r="W208" s="176" t="str">
        <f>(IF('2-Inserimento dati (AP)'!E219="sconosciuto","X","l"))</f>
        <v>l</v>
      </c>
      <c r="X208" s="21"/>
      <c r="Y208" s="170" t="str">
        <f>IF('2-Inserimento dati (AP)'!G219="nessuna","X",0)</f>
        <v>X</v>
      </c>
      <c r="Z208" s="171">
        <f>IF('2-Inserimento dati (AP)'!G219="piccola","X",0)</f>
        <v>0</v>
      </c>
      <c r="AA208" s="171">
        <f>IF('2-Inserimento dati (AP)'!G219="media","X",0)</f>
        <v>0</v>
      </c>
      <c r="AB208" s="172">
        <f>IF('2-Inserimento dati (AP)'!G219="grande","X",0)</f>
        <v>0</v>
      </c>
      <c r="AC208" s="312">
        <f>'2-Inserimento dati (AP)'!H219</f>
        <v>0</v>
      </c>
      <c r="AD208" s="313"/>
      <c r="AE208" s="314"/>
    </row>
    <row r="209" spans="1:31" ht="25.5" customHeight="1">
      <c r="A209" s="300"/>
      <c r="B209" s="72">
        <f t="shared" si="2"/>
        <v>4</v>
      </c>
      <c r="C209" s="73" t="s">
        <v>47</v>
      </c>
      <c r="D209" s="73"/>
      <c r="E209" s="62"/>
      <c r="F209" s="62"/>
      <c r="G209" s="62"/>
      <c r="H209" s="80"/>
      <c r="I209" s="315" t="str">
        <f>'2-Inserimento dati (AP)'!E221</f>
        <v>nessuna</v>
      </c>
      <c r="J209" s="316"/>
      <c r="K209" s="316"/>
      <c r="L209" s="316" t="str">
        <f>'2-Inserimento dati (AP)'!E221</f>
        <v>nessuna</v>
      </c>
      <c r="M209" s="316"/>
      <c r="N209" s="316"/>
      <c r="O209" s="316" t="str">
        <f>'2-Inserimento dati (AP)'!E221</f>
        <v>nessuna</v>
      </c>
      <c r="P209" s="316"/>
      <c r="Q209" s="316"/>
      <c r="R209" s="316" t="str">
        <f>'2-Inserimento dati (AP)'!E221</f>
        <v>nessuna</v>
      </c>
      <c r="S209" s="316"/>
      <c r="T209" s="319"/>
      <c r="U209" s="189"/>
      <c r="V209" s="156"/>
      <c r="W209" s="176" t="str">
        <f>(IF('2-Inserimento dati (AP)'!E221="sconosciuto","X","l"))</f>
        <v>l</v>
      </c>
      <c r="X209" s="21"/>
      <c r="Y209" s="170" t="str">
        <f>IF('2-Inserimento dati (AP)'!G221="nessuna","X",0)</f>
        <v>X</v>
      </c>
      <c r="Z209" s="171">
        <f>IF('2-Inserimento dati (AP)'!G221="piccola","X",0)</f>
        <v>0</v>
      </c>
      <c r="AA209" s="171">
        <f>IF('2-Inserimento dati (AP)'!G221="media","X",0)</f>
        <v>0</v>
      </c>
      <c r="AB209" s="172">
        <f>IF('2-Inserimento dati (AP)'!G221="grande","X",0)</f>
        <v>0</v>
      </c>
      <c r="AC209" s="312">
        <f>'2-Inserimento dati (AP)'!H221</f>
        <v>0</v>
      </c>
      <c r="AD209" s="313"/>
      <c r="AE209" s="314"/>
    </row>
    <row r="210" spans="1:31" ht="25.5" customHeight="1">
      <c r="A210" s="301"/>
      <c r="B210" s="72">
        <f t="shared" si="2"/>
        <v>5</v>
      </c>
      <c r="C210" s="73" t="s">
        <v>102</v>
      </c>
      <c r="D210" s="73"/>
      <c r="E210" s="62"/>
      <c r="F210" s="62"/>
      <c r="G210" s="62"/>
      <c r="H210" s="80"/>
      <c r="I210" s="315" t="str">
        <f>'2-Inserimento dati (AP)'!E223</f>
        <v>nessuna</v>
      </c>
      <c r="J210" s="316"/>
      <c r="K210" s="316"/>
      <c r="L210" s="316" t="str">
        <f>'2-Inserimento dati (AP)'!E223</f>
        <v>nessuna</v>
      </c>
      <c r="M210" s="316"/>
      <c r="N210" s="316"/>
      <c r="O210" s="316" t="str">
        <f>'2-Inserimento dati (AP)'!E223</f>
        <v>nessuna</v>
      </c>
      <c r="P210" s="316"/>
      <c r="Q210" s="316"/>
      <c r="R210" s="316" t="str">
        <f>'2-Inserimento dati (AP)'!E223</f>
        <v>nessuna</v>
      </c>
      <c r="S210" s="316"/>
      <c r="T210" s="319"/>
      <c r="U210" s="189"/>
      <c r="V210" s="156"/>
      <c r="W210" s="176" t="str">
        <f>(IF('2-Inserimento dati (AP)'!E223="sconosciuto","X","l"))</f>
        <v>l</v>
      </c>
      <c r="X210" s="21"/>
      <c r="Y210" s="170" t="str">
        <f>IF('2-Inserimento dati (AP)'!G223="nessuna","X",0)</f>
        <v>X</v>
      </c>
      <c r="Z210" s="171">
        <f>IF('2-Inserimento dati (AP)'!G223="piccola","X",0)</f>
        <v>0</v>
      </c>
      <c r="AA210" s="171">
        <f>IF('2-Inserimento dati (AP)'!G223="media","X",0)</f>
        <v>0</v>
      </c>
      <c r="AB210" s="172">
        <f>IF('2-Inserimento dati (AP)'!G223="grande","X",0)</f>
        <v>0</v>
      </c>
      <c r="AC210" s="312">
        <f>'2-Inserimento dati (AP)'!H223</f>
        <v>0</v>
      </c>
      <c r="AD210" s="313"/>
      <c r="AE210" s="314"/>
    </row>
    <row r="211" spans="1:31" ht="25.5" customHeight="1">
      <c r="A211" s="281"/>
      <c r="B211" s="74">
        <f t="shared" si="2"/>
        <v>6</v>
      </c>
      <c r="C211" s="75" t="s">
        <v>48</v>
      </c>
      <c r="D211" s="75"/>
      <c r="E211" s="62"/>
      <c r="F211" s="62"/>
      <c r="G211" s="62"/>
      <c r="H211" s="80"/>
      <c r="I211" s="315" t="str">
        <f>'2-Inserimento dati (AP)'!E225</f>
        <v>nessuna</v>
      </c>
      <c r="J211" s="316"/>
      <c r="K211" s="316"/>
      <c r="L211" s="316" t="str">
        <f>'2-Inserimento dati (AP)'!E225</f>
        <v>nessuna</v>
      </c>
      <c r="M211" s="316"/>
      <c r="N211" s="316"/>
      <c r="O211" s="316" t="str">
        <f>'2-Inserimento dati (AP)'!E225</f>
        <v>nessuna</v>
      </c>
      <c r="P211" s="316"/>
      <c r="Q211" s="316"/>
      <c r="R211" s="316" t="str">
        <f>'2-Inserimento dati (AP)'!E225</f>
        <v>nessuna</v>
      </c>
      <c r="S211" s="316"/>
      <c r="T211" s="319"/>
      <c r="U211" s="189"/>
      <c r="V211" s="156"/>
      <c r="W211" s="176" t="str">
        <f>(IF('2-Inserimento dati (AP)'!E225="sconosciuto","X","l"))</f>
        <v>l</v>
      </c>
      <c r="X211" s="22"/>
      <c r="Y211" s="170" t="str">
        <f>IF('2-Inserimento dati (AP)'!G225="nessuna","X",0)</f>
        <v>X</v>
      </c>
      <c r="Z211" s="171">
        <f>IF('2-Inserimento dati (AP)'!G225="piccola","X",0)</f>
        <v>0</v>
      </c>
      <c r="AA211" s="171">
        <f>IF('2-Inserimento dati (AP)'!G225="media","X",0)</f>
        <v>0</v>
      </c>
      <c r="AB211" s="172">
        <f>IF('2-Inserimento dati (AP)'!G255="grande","X",0)</f>
        <v>0</v>
      </c>
      <c r="AC211" s="312">
        <f>'2-Inserimento dati (AP)'!H225</f>
        <v>0</v>
      </c>
      <c r="AD211" s="313"/>
      <c r="AE211" s="314"/>
    </row>
    <row r="212" spans="1:31" ht="25.5" customHeight="1">
      <c r="A212" s="281"/>
      <c r="B212" s="72">
        <f t="shared" si="2"/>
        <v>7</v>
      </c>
      <c r="C212" s="73" t="s">
        <v>49</v>
      </c>
      <c r="D212" s="73"/>
      <c r="E212" s="62"/>
      <c r="F212" s="62"/>
      <c r="G212" s="62"/>
      <c r="H212" s="80"/>
      <c r="I212" s="315" t="str">
        <f>'2-Inserimento dati (AP)'!E227</f>
        <v>nessuna</v>
      </c>
      <c r="J212" s="316"/>
      <c r="K212" s="316"/>
      <c r="L212" s="316" t="str">
        <f>'2-Inserimento dati (AP)'!E227</f>
        <v>nessuna</v>
      </c>
      <c r="M212" s="316"/>
      <c r="N212" s="316"/>
      <c r="O212" s="316" t="str">
        <f>'2-Inserimento dati (AP)'!E227</f>
        <v>nessuna</v>
      </c>
      <c r="P212" s="316"/>
      <c r="Q212" s="316"/>
      <c r="R212" s="316" t="str">
        <f>'2-Inserimento dati (AP)'!E227</f>
        <v>nessuna</v>
      </c>
      <c r="S212" s="316"/>
      <c r="T212" s="319"/>
      <c r="U212" s="189"/>
      <c r="V212" s="156"/>
      <c r="W212" s="176" t="str">
        <f>(IF('2-Inserimento dati (AP)'!E227="sconosciuto","X","l"))</f>
        <v>l</v>
      </c>
      <c r="X212" s="21"/>
      <c r="Y212" s="170" t="str">
        <f>IF('2-Inserimento dati (AP)'!G227="nessuna","X",0)</f>
        <v>X</v>
      </c>
      <c r="Z212" s="171">
        <f>IF('2-Inserimento dati (AP)'!G227="piccola","X",0)</f>
        <v>0</v>
      </c>
      <c r="AA212" s="171">
        <f>IF('2-Inserimento dati (AP)'!G227="media","X",0)</f>
        <v>0</v>
      </c>
      <c r="AB212" s="172">
        <f>IF('2-Inserimento dati (AP)'!G227="grande","X",0)</f>
        <v>0</v>
      </c>
      <c r="AC212" s="312">
        <f>'2-Inserimento dati (AP)'!H227</f>
        <v>0</v>
      </c>
      <c r="AD212" s="313"/>
      <c r="AE212" s="314"/>
    </row>
    <row r="213" spans="1:31" ht="25.5" customHeight="1">
      <c r="A213" s="281"/>
      <c r="B213" s="74">
        <f t="shared" si="2"/>
        <v>8</v>
      </c>
      <c r="C213" s="75" t="s">
        <v>50</v>
      </c>
      <c r="D213" s="75"/>
      <c r="E213" s="63"/>
      <c r="F213" s="63"/>
      <c r="G213" s="63"/>
      <c r="H213" s="81"/>
      <c r="I213" s="317" t="str">
        <f>'2-Inserimento dati (AP)'!E229</f>
        <v>nessuna</v>
      </c>
      <c r="J213" s="318"/>
      <c r="K213" s="318"/>
      <c r="L213" s="318" t="str">
        <f>'2-Inserimento dati (AP)'!E229</f>
        <v>nessuna</v>
      </c>
      <c r="M213" s="318"/>
      <c r="N213" s="318"/>
      <c r="O213" s="318" t="str">
        <f>'2-Inserimento dati (AP)'!E229</f>
        <v>nessuna</v>
      </c>
      <c r="P213" s="318"/>
      <c r="Q213" s="318"/>
      <c r="R213" s="318" t="str">
        <f>'2-Inserimento dati (AP)'!E229</f>
        <v>nessuna</v>
      </c>
      <c r="S213" s="318"/>
      <c r="T213" s="357"/>
      <c r="U213" s="190"/>
      <c r="V213" s="157"/>
      <c r="W213" s="177" t="str">
        <f>(IF('2-Inserimento dati (AP)'!E229="sconosciuto","X","l"))</f>
        <v>l</v>
      </c>
      <c r="X213" s="22"/>
      <c r="Y213" s="173" t="str">
        <f>IF('2-Inserimento dati (AP)'!G229="nessuna","X",0)</f>
        <v>X</v>
      </c>
      <c r="Z213" s="174">
        <f>IF('2-Inserimento dati (AP)'!G229="piccola","X",0)</f>
        <v>0</v>
      </c>
      <c r="AA213" s="174">
        <f>IF('2-Inserimento dati (AP)'!G229="media","X",0)</f>
        <v>0</v>
      </c>
      <c r="AB213" s="175">
        <f>IF('2-Inserimento dati (AP)'!G229="grande","X",0)</f>
        <v>0</v>
      </c>
      <c r="AC213" s="312">
        <f>'2-Inserimento dati (AP)'!H229</f>
        <v>0</v>
      </c>
      <c r="AD213" s="313"/>
      <c r="AE213" s="314"/>
    </row>
    <row r="214" spans="1:31" ht="12.75">
      <c r="A214" s="203"/>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2.75">
      <c r="A215" s="203"/>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2.75" customHeight="1">
      <c r="A216" s="203"/>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5.75">
      <c r="A217" s="203"/>
      <c r="B217" s="1" t="s">
        <v>108</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2.75">
      <c r="A218" s="203"/>
      <c r="B218" s="3"/>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2.75">
      <c r="A219" s="203"/>
      <c r="B219" s="3" t="s">
        <v>104</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2.75">
      <c r="A220" s="203"/>
      <c r="B220" s="3"/>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2.75" customHeight="1">
      <c r="A221" s="203"/>
      <c r="B221" s="2"/>
      <c r="C221" s="2"/>
      <c r="D221" s="2"/>
      <c r="E221" s="2"/>
      <c r="F221" s="2"/>
      <c r="G221" s="2"/>
      <c r="H221" s="2"/>
      <c r="I221" s="2"/>
      <c r="J221" s="2"/>
      <c r="K221" s="2"/>
      <c r="L221" s="2"/>
      <c r="M221" s="2"/>
      <c r="N221" s="2"/>
      <c r="O221" s="2"/>
      <c r="P221" s="2"/>
      <c r="Q221" s="2"/>
      <c r="R221" s="2"/>
      <c r="S221" s="2"/>
      <c r="T221" s="2"/>
      <c r="U221" s="2"/>
      <c r="V221" s="2"/>
      <c r="W221" s="353" t="s">
        <v>105</v>
      </c>
      <c r="X221" s="353"/>
      <c r="Y221" s="353"/>
      <c r="Z221" s="353"/>
      <c r="AA221" s="353"/>
      <c r="AB221" s="353"/>
      <c r="AC221" s="14"/>
      <c r="AD221" s="14"/>
      <c r="AE221" s="14"/>
    </row>
    <row r="222" spans="1:31" ht="12.75">
      <c r="A222" s="203"/>
      <c r="B222" s="2"/>
      <c r="C222" s="2"/>
      <c r="D222" s="2"/>
      <c r="E222" s="2"/>
      <c r="F222" s="2"/>
      <c r="G222" s="2"/>
      <c r="H222" s="2"/>
      <c r="I222" s="2"/>
      <c r="J222" s="2"/>
      <c r="K222" s="2"/>
      <c r="L222" s="2"/>
      <c r="M222" s="2"/>
      <c r="N222" s="2"/>
      <c r="O222" s="2"/>
      <c r="P222" s="2"/>
      <c r="Q222" s="2"/>
      <c r="R222" s="2"/>
      <c r="S222" s="2"/>
      <c r="T222" s="2"/>
      <c r="U222" s="2"/>
      <c r="V222" s="2"/>
      <c r="W222" s="353"/>
      <c r="X222" s="353"/>
      <c r="Y222" s="353"/>
      <c r="Z222" s="353"/>
      <c r="AA222" s="353"/>
      <c r="AB222" s="353"/>
      <c r="AC222" s="14"/>
      <c r="AD222" s="14"/>
      <c r="AE222" s="14"/>
    </row>
    <row r="223" spans="1:31" ht="7.5" customHeight="1">
      <c r="A223" s="203"/>
      <c r="B223" s="2"/>
      <c r="C223" s="2"/>
      <c r="D223" s="2"/>
      <c r="E223" s="2"/>
      <c r="F223" s="2"/>
      <c r="G223" s="2"/>
      <c r="H223" s="2"/>
      <c r="I223" s="2"/>
      <c r="J223" s="2"/>
      <c r="K223" s="2"/>
      <c r="L223" s="2"/>
      <c r="M223" s="2"/>
      <c r="N223" s="2"/>
      <c r="O223" s="2"/>
      <c r="P223" s="2"/>
      <c r="Q223" s="2"/>
      <c r="R223" s="2"/>
      <c r="S223" s="2"/>
      <c r="T223" s="2"/>
      <c r="U223" s="2"/>
      <c r="V223" s="2"/>
      <c r="W223" s="14"/>
      <c r="X223" s="14"/>
      <c r="Y223" s="14"/>
      <c r="Z223" s="14"/>
      <c r="AA223" s="14"/>
      <c r="AB223" s="14"/>
      <c r="AC223" s="14"/>
      <c r="AD223" s="14"/>
      <c r="AE223" s="14"/>
    </row>
    <row r="224" spans="1:31" ht="12.75" customHeight="1">
      <c r="A224" s="203"/>
      <c r="B224" s="2"/>
      <c r="C224" s="2"/>
      <c r="D224" s="2"/>
      <c r="E224" s="2"/>
      <c r="F224" s="2"/>
      <c r="G224" s="2"/>
      <c r="H224" s="2"/>
      <c r="I224" s="2"/>
      <c r="J224" s="2"/>
      <c r="K224" s="2"/>
      <c r="L224" s="2"/>
      <c r="M224" s="2"/>
      <c r="N224" s="2"/>
      <c r="O224" s="2"/>
      <c r="P224" s="2"/>
      <c r="Q224" s="2"/>
      <c r="R224" s="2"/>
      <c r="S224" s="2"/>
      <c r="T224" s="2"/>
      <c r="U224" s="2"/>
      <c r="V224" s="2"/>
      <c r="W224" s="2" t="s">
        <v>33</v>
      </c>
      <c r="X224" s="2"/>
      <c r="Y224" s="2"/>
      <c r="Z224" s="12">
        <f>'2-Inserimento dati (AP)'!J172+'2-Inserimento dati (AP)'!J174+'2-Inserimento dati (AP)'!J176+'2-Inserimento dati (AP)'!J178+'2-Inserimento dati (AP)'!J180</f>
        <v>0</v>
      </c>
      <c r="AA224" s="2"/>
      <c r="AB224" s="2"/>
      <c r="AC224" s="2"/>
      <c r="AD224" s="2"/>
      <c r="AE224" s="2"/>
    </row>
    <row r="225" spans="1:31" ht="12.75">
      <c r="A225" s="203"/>
      <c r="B225" s="2"/>
      <c r="C225" s="2"/>
      <c r="D225" s="2"/>
      <c r="E225" s="2"/>
      <c r="F225" s="2"/>
      <c r="G225" s="2"/>
      <c r="H225" s="2"/>
      <c r="I225" s="2"/>
      <c r="J225" s="2"/>
      <c r="K225" s="2"/>
      <c r="L225" s="2"/>
      <c r="M225" s="2"/>
      <c r="N225" s="2"/>
      <c r="O225" s="2"/>
      <c r="P225" s="2"/>
      <c r="Q225" s="2"/>
      <c r="R225" s="2"/>
      <c r="S225" s="2"/>
      <c r="T225" s="2"/>
      <c r="U225" s="2"/>
      <c r="V225" s="2"/>
      <c r="W225" s="2" t="s">
        <v>53</v>
      </c>
      <c r="X225" s="2"/>
      <c r="Y225" s="2"/>
      <c r="Z225" s="12">
        <f>'2-Inserimento dati (AP)'!J185+'2-Inserimento dati (AP)'!J187+'2-Inserimento dati (AP)'!J189+'2-Inserimento dati (AP)'!J191+'2-Inserimento dati (AP)'!J193</f>
        <v>0</v>
      </c>
      <c r="AA225" s="2"/>
      <c r="AB225" s="2"/>
      <c r="AC225" s="2"/>
      <c r="AD225" s="2"/>
      <c r="AE225" s="2"/>
    </row>
    <row r="226" spans="1:31" ht="12.75">
      <c r="A226" s="203"/>
      <c r="B226" s="2"/>
      <c r="C226" s="2"/>
      <c r="D226" s="2"/>
      <c r="E226" s="2"/>
      <c r="F226" s="2"/>
      <c r="G226" s="2"/>
      <c r="H226" s="2"/>
      <c r="I226" s="2"/>
      <c r="J226" s="2"/>
      <c r="K226" s="2"/>
      <c r="L226" s="2"/>
      <c r="M226" s="2"/>
      <c r="N226" s="2"/>
      <c r="O226" s="2"/>
      <c r="P226" s="2"/>
      <c r="Q226" s="2"/>
      <c r="R226" s="2"/>
      <c r="S226" s="2"/>
      <c r="T226" s="2"/>
      <c r="U226" s="2"/>
      <c r="V226" s="2"/>
      <c r="W226" s="2" t="s">
        <v>54</v>
      </c>
      <c r="X226" s="2"/>
      <c r="Y226" s="2"/>
      <c r="Z226" s="12">
        <f>'2-Inserimento dati (AP)'!J198+'2-Inserimento dati (AP)'!J200+'2-Inserimento dati (AP)'!J202+'2-Inserimento dati (AP)'!J204+'2-Inserimento dati (AP)'!J206</f>
        <v>0</v>
      </c>
      <c r="AA226" s="2"/>
      <c r="AB226" s="2"/>
      <c r="AC226" s="2"/>
      <c r="AD226" s="2"/>
      <c r="AE226" s="2"/>
    </row>
    <row r="227" spans="1:31" ht="12.75">
      <c r="A227" s="203"/>
      <c r="B227" s="2"/>
      <c r="C227" s="2"/>
      <c r="D227" s="2"/>
      <c r="E227" s="2"/>
      <c r="F227" s="2"/>
      <c r="G227" s="2"/>
      <c r="H227" s="2"/>
      <c r="I227" s="2"/>
      <c r="J227" s="2"/>
      <c r="K227" s="2"/>
      <c r="L227" s="2"/>
      <c r="M227" s="2"/>
      <c r="N227" s="2"/>
      <c r="O227" s="2"/>
      <c r="P227" s="13"/>
      <c r="Q227" s="13"/>
      <c r="R227" s="2"/>
      <c r="S227" s="2"/>
      <c r="T227" s="2"/>
      <c r="U227" s="2"/>
      <c r="V227" s="2"/>
      <c r="W227" s="2"/>
      <c r="X227" s="2"/>
      <c r="Y227" s="2"/>
      <c r="Z227" s="2"/>
      <c r="AA227" s="2"/>
      <c r="AB227" s="2"/>
      <c r="AC227" s="2"/>
      <c r="AD227" s="2"/>
      <c r="AE227" s="2"/>
    </row>
    <row r="228" spans="1:31" ht="12.75" customHeight="1">
      <c r="A228" s="203"/>
      <c r="B228" s="2"/>
      <c r="C228" s="2"/>
      <c r="D228" s="12"/>
      <c r="E228" s="12"/>
      <c r="F228" s="12"/>
      <c r="G228" s="2"/>
      <c r="H228" s="2"/>
      <c r="I228" s="2"/>
      <c r="J228" s="2"/>
      <c r="K228" s="2"/>
      <c r="L228" s="2"/>
      <c r="M228" s="2"/>
      <c r="N228" s="2"/>
      <c r="O228" s="2"/>
      <c r="P228" s="13"/>
      <c r="Q228" s="13"/>
      <c r="R228" s="2"/>
      <c r="S228" s="2"/>
      <c r="T228" s="2"/>
      <c r="U228" s="2"/>
      <c r="V228" s="2"/>
      <c r="W228" s="2"/>
      <c r="X228" s="2"/>
      <c r="Y228" s="2"/>
      <c r="Z228" s="2"/>
      <c r="AA228" s="2"/>
      <c r="AB228" s="2"/>
      <c r="AC228" s="14"/>
      <c r="AD228" s="14"/>
      <c r="AE228" s="14"/>
    </row>
    <row r="229" spans="1:31" ht="12.75" customHeight="1">
      <c r="A229" s="203"/>
      <c r="B229" s="2"/>
      <c r="C229" s="2"/>
      <c r="D229" s="2"/>
      <c r="E229" s="2"/>
      <c r="F229" s="2"/>
      <c r="G229" s="2"/>
      <c r="H229" s="2"/>
      <c r="I229" s="2"/>
      <c r="J229" s="2"/>
      <c r="K229" s="2"/>
      <c r="L229" s="2"/>
      <c r="M229" s="2"/>
      <c r="N229" s="2"/>
      <c r="O229" s="2"/>
      <c r="P229" s="13"/>
      <c r="Q229" s="13"/>
      <c r="R229" s="2"/>
      <c r="S229" s="2"/>
      <c r="T229" s="2"/>
      <c r="U229" s="2"/>
      <c r="V229" s="2"/>
      <c r="W229" s="353" t="s">
        <v>106</v>
      </c>
      <c r="X229" s="353"/>
      <c r="Y229" s="353"/>
      <c r="Z229" s="353"/>
      <c r="AA229" s="353"/>
      <c r="AB229" s="353"/>
      <c r="AC229" s="14"/>
      <c r="AD229" s="14"/>
      <c r="AE229" s="14"/>
    </row>
    <row r="230" spans="1:31" ht="12.75" customHeight="1">
      <c r="A230" s="203"/>
      <c r="B230" s="2"/>
      <c r="C230" s="2"/>
      <c r="D230" s="2"/>
      <c r="E230" s="2"/>
      <c r="F230" s="2"/>
      <c r="G230" s="2"/>
      <c r="H230" s="2"/>
      <c r="I230" s="2"/>
      <c r="J230" s="2"/>
      <c r="K230" s="2"/>
      <c r="L230" s="2"/>
      <c r="M230" s="2"/>
      <c r="N230" s="2"/>
      <c r="O230" s="2"/>
      <c r="P230" s="13"/>
      <c r="Q230" s="13"/>
      <c r="R230" s="2"/>
      <c r="S230" s="2"/>
      <c r="T230" s="2"/>
      <c r="U230" s="2"/>
      <c r="V230" s="2"/>
      <c r="W230" s="353"/>
      <c r="X230" s="353"/>
      <c r="Y230" s="353"/>
      <c r="Z230" s="353"/>
      <c r="AA230" s="353"/>
      <c r="AB230" s="353"/>
      <c r="AC230" s="14"/>
      <c r="AD230" s="14"/>
      <c r="AE230" s="14"/>
    </row>
    <row r="231" spans="1:31" ht="12.75">
      <c r="A231" s="203"/>
      <c r="B231" s="2"/>
      <c r="C231" s="2"/>
      <c r="D231" s="2"/>
      <c r="E231" s="2"/>
      <c r="F231" s="2"/>
      <c r="G231" s="2"/>
      <c r="H231" s="2"/>
      <c r="I231" s="2"/>
      <c r="J231" s="2"/>
      <c r="K231" s="2"/>
      <c r="L231" s="2"/>
      <c r="M231" s="2"/>
      <c r="N231" s="2"/>
      <c r="O231" s="2"/>
      <c r="P231" s="13"/>
      <c r="Q231" s="13"/>
      <c r="R231" s="2"/>
      <c r="S231" s="2"/>
      <c r="T231" s="2"/>
      <c r="U231" s="2"/>
      <c r="V231" s="2"/>
      <c r="W231" s="14"/>
      <c r="X231" s="14"/>
      <c r="Y231" s="14"/>
      <c r="Z231" s="14"/>
      <c r="AA231" s="14"/>
      <c r="AB231" s="14"/>
      <c r="AC231" s="2"/>
      <c r="AD231" s="2"/>
      <c r="AE231" s="2"/>
    </row>
    <row r="232" spans="1:31" ht="12.75">
      <c r="A232" s="203"/>
      <c r="B232" s="2"/>
      <c r="C232" s="2"/>
      <c r="D232" s="2"/>
      <c r="E232" s="2"/>
      <c r="F232" s="2"/>
      <c r="G232" s="2"/>
      <c r="H232" s="2"/>
      <c r="I232" s="2"/>
      <c r="J232" s="2"/>
      <c r="K232" s="2"/>
      <c r="L232" s="2"/>
      <c r="M232" s="2"/>
      <c r="N232" s="2"/>
      <c r="O232" s="2"/>
      <c r="P232" s="13"/>
      <c r="Q232" s="13"/>
      <c r="R232" s="2"/>
      <c r="S232" s="2"/>
      <c r="T232" s="2"/>
      <c r="U232" s="2"/>
      <c r="V232" s="2"/>
      <c r="W232" s="2" t="s">
        <v>33</v>
      </c>
      <c r="X232" s="2"/>
      <c r="Y232" s="2"/>
      <c r="Z232" s="12">
        <f>'2-Inserimento dati (AP)'!K172+'2-Inserimento dati (AP)'!K174+'2-Inserimento dati (AP)'!K176+'2-Inserimento dati (AP)'!K178+'2-Inserimento dati (AP)'!K180</f>
        <v>0</v>
      </c>
      <c r="AA232" s="2"/>
      <c r="AB232" s="2"/>
      <c r="AC232" s="2"/>
      <c r="AD232" s="2"/>
      <c r="AE232" s="2"/>
    </row>
    <row r="233" spans="1:31" ht="12.75">
      <c r="A233" s="203"/>
      <c r="B233" s="2"/>
      <c r="C233" s="2"/>
      <c r="D233" s="2"/>
      <c r="E233" s="2"/>
      <c r="F233" s="2"/>
      <c r="G233" s="2"/>
      <c r="H233" s="2"/>
      <c r="I233" s="2"/>
      <c r="J233" s="2"/>
      <c r="K233" s="2"/>
      <c r="L233" s="2"/>
      <c r="M233" s="2"/>
      <c r="N233" s="2"/>
      <c r="O233" s="2"/>
      <c r="P233" s="2"/>
      <c r="Q233" s="2"/>
      <c r="R233" s="2"/>
      <c r="S233" s="2"/>
      <c r="T233" s="2"/>
      <c r="U233" s="2"/>
      <c r="V233" s="2"/>
      <c r="W233" s="2" t="s">
        <v>53</v>
      </c>
      <c r="X233" s="2"/>
      <c r="Y233" s="2"/>
      <c r="Z233" s="12">
        <f>'2-Inserimento dati (AP)'!K185+'2-Inserimento dati (AP)'!K187+'2-Inserimento dati (AP)'!K189+'2-Inserimento dati (AP)'!K191+'2-Inserimento dati (AP)'!K193</f>
        <v>0</v>
      </c>
      <c r="AA233" s="2"/>
      <c r="AB233" s="2"/>
      <c r="AC233" s="2"/>
      <c r="AD233" s="2"/>
      <c r="AE233" s="2"/>
    </row>
    <row r="234" spans="1:34" ht="12.75">
      <c r="A234" s="300" t="s">
        <v>23</v>
      </c>
      <c r="B234" s="2"/>
      <c r="C234" s="2"/>
      <c r="D234" s="2"/>
      <c r="E234" s="2"/>
      <c r="F234" s="2"/>
      <c r="G234" s="2"/>
      <c r="H234" s="2"/>
      <c r="I234" s="2"/>
      <c r="J234" s="2"/>
      <c r="K234" s="2"/>
      <c r="L234" s="2"/>
      <c r="M234" s="2"/>
      <c r="N234" s="2"/>
      <c r="O234" s="2"/>
      <c r="P234" s="2"/>
      <c r="Q234" s="2"/>
      <c r="R234" s="2"/>
      <c r="S234" s="2"/>
      <c r="T234" s="2"/>
      <c r="U234" s="2"/>
      <c r="V234" s="2"/>
      <c r="W234" s="2" t="s">
        <v>54</v>
      </c>
      <c r="X234" s="2"/>
      <c r="Y234" s="2"/>
      <c r="Z234" s="12">
        <f>'2-Inserimento dati (AP)'!K198+'2-Inserimento dati (AP)'!K200+'2-Inserimento dati (AP)'!K202+'2-Inserimento dati (AP)'!K204+'2-Inserimento dati (AP)'!K206</f>
        <v>0</v>
      </c>
      <c r="AA234" s="2"/>
      <c r="AB234" s="2"/>
      <c r="AC234" s="2"/>
      <c r="AD234" s="2"/>
      <c r="AE234" s="2"/>
      <c r="AG234" s="230"/>
      <c r="AH234" s="230"/>
    </row>
    <row r="235" spans="1:34" ht="12.75">
      <c r="A235" s="300"/>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G235" s="230"/>
      <c r="AH235" s="230"/>
    </row>
    <row r="236" spans="1:34" ht="12.75">
      <c r="A236" s="300"/>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G236" s="230"/>
      <c r="AH236" s="230"/>
    </row>
    <row r="237" spans="1:34" ht="12.75">
      <c r="A237" s="300"/>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G237" s="230"/>
      <c r="AH237" s="230"/>
    </row>
    <row r="238" spans="1:34" ht="12.75">
      <c r="A238" s="300"/>
      <c r="B238" s="2"/>
      <c r="C238" s="2"/>
      <c r="D238" s="2"/>
      <c r="E238" s="2"/>
      <c r="F238" s="2"/>
      <c r="G238" s="2"/>
      <c r="H238" s="2"/>
      <c r="I238" s="2"/>
      <c r="J238" s="2"/>
      <c r="K238" s="2"/>
      <c r="L238" s="2"/>
      <c r="M238" s="2"/>
      <c r="N238" s="2"/>
      <c r="O238" s="2"/>
      <c r="P238" s="2"/>
      <c r="Q238" s="2"/>
      <c r="R238" s="2"/>
      <c r="S238" s="2"/>
      <c r="T238" s="2"/>
      <c r="U238" s="2"/>
      <c r="V238" s="2"/>
      <c r="W238" s="3"/>
      <c r="X238" s="2"/>
      <c r="Y238" s="2"/>
      <c r="Z238" s="2"/>
      <c r="AA238" s="2"/>
      <c r="AB238" s="2"/>
      <c r="AC238" s="2"/>
      <c r="AD238" s="2"/>
      <c r="AE238" s="2"/>
      <c r="AG238" s="230"/>
      <c r="AH238" s="230"/>
    </row>
    <row r="239" spans="1:34" ht="12.75">
      <c r="A239" s="301"/>
      <c r="B239" s="2"/>
      <c r="C239" s="2"/>
      <c r="D239" s="2"/>
      <c r="E239" s="2"/>
      <c r="F239" s="2"/>
      <c r="G239" s="2"/>
      <c r="H239" s="2"/>
      <c r="I239" s="2"/>
      <c r="J239" s="2"/>
      <c r="K239" s="2"/>
      <c r="L239" s="2"/>
      <c r="M239" s="2"/>
      <c r="N239" s="2"/>
      <c r="O239" s="2"/>
      <c r="P239" s="2"/>
      <c r="Q239" s="2"/>
      <c r="R239" s="2"/>
      <c r="S239" s="2"/>
      <c r="T239" s="2"/>
      <c r="U239" s="2"/>
      <c r="V239" s="2"/>
      <c r="W239" s="353"/>
      <c r="X239" s="353"/>
      <c r="Y239" s="353"/>
      <c r="Z239" s="330"/>
      <c r="AA239" s="330"/>
      <c r="AB239" s="330"/>
      <c r="AC239" s="2"/>
      <c r="AD239" s="2"/>
      <c r="AE239" s="2"/>
      <c r="AG239" s="230"/>
      <c r="AH239" s="230"/>
    </row>
    <row r="240" spans="1:34" ht="12.75">
      <c r="A240" s="281"/>
      <c r="B240" s="2"/>
      <c r="C240" s="2"/>
      <c r="D240" s="2"/>
      <c r="E240" s="2"/>
      <c r="F240" s="2"/>
      <c r="G240" s="2"/>
      <c r="H240" s="2"/>
      <c r="I240" s="2"/>
      <c r="J240" s="2"/>
      <c r="K240" s="2"/>
      <c r="L240" s="2"/>
      <c r="M240" s="2"/>
      <c r="N240" s="2"/>
      <c r="O240" s="2"/>
      <c r="P240" s="2"/>
      <c r="Q240" s="2"/>
      <c r="R240" s="2"/>
      <c r="S240" s="2"/>
      <c r="T240" s="2"/>
      <c r="U240" s="2"/>
      <c r="V240" s="2"/>
      <c r="W240" s="330"/>
      <c r="X240" s="330"/>
      <c r="Y240" s="330"/>
      <c r="Z240" s="330"/>
      <c r="AA240" s="330"/>
      <c r="AB240" s="330"/>
      <c r="AC240" s="2"/>
      <c r="AD240" s="2"/>
      <c r="AE240" s="2"/>
      <c r="AG240" s="230"/>
      <c r="AH240" s="230"/>
    </row>
    <row r="241" spans="1:34" ht="12.75">
      <c r="A241" s="28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G241" s="230"/>
      <c r="AH241" s="230"/>
    </row>
    <row r="242" spans="1:31" ht="12.75">
      <c r="A242" s="281"/>
      <c r="B242" s="2"/>
      <c r="C242" s="2"/>
      <c r="D242" s="2"/>
      <c r="E242" s="2"/>
      <c r="F242" s="2"/>
      <c r="G242" s="2"/>
      <c r="H242" s="2"/>
      <c r="I242" s="2"/>
      <c r="J242" s="2"/>
      <c r="K242" s="2"/>
      <c r="L242" s="2"/>
      <c r="M242" s="2"/>
      <c r="N242" s="2"/>
      <c r="O242" s="2"/>
      <c r="P242" s="2"/>
      <c r="Q242" s="2"/>
      <c r="R242" s="2"/>
      <c r="S242" s="2"/>
      <c r="T242" s="2"/>
      <c r="U242" s="2"/>
      <c r="V242" s="2"/>
      <c r="W242" s="2"/>
      <c r="X242" s="2"/>
      <c r="Y242" s="2"/>
      <c r="Z242" s="12"/>
      <c r="AA242" s="2"/>
      <c r="AB242" s="2"/>
      <c r="AC242" s="2"/>
      <c r="AD242" s="2"/>
      <c r="AE242" s="2"/>
    </row>
    <row r="243" spans="1:31" ht="12.75">
      <c r="A243" s="203"/>
      <c r="B243" s="2"/>
      <c r="C243" s="2"/>
      <c r="D243" s="2"/>
      <c r="E243" s="2"/>
      <c r="F243" s="2"/>
      <c r="G243" s="2"/>
      <c r="H243" s="2"/>
      <c r="I243" s="2"/>
      <c r="J243" s="2"/>
      <c r="K243" s="2"/>
      <c r="L243" s="2"/>
      <c r="M243" s="2"/>
      <c r="N243" s="2"/>
      <c r="O243" s="2"/>
      <c r="P243" s="2"/>
      <c r="Q243" s="2"/>
      <c r="R243" s="2"/>
      <c r="S243" s="2"/>
      <c r="T243" s="2"/>
      <c r="U243" s="2"/>
      <c r="V243" s="2"/>
      <c r="W243" s="2"/>
      <c r="X243" s="2"/>
      <c r="Y243" s="2"/>
      <c r="Z243" s="12"/>
      <c r="AA243" s="2"/>
      <c r="AB243" s="2"/>
      <c r="AC243" s="2"/>
      <c r="AD243" s="2"/>
      <c r="AE243" s="2"/>
    </row>
    <row r="244" spans="1:31" ht="12.75">
      <c r="A244" s="20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2.75">
      <c r="A245" s="20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2.75">
      <c r="A246" s="203"/>
      <c r="B246" s="2"/>
      <c r="C246" s="334">
        <f>IF('2-Inserimento dati (AP)'!P172=0,0,"Attenzione: la somma di almeno un'aggregazione è diversa da 100%!")</f>
        <v>0</v>
      </c>
      <c r="D246" s="335"/>
      <c r="E246" s="335"/>
      <c r="F246" s="335"/>
      <c r="G246" s="335"/>
      <c r="H246" s="335"/>
      <c r="I246" s="335"/>
      <c r="J246" s="335"/>
      <c r="K246" s="335"/>
      <c r="L246" s="335"/>
      <c r="M246" s="335"/>
      <c r="N246" s="335"/>
      <c r="O246" s="335"/>
      <c r="P246" s="335"/>
      <c r="Q246" s="335"/>
      <c r="R246" s="335"/>
      <c r="S246" s="290"/>
      <c r="T246" s="290"/>
      <c r="U246" s="2"/>
      <c r="V246" s="2"/>
      <c r="W246" s="2"/>
      <c r="X246" s="2"/>
      <c r="Y246" s="2"/>
      <c r="Z246" s="2"/>
      <c r="AA246" s="2"/>
      <c r="AB246" s="2"/>
      <c r="AC246" s="2"/>
      <c r="AD246" s="2"/>
      <c r="AE246" s="2"/>
    </row>
    <row r="247" spans="1:31" ht="12.75">
      <c r="A247" s="203"/>
      <c r="B247" s="2"/>
      <c r="C247" s="2"/>
      <c r="D247" s="12"/>
      <c r="E247" s="12"/>
      <c r="F247" s="1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2.75">
      <c r="A248" s="203"/>
      <c r="B248" s="2"/>
      <c r="C248" s="2"/>
      <c r="D248" s="12"/>
      <c r="E248" s="12"/>
      <c r="F248" s="1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s="231" customFormat="1" ht="15.75">
      <c r="A249" s="227"/>
      <c r="B249" s="40" t="s">
        <v>86</v>
      </c>
      <c r="C249" s="39"/>
      <c r="D249" s="39"/>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row>
    <row r="250" spans="1:31" s="231" customFormat="1" ht="18" customHeight="1">
      <c r="A250" s="227"/>
      <c r="B250" s="54" t="s">
        <v>91</v>
      </c>
      <c r="C250" s="39"/>
      <c r="D250" s="39"/>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row>
    <row r="251" spans="1:31" s="231" customFormat="1" ht="63.75" customHeight="1">
      <c r="A251" s="227"/>
      <c r="B251" s="365">
        <f>'2-Inserimento dati (AP)'!B315:G315</f>
        <v>0</v>
      </c>
      <c r="C251" s="366"/>
      <c r="D251" s="366"/>
      <c r="E251" s="366"/>
      <c r="F251" s="366"/>
      <c r="G251" s="366"/>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3"/>
      <c r="AE251" s="33"/>
    </row>
    <row r="252" spans="1:31" s="231" customFormat="1" ht="13.5" thickBot="1">
      <c r="A252" s="227"/>
      <c r="B252" s="99"/>
      <c r="C252" s="99"/>
      <c r="D252" s="99"/>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row>
    <row r="253" spans="1:31" s="231" customFormat="1" ht="12.75">
      <c r="A253" s="227"/>
      <c r="B253" s="39"/>
      <c r="C253" s="39"/>
      <c r="D253" s="39"/>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row>
    <row r="254" spans="1:31" s="231" customFormat="1" ht="18">
      <c r="A254" s="227"/>
      <c r="B254" s="101" t="str">
        <f>'2-Inserimento dati (AP)'!B242</f>
        <v>Variante 4</v>
      </c>
      <c r="C254" s="39"/>
      <c r="D254" s="39"/>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row>
    <row r="255" spans="1:31" ht="12.75">
      <c r="A255" s="20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5.75">
      <c r="A256" s="203"/>
      <c r="B256" s="1" t="s">
        <v>159</v>
      </c>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8.75" customHeight="1">
      <c r="A257" s="203"/>
      <c r="B257" s="11"/>
      <c r="C257" s="11"/>
      <c r="D257" s="11"/>
      <c r="E257" s="11"/>
      <c r="F257" s="11"/>
      <c r="G257" s="29"/>
      <c r="H257" s="326" t="s">
        <v>93</v>
      </c>
      <c r="I257" s="336"/>
      <c r="J257" s="336"/>
      <c r="K257" s="336"/>
      <c r="L257" s="336"/>
      <c r="M257" s="336"/>
      <c r="N257" s="336"/>
      <c r="O257" s="336"/>
      <c r="P257" s="336"/>
      <c r="Q257" s="336"/>
      <c r="R257" s="336"/>
      <c r="S257" s="336"/>
      <c r="T257" s="336"/>
      <c r="U257" s="336"/>
      <c r="V257" s="336"/>
      <c r="W257" s="337"/>
      <c r="X257" s="303" t="s">
        <v>150</v>
      </c>
      <c r="Y257" s="338" t="s">
        <v>95</v>
      </c>
      <c r="Z257" s="324"/>
      <c r="AA257" s="324"/>
      <c r="AB257" s="347"/>
      <c r="AC257" s="320" t="s">
        <v>64</v>
      </c>
      <c r="AD257" s="321"/>
      <c r="AE257" s="290"/>
    </row>
    <row r="258" spans="1:31" ht="25.5" customHeight="1">
      <c r="A258" s="203"/>
      <c r="B258" s="68" t="s">
        <v>92</v>
      </c>
      <c r="C258" s="68" t="s">
        <v>29</v>
      </c>
      <c r="D258" s="68"/>
      <c r="E258" s="68"/>
      <c r="F258" s="68"/>
      <c r="G258" s="29"/>
      <c r="H258" s="338">
        <v>-3</v>
      </c>
      <c r="I258" s="339"/>
      <c r="J258" s="324">
        <f>H258+1</f>
        <v>-2</v>
      </c>
      <c r="K258" s="340"/>
      <c r="L258" s="324">
        <v>-1</v>
      </c>
      <c r="M258" s="340">
        <f>J258+1</f>
        <v>-1</v>
      </c>
      <c r="N258" s="31">
        <v>0</v>
      </c>
      <c r="O258" s="324">
        <v>1</v>
      </c>
      <c r="P258" s="340"/>
      <c r="Q258" s="324">
        <f>O258+1</f>
        <v>2</v>
      </c>
      <c r="R258" s="340"/>
      <c r="S258" s="324">
        <f>Q258+1</f>
        <v>3</v>
      </c>
      <c r="T258" s="325"/>
      <c r="U258" s="326" t="s">
        <v>151</v>
      </c>
      <c r="V258" s="327"/>
      <c r="W258" s="328"/>
      <c r="X258" s="304"/>
      <c r="Y258" s="30" t="s">
        <v>96</v>
      </c>
      <c r="Z258" s="31" t="s">
        <v>34</v>
      </c>
      <c r="AA258" s="31" t="s">
        <v>97</v>
      </c>
      <c r="AB258" s="32" t="s">
        <v>98</v>
      </c>
      <c r="AC258" s="14"/>
      <c r="AD258" s="4"/>
      <c r="AE258" s="2"/>
    </row>
    <row r="259" spans="1:31" ht="12.75">
      <c r="A259" s="300" t="s">
        <v>24</v>
      </c>
      <c r="B259" s="69" t="s">
        <v>33</v>
      </c>
      <c r="C259" s="70"/>
      <c r="D259" s="70"/>
      <c r="E259" s="70"/>
      <c r="F259" s="70"/>
      <c r="G259" s="71"/>
      <c r="H259" s="351"/>
      <c r="I259" s="352"/>
      <c r="J259" s="16"/>
      <c r="K259" s="24"/>
      <c r="L259" s="23"/>
      <c r="M259" s="18"/>
      <c r="N259" s="5"/>
      <c r="O259" s="17"/>
      <c r="P259" s="24"/>
      <c r="Q259" s="23"/>
      <c r="R259" s="18"/>
      <c r="S259" s="17"/>
      <c r="T259" s="6"/>
      <c r="U259" s="187"/>
      <c r="V259" s="8"/>
      <c r="W259" s="9"/>
      <c r="X259" s="305"/>
      <c r="Y259" s="19"/>
      <c r="Z259" s="15"/>
      <c r="AA259" s="15"/>
      <c r="AB259" s="20"/>
      <c r="AC259" s="4"/>
      <c r="AD259" s="4"/>
      <c r="AE259" s="2"/>
    </row>
    <row r="260" spans="1:31" ht="25.5" customHeight="1">
      <c r="A260" s="300"/>
      <c r="B260" s="64" t="s">
        <v>166</v>
      </c>
      <c r="C260" s="64" t="s">
        <v>56</v>
      </c>
      <c r="D260" s="64"/>
      <c r="E260" s="64"/>
      <c r="F260" s="64"/>
      <c r="G260" s="65"/>
      <c r="H260" s="348">
        <f>IF('2-Inserimento dati (AP)'!F248=0,"l",'2-Inserimento dati (AP)'!E248)</f>
        <v>0</v>
      </c>
      <c r="I260" s="341"/>
      <c r="J260" s="346">
        <f>IF('2-Inserimento dati (AP)'!F248=0,"l",'2-Inserimento dati (AP)'!E248)</f>
        <v>0</v>
      </c>
      <c r="K260" s="341"/>
      <c r="L260" s="346">
        <f>IF('2-Inserimento dati (AP)'!F248=0,"l",'2-Inserimento dati (AP)'!E248)</f>
        <v>0</v>
      </c>
      <c r="M260" s="341"/>
      <c r="N260" s="151">
        <f>IF('2-Inserimento dati (AP)'!F248=0,"l",'2-Inserimento dati (AP)'!E248)</f>
        <v>0</v>
      </c>
      <c r="O260" s="322">
        <f>IF('2-Inserimento dati (AP)'!F248=0,"l",'2-Inserimento dati (AP)'!E248)</f>
        <v>0</v>
      </c>
      <c r="P260" s="341"/>
      <c r="Q260" s="322">
        <f>IF('2-Inserimento dati (AP)'!F248=0,"l",'2-Inserimento dati (AP)'!E248)</f>
        <v>0</v>
      </c>
      <c r="R260" s="341"/>
      <c r="S260" s="322">
        <f>IF('2-Inserimento dati (AP)'!F248=0,"l",'2-Inserimento dati (AP)'!E248)</f>
        <v>0</v>
      </c>
      <c r="T260" s="323"/>
      <c r="U260" s="185">
        <f>IF('2-Inserimento dati (AP)'!F248=0,"l",'2-Inserimento dati (AP)'!E248)</f>
        <v>0</v>
      </c>
      <c r="V260" s="152">
        <f>IF('2-Inserimento dati (AP)'!F248=0,"l",'2-Inserimento dati (AP)'!E248)</f>
        <v>0</v>
      </c>
      <c r="W260" s="176" t="str">
        <f>IF('2-Inserimento dati (AP)'!F248=0,"l",(IF('2-Inserimento dati (AP)'!E248="sconosciuto","X","l")))</f>
        <v>l</v>
      </c>
      <c r="X260" s="167">
        <f>X20</f>
        <v>0.2</v>
      </c>
      <c r="Y260" s="170" t="str">
        <f>IF('2-Inserimento dati (AP)'!G248="nessuna","X",0)</f>
        <v>X</v>
      </c>
      <c r="Z260" s="171">
        <f>IF('2-Inserimento dati (AP)'!G248="piccola","X",0)</f>
        <v>0</v>
      </c>
      <c r="AA260" s="171">
        <f>IF('2-Inserimento dati (AP)'!G248="media","X",0)</f>
        <v>0</v>
      </c>
      <c r="AB260" s="172">
        <f>IF('2-Inserimento dati (AP)'!G248="grande","X",0)</f>
        <v>0</v>
      </c>
      <c r="AC260" s="312">
        <f>'2-Inserimento dati (AP)'!H248</f>
        <v>0</v>
      </c>
      <c r="AD260" s="313"/>
      <c r="AE260" s="313"/>
    </row>
    <row r="261" spans="1:31" ht="25.5" customHeight="1">
      <c r="A261" s="300"/>
      <c r="B261" s="64" t="s">
        <v>167</v>
      </c>
      <c r="C261" s="64" t="s">
        <v>58</v>
      </c>
      <c r="D261" s="64"/>
      <c r="E261" s="64"/>
      <c r="F261" s="64"/>
      <c r="G261" s="65"/>
      <c r="H261" s="348">
        <f>IF('2-Inserimento dati (AP)'!F250=0,"l",'2-Inserimento dati (AP)'!E250)</f>
        <v>0</v>
      </c>
      <c r="I261" s="341"/>
      <c r="J261" s="346">
        <f>IF('2-Inserimento dati (AP)'!F250=0,"l",'2-Inserimento dati (AP)'!E250)</f>
        <v>0</v>
      </c>
      <c r="K261" s="341"/>
      <c r="L261" s="346">
        <f>IF('2-Inserimento dati (AP)'!F250=0,"l",'2-Inserimento dati (AP)'!E250)</f>
        <v>0</v>
      </c>
      <c r="M261" s="341"/>
      <c r="N261" s="151">
        <f>IF('2-Inserimento dati (AP)'!F250=0,"l",'2-Inserimento dati (AP)'!E250)</f>
        <v>0</v>
      </c>
      <c r="O261" s="322">
        <f>IF('2-Inserimento dati (AP)'!F250=0,"l",'2-Inserimento dati (AP)'!E250)</f>
        <v>0</v>
      </c>
      <c r="P261" s="341"/>
      <c r="Q261" s="322">
        <f>IF('2-Inserimento dati (AP)'!F250=0,"l",'2-Inserimento dati (AP)'!E250)</f>
        <v>0</v>
      </c>
      <c r="R261" s="341"/>
      <c r="S261" s="322">
        <f>IF('2-Inserimento dati (AP)'!F250=0,"l",'2-Inserimento dati (AP)'!E250)</f>
        <v>0</v>
      </c>
      <c r="T261" s="323"/>
      <c r="U261" s="185">
        <f>IF('2-Inserimento dati (AP)'!F250=0,"l",'2-Inserimento dati (AP)'!E250)</f>
        <v>0</v>
      </c>
      <c r="V261" s="152">
        <f>IF('2-Inserimento dati (AP)'!F250=0,"l",'2-Inserimento dati (AP)'!E250)</f>
        <v>0</v>
      </c>
      <c r="W261" s="176" t="str">
        <f>IF('2-Inserimento dati (AP)'!F250=0,"l",(IF('2-Inserimento dati (AP)'!E250="sconosciuto","X","l")))</f>
        <v>l</v>
      </c>
      <c r="X261" s="167">
        <f>X21</f>
        <v>0.2</v>
      </c>
      <c r="Y261" s="170" t="str">
        <f>IF('2-Inserimento dati (AP)'!G250="nessuna","X",0)</f>
        <v>X</v>
      </c>
      <c r="Z261" s="171">
        <f>IF('2-Inserimento dati (AP)'!G250="piccola","X",0)</f>
        <v>0</v>
      </c>
      <c r="AA261" s="171">
        <f>IF('2-Inserimento dati (AP)'!G250="media","X",0)</f>
        <v>0</v>
      </c>
      <c r="AB261" s="172">
        <f>IF('2-Inserimento dati (AP)'!G250="grande","X",0)</f>
        <v>0</v>
      </c>
      <c r="AC261" s="312">
        <f>'2-Inserimento dati (AP)'!H250</f>
        <v>0</v>
      </c>
      <c r="AD261" s="313"/>
      <c r="AE261" s="313"/>
    </row>
    <row r="262" spans="1:31" ht="25.5" customHeight="1">
      <c r="A262" s="300"/>
      <c r="B262" s="64" t="s">
        <v>168</v>
      </c>
      <c r="C262" s="306" t="s">
        <v>57</v>
      </c>
      <c r="D262" s="306"/>
      <c r="E262" s="306"/>
      <c r="F262" s="306"/>
      <c r="G262" s="367"/>
      <c r="H262" s="348">
        <f>IF('2-Inserimento dati (AP)'!F252=0,"l",'2-Inserimento dati (AP)'!E252)</f>
        <v>0</v>
      </c>
      <c r="I262" s="341"/>
      <c r="J262" s="346">
        <f>IF('2-Inserimento dati (AP)'!F252=0,"l",'2-Inserimento dati (AP)'!E252)</f>
        <v>0</v>
      </c>
      <c r="K262" s="341"/>
      <c r="L262" s="346">
        <f>IF('2-Inserimento dati (AP)'!F252=0,"l",'2-Inserimento dati (AP)'!E252)</f>
        <v>0</v>
      </c>
      <c r="M262" s="341"/>
      <c r="N262" s="153">
        <f>IF('2-Inserimento dati (AP)'!F252=0,"l",'2-Inserimento dati (AP)'!E252)</f>
        <v>0</v>
      </c>
      <c r="O262" s="322">
        <f>IF('2-Inserimento dati (AP)'!F252=0,"l",'2-Inserimento dati (AP)'!E252)</f>
        <v>0</v>
      </c>
      <c r="P262" s="341"/>
      <c r="Q262" s="322">
        <f>IF('2-Inserimento dati (AP)'!F252=0,"l",'2-Inserimento dati (AP)'!E252)</f>
        <v>0</v>
      </c>
      <c r="R262" s="341"/>
      <c r="S262" s="322">
        <f>IF('2-Inserimento dati (AP)'!F252=0,"l",'2-Inserimento dati (AP)'!E252)</f>
        <v>0</v>
      </c>
      <c r="T262" s="323"/>
      <c r="U262" s="185">
        <f>IF('2-Inserimento dati (AP)'!F252=0,"l",'2-Inserimento dati (AP)'!E252)</f>
        <v>0</v>
      </c>
      <c r="V262" s="152">
        <f>IF('2-Inserimento dati (AP)'!F252=0,"l",'2-Inserimento dati (AP)'!E252)</f>
        <v>0</v>
      </c>
      <c r="W262" s="176" t="str">
        <f>IF('2-Inserimento dati (AP)'!F252=0,"l",(IF('2-Inserimento dati (AP)'!E252="sconosciuto","X","l")))</f>
        <v>l</v>
      </c>
      <c r="X262" s="167">
        <f>X22</f>
        <v>0.2</v>
      </c>
      <c r="Y262" s="170" t="str">
        <f>IF('2-Inserimento dati (AP)'!G252="nessuna","X",0)</f>
        <v>X</v>
      </c>
      <c r="Z262" s="171">
        <f>IF('2-Inserimento dati (AP)'!G252="piccola","X",0)</f>
        <v>0</v>
      </c>
      <c r="AA262" s="171">
        <f>IF('2-Inserimento dati (AP)'!G252="media","X",0)</f>
        <v>0</v>
      </c>
      <c r="AB262" s="172">
        <f>IF('2-Inserimento dati (AP)'!G252="grande","X",0)</f>
        <v>0</v>
      </c>
      <c r="AC262" s="312">
        <f>'2-Inserimento dati (AP)'!H252</f>
        <v>0</v>
      </c>
      <c r="AD262" s="313"/>
      <c r="AE262" s="313"/>
    </row>
    <row r="263" spans="1:31" ht="25.5" customHeight="1">
      <c r="A263" s="300"/>
      <c r="B263" s="64" t="s">
        <v>169</v>
      </c>
      <c r="C263" s="306" t="s">
        <v>35</v>
      </c>
      <c r="D263" s="306"/>
      <c r="E263" s="306"/>
      <c r="F263" s="306"/>
      <c r="G263" s="367"/>
      <c r="H263" s="348">
        <f>IF('2-Inserimento dati (AP)'!F254=0,"l",'2-Inserimento dati (AP)'!E254)</f>
        <v>0</v>
      </c>
      <c r="I263" s="341"/>
      <c r="J263" s="346">
        <f>IF('2-Inserimento dati (AP)'!F254=0,"l",'2-Inserimento dati (AP)'!E254)</f>
        <v>0</v>
      </c>
      <c r="K263" s="341"/>
      <c r="L263" s="346">
        <f>IF('2-Inserimento dati (AP)'!F254=0,"l",'2-Inserimento dati (AP)'!E254)</f>
        <v>0</v>
      </c>
      <c r="M263" s="341"/>
      <c r="N263" s="151">
        <f>IF('2-Inserimento dati (AP)'!F254=0,"l",'2-Inserimento dati (AP)'!E254)</f>
        <v>0</v>
      </c>
      <c r="O263" s="322">
        <f>IF('2-Inserimento dati (AP)'!F254=0,"l",'2-Inserimento dati (AP)'!E254)</f>
        <v>0</v>
      </c>
      <c r="P263" s="341"/>
      <c r="Q263" s="322">
        <f>IF('2-Inserimento dati (AP)'!F254=0,"l",'2-Inserimento dati (AP)'!E254)</f>
        <v>0</v>
      </c>
      <c r="R263" s="341"/>
      <c r="S263" s="322">
        <f>IF('2-Inserimento dati (AP)'!F254=0,"l",'2-Inserimento dati (AP)'!E254)</f>
        <v>0</v>
      </c>
      <c r="T263" s="323"/>
      <c r="U263" s="185"/>
      <c r="V263" s="152"/>
      <c r="W263" s="176" t="str">
        <f>IF('2-Inserimento dati (AP)'!F254=0,"l",(IF('2-Inserimento dati (AP)'!E254="sconosciuto","X","l")))</f>
        <v>l</v>
      </c>
      <c r="X263" s="167">
        <f>X23</f>
        <v>0.2</v>
      </c>
      <c r="Y263" s="170" t="str">
        <f>IF('2-Inserimento dati (AP)'!G254="nessuna","X",0)</f>
        <v>X</v>
      </c>
      <c r="Z263" s="171">
        <f>IF('2-Inserimento dati (AP)'!G254="piccola","X",0)</f>
        <v>0</v>
      </c>
      <c r="AA263" s="171">
        <f>IF('2-Inserimento dati (AP)'!G254="media","X",0)</f>
        <v>0</v>
      </c>
      <c r="AB263" s="172">
        <f>IF('2-Inserimento dati (AP)'!G254="grande","X",0)</f>
        <v>0</v>
      </c>
      <c r="AC263" s="312">
        <f>'2-Inserimento dati (AP)'!H254</f>
        <v>0</v>
      </c>
      <c r="AD263" s="313"/>
      <c r="AE263" s="313"/>
    </row>
    <row r="264" spans="1:31" ht="25.5" customHeight="1">
      <c r="A264" s="301"/>
      <c r="B264" s="66" t="s">
        <v>170</v>
      </c>
      <c r="C264" s="66" t="s">
        <v>99</v>
      </c>
      <c r="D264" s="66"/>
      <c r="E264" s="66"/>
      <c r="F264" s="66"/>
      <c r="G264" s="67"/>
      <c r="H264" s="349">
        <f>IF('2-Inserimento dati (AP)'!F256=0,"l",'2-Inserimento dati (AP)'!E256)</f>
        <v>0</v>
      </c>
      <c r="I264" s="343"/>
      <c r="J264" s="342">
        <f>IF('2-Inserimento dati (AP)'!F256=0,"l",'2-Inserimento dati (AP)'!E256)</f>
        <v>0</v>
      </c>
      <c r="K264" s="343"/>
      <c r="L264" s="342">
        <f>IF('2-Inserimento dati (AP)'!F256=0,"l",'2-Inserimento dati (AP)'!E256)</f>
        <v>0</v>
      </c>
      <c r="M264" s="343"/>
      <c r="N264" s="154">
        <f>IF('2-Inserimento dati (AP)'!F256=0,"l",'2-Inserimento dati (AP)'!E256)</f>
        <v>0</v>
      </c>
      <c r="O264" s="344">
        <f>IF('2-Inserimento dati (AP)'!F256=0,"l",'2-Inserimento dati (AP)'!E256)</f>
        <v>0</v>
      </c>
      <c r="P264" s="343"/>
      <c r="Q264" s="344">
        <f>IF('2-Inserimento dati (AP)'!F256=0,"l",'2-Inserimento dati (AP)'!E256)</f>
        <v>0</v>
      </c>
      <c r="R264" s="343"/>
      <c r="S264" s="344">
        <f>IF('2-Inserimento dati (AP)'!F256=0,"l",'2-Inserimento dati (AP)'!E256)</f>
        <v>0</v>
      </c>
      <c r="T264" s="345"/>
      <c r="U264" s="186"/>
      <c r="V264" s="155"/>
      <c r="W264" s="177" t="str">
        <f>IF('2-Inserimento dati (AP)'!F256=0,"l",(IF('2-Inserimento dati (AP)'!E256="sconosciuto","X","l")))</f>
        <v>l</v>
      </c>
      <c r="X264" s="168">
        <f>X24</f>
        <v>0.2</v>
      </c>
      <c r="Y264" s="173" t="str">
        <f>IF('2-Inserimento dati (AP)'!G256="nessuna","X",0)</f>
        <v>X</v>
      </c>
      <c r="Z264" s="174">
        <f>IF('2-Inserimento dati (AP)'!G256="piccola","X",0)</f>
        <v>0</v>
      </c>
      <c r="AA264" s="174">
        <f>IF('2-Inserimento dati (AP)'!G256="media","X",0)</f>
        <v>0</v>
      </c>
      <c r="AB264" s="175">
        <f>IF('2-Inserimento dati (AP)'!G256="grande","X",0)</f>
        <v>0</v>
      </c>
      <c r="AC264" s="312">
        <f>'2-Inserimento dati (AP)'!H256</f>
        <v>0</v>
      </c>
      <c r="AD264" s="313"/>
      <c r="AE264" s="313"/>
    </row>
    <row r="265" spans="1:31" ht="18.75" customHeight="1">
      <c r="A265" s="203"/>
      <c r="B265" s="8"/>
      <c r="C265" s="8"/>
      <c r="D265" s="8"/>
      <c r="E265" s="8"/>
      <c r="F265" s="8"/>
      <c r="G265" s="8"/>
      <c r="H265" s="126"/>
      <c r="I265" s="7"/>
      <c r="J265" s="126"/>
      <c r="K265" s="7"/>
      <c r="L265" s="126"/>
      <c r="M265" s="7"/>
      <c r="N265" s="7"/>
      <c r="O265" s="127"/>
      <c r="P265" s="7"/>
      <c r="Q265" s="126"/>
      <c r="R265" s="7"/>
      <c r="S265" s="127"/>
      <c r="T265" s="7"/>
      <c r="U265" s="25"/>
      <c r="V265" s="25"/>
      <c r="W265" s="25"/>
      <c r="X265" s="25"/>
      <c r="Y265" s="25"/>
      <c r="Z265" s="25"/>
      <c r="AA265" s="25"/>
      <c r="AB265" s="25"/>
      <c r="AC265" s="128"/>
      <c r="AD265" s="129"/>
      <c r="AE265" s="2"/>
    </row>
    <row r="266" spans="1:31" ht="12.75">
      <c r="A266" s="300" t="s">
        <v>24</v>
      </c>
      <c r="B266" s="130" t="s">
        <v>53</v>
      </c>
      <c r="C266" s="131"/>
      <c r="D266" s="131"/>
      <c r="E266" s="131"/>
      <c r="F266" s="131"/>
      <c r="G266" s="131"/>
      <c r="H266" s="6"/>
      <c r="I266" s="87"/>
      <c r="J266" s="87"/>
      <c r="K266" s="6"/>
      <c r="L266" s="6"/>
      <c r="M266" s="5"/>
      <c r="N266" s="5"/>
      <c r="O266" s="5"/>
      <c r="P266" s="6"/>
      <c r="Q266" s="6"/>
      <c r="R266" s="5"/>
      <c r="S266" s="5"/>
      <c r="T266" s="6"/>
      <c r="U266" s="6"/>
      <c r="V266" s="6"/>
      <c r="W266" s="6"/>
      <c r="X266" s="6"/>
      <c r="Y266" s="6"/>
      <c r="Z266" s="6"/>
      <c r="AA266" s="6"/>
      <c r="AB266" s="6"/>
      <c r="AC266" s="132"/>
      <c r="AD266" s="6"/>
      <c r="AE266" s="2"/>
    </row>
    <row r="267" spans="1:31" ht="25.5" customHeight="1">
      <c r="A267" s="300"/>
      <c r="B267" s="64" t="s">
        <v>171</v>
      </c>
      <c r="C267" s="64" t="s">
        <v>37</v>
      </c>
      <c r="D267" s="64"/>
      <c r="E267" s="64"/>
      <c r="F267" s="64"/>
      <c r="G267" s="65"/>
      <c r="H267" s="348">
        <f>IF('2-Inserimento dati (AP)'!F261=0,"l",'2-Inserimento dati (AP)'!E261)</f>
        <v>0</v>
      </c>
      <c r="I267" s="341"/>
      <c r="J267" s="346">
        <f>IF('2-Inserimento dati (AP)'!F261=0,"l",'2-Inserimento dati (AP)'!E261)</f>
        <v>0</v>
      </c>
      <c r="K267" s="341"/>
      <c r="L267" s="346">
        <f>IF('2-Inserimento dati (AP)'!F261=0,"l",'2-Inserimento dati (AP)'!E261)</f>
        <v>0</v>
      </c>
      <c r="M267" s="341"/>
      <c r="N267" s="151">
        <f>IF('2-Inserimento dati (AP)'!F261=0,"l",'2-Inserimento dati (AP)'!E261)</f>
        <v>0</v>
      </c>
      <c r="O267" s="322">
        <f>IF('2-Inserimento dati (AP)'!F261=0,"l",'2-Inserimento dati (AP)'!E261)</f>
        <v>0</v>
      </c>
      <c r="P267" s="341"/>
      <c r="Q267" s="322">
        <f>IF('2-Inserimento dati (AP)'!F261=0,"l",'2-Inserimento dati (AP)'!E261)</f>
        <v>0</v>
      </c>
      <c r="R267" s="341"/>
      <c r="S267" s="322">
        <f>IF('2-Inserimento dati (AP)'!F261=0,"l",'2-Inserimento dati (AP)'!E261)</f>
        <v>0</v>
      </c>
      <c r="T267" s="323"/>
      <c r="U267" s="185">
        <f>IF('2-Inserimento dati (AP)'!F261=0,"l",'2-Inserimento dati (AP)'!E261)</f>
        <v>0</v>
      </c>
      <c r="V267" s="152">
        <f>IF('2-Inserimento dati (AP)'!F261=0,"l",'2-Inserimento dati (AP)'!E261)</f>
        <v>0</v>
      </c>
      <c r="W267" s="176" t="str">
        <f>IF('2-Inserimento dati (AP)'!F261=0,"l",(IF('2-Inserimento dati (AP)'!E261="sconosciuto","X","l")))</f>
        <v>l</v>
      </c>
      <c r="X267" s="167">
        <f>X27</f>
        <v>0.2</v>
      </c>
      <c r="Y267" s="170" t="str">
        <f>IF('2-Inserimento dati (AP)'!G261="nessuna","X",0)</f>
        <v>X</v>
      </c>
      <c r="Z267" s="171">
        <f>IF('2-Inserimento dati (AP)'!G261="piccola","X",0)</f>
        <v>0</v>
      </c>
      <c r="AA267" s="171">
        <f>IF('2-Inserimento dati (AP)'!G261="media","X",0)</f>
        <v>0</v>
      </c>
      <c r="AB267" s="172">
        <f>IF('2-Inserimento dati (AP)'!G261="grande","X",0)</f>
        <v>0</v>
      </c>
      <c r="AC267" s="312">
        <f>'2-Inserimento dati (AP)'!H261</f>
        <v>0</v>
      </c>
      <c r="AD267" s="313"/>
      <c r="AE267" s="313"/>
    </row>
    <row r="268" spans="1:31" ht="25.5" customHeight="1">
      <c r="A268" s="300"/>
      <c r="B268" s="64" t="s">
        <v>172</v>
      </c>
      <c r="C268" s="64" t="s">
        <v>38</v>
      </c>
      <c r="D268" s="64"/>
      <c r="E268" s="64"/>
      <c r="F268" s="64"/>
      <c r="G268" s="65"/>
      <c r="H268" s="348">
        <f>IF('2-Inserimento dati (AP)'!F263=0,"l",'2-Inserimento dati (AP)'!E263)</f>
        <v>0</v>
      </c>
      <c r="I268" s="341"/>
      <c r="J268" s="346">
        <f>IF('2-Inserimento dati (AP)'!F263=0,"l",'2-Inserimento dati (AP)'!E263)</f>
        <v>0</v>
      </c>
      <c r="K268" s="341"/>
      <c r="L268" s="346">
        <f>IF('2-Inserimento dati (AP)'!F263=0,"l",'2-Inserimento dati (AP)'!E263)</f>
        <v>0</v>
      </c>
      <c r="M268" s="341"/>
      <c r="N268" s="151">
        <f>IF('2-Inserimento dati (AP)'!F263=0,"l",'2-Inserimento dati (AP)'!E263)</f>
        <v>0</v>
      </c>
      <c r="O268" s="322">
        <f>IF('2-Inserimento dati (AP)'!F263=0,"l",'2-Inserimento dati (AP)'!E263)</f>
        <v>0</v>
      </c>
      <c r="P268" s="341"/>
      <c r="Q268" s="322">
        <f>IF('2-Inserimento dati (AP)'!F263=0,"l",'2-Inserimento dati (AP)'!E263)</f>
        <v>0</v>
      </c>
      <c r="R268" s="341"/>
      <c r="S268" s="322">
        <f>IF('2-Inserimento dati (AP)'!F263=0,"l",'2-Inserimento dati (AP)'!E263)</f>
        <v>0</v>
      </c>
      <c r="T268" s="323"/>
      <c r="U268" s="185">
        <f>IF('2-Inserimento dati (AP)'!F263=0,"l",'2-Inserimento dati (AP)'!E263)</f>
        <v>0</v>
      </c>
      <c r="V268" s="152">
        <f>IF('2-Inserimento dati (AP)'!F263=0,"l",'2-Inserimento dati (AP)'!E263)</f>
        <v>0</v>
      </c>
      <c r="W268" s="176" t="str">
        <f>IF('2-Inserimento dati (AP)'!F263=0,"l",(IF('2-Inserimento dati (AP)'!E263="sconosciuto","X","l")))</f>
        <v>l</v>
      </c>
      <c r="X268" s="167">
        <f>X28</f>
        <v>0.2</v>
      </c>
      <c r="Y268" s="170" t="str">
        <f>IF('2-Inserimento dati (AP)'!G263="nessuna","X",0)</f>
        <v>X</v>
      </c>
      <c r="Z268" s="171">
        <f>IF('2-Inserimento dati (AP)'!G263="piccola","X",0)</f>
        <v>0</v>
      </c>
      <c r="AA268" s="171">
        <f>IF('2-Inserimento dati (AP)'!G263="media","X",0)</f>
        <v>0</v>
      </c>
      <c r="AB268" s="172">
        <f>IF('2-Inserimento dati (AP)'!G263="grande","X",0)</f>
        <v>0</v>
      </c>
      <c r="AC268" s="312">
        <f>'2-Inserimento dati (AP)'!H263</f>
        <v>0</v>
      </c>
      <c r="AD268" s="313"/>
      <c r="AE268" s="313"/>
    </row>
    <row r="269" spans="1:31" ht="25.5" customHeight="1">
      <c r="A269" s="300"/>
      <c r="B269" s="64" t="s">
        <v>173</v>
      </c>
      <c r="C269" s="64" t="s">
        <v>39</v>
      </c>
      <c r="D269" s="64"/>
      <c r="E269" s="64"/>
      <c r="F269" s="64"/>
      <c r="G269" s="65"/>
      <c r="H269" s="348">
        <f>IF('2-Inserimento dati (AP)'!F265=0,"l",'2-Inserimento dati (AP)'!E265)</f>
        <v>0</v>
      </c>
      <c r="I269" s="341"/>
      <c r="J269" s="346">
        <f>IF('2-Inserimento dati (AP)'!F265=0,"l",'2-Inserimento dati (AP)'!E265)</f>
        <v>0</v>
      </c>
      <c r="K269" s="341"/>
      <c r="L269" s="346">
        <f>IF('2-Inserimento dati (AP)'!F265=0,"l",'2-Inserimento dati (AP)'!E265)</f>
        <v>0</v>
      </c>
      <c r="M269" s="341"/>
      <c r="N269" s="153">
        <f>IF('2-Inserimento dati (AP)'!F265=0,"l",'2-Inserimento dati (AP)'!E265)</f>
        <v>0</v>
      </c>
      <c r="O269" s="322">
        <f>IF('2-Inserimento dati (AP)'!F265=0,"l",'2-Inserimento dati (AP)'!E265)</f>
        <v>0</v>
      </c>
      <c r="P269" s="341"/>
      <c r="Q269" s="322">
        <f>IF('2-Inserimento dati (AP)'!F265=0,"l",'2-Inserimento dati (AP)'!E265)</f>
        <v>0</v>
      </c>
      <c r="R269" s="341"/>
      <c r="S269" s="322">
        <f>IF('2-Inserimento dati (AP)'!F265=0,"l",'2-Inserimento dati (AP)'!E265)</f>
        <v>0</v>
      </c>
      <c r="T269" s="323"/>
      <c r="U269" s="185">
        <f>IF('2-Inserimento dati (AP)'!F265=0,"l",'2-Inserimento dati (AP)'!E265)</f>
        <v>0</v>
      </c>
      <c r="V269" s="152">
        <f>IF('2-Inserimento dati (AP)'!F265=0,"l",'2-Inserimento dati (AP)'!E265)</f>
        <v>0</v>
      </c>
      <c r="W269" s="176" t="str">
        <f>IF('2-Inserimento dati (AP)'!F265=0,"l",(IF('2-Inserimento dati (AP)'!E265="sconosciuto","X","l")))</f>
        <v>l</v>
      </c>
      <c r="X269" s="167">
        <f>X29</f>
        <v>0.2</v>
      </c>
      <c r="Y269" s="170" t="str">
        <f>IF('2-Inserimento dati (AP)'!G265="nessuna","X",0)</f>
        <v>X</v>
      </c>
      <c r="Z269" s="171">
        <f>IF('2-Inserimento dati (AP)'!G265="piccola","X",0)</f>
        <v>0</v>
      </c>
      <c r="AA269" s="171">
        <f>IF('2-Inserimento dati (AP)'!G265="media","X",0)</f>
        <v>0</v>
      </c>
      <c r="AB269" s="172">
        <f>IF('2-Inserimento dati (AP)'!G265="grande","X",0)</f>
        <v>0</v>
      </c>
      <c r="AC269" s="312">
        <f>'2-Inserimento dati (AP)'!H265</f>
        <v>0</v>
      </c>
      <c r="AD269" s="313"/>
      <c r="AE269" s="313"/>
    </row>
    <row r="270" spans="1:31" ht="25.5" customHeight="1">
      <c r="A270" s="300"/>
      <c r="B270" s="64" t="s">
        <v>174</v>
      </c>
      <c r="C270" s="306" t="s">
        <v>59</v>
      </c>
      <c r="D270" s="306"/>
      <c r="E270" s="306"/>
      <c r="F270" s="306"/>
      <c r="G270" s="367"/>
      <c r="H270" s="348">
        <f>IF('2-Inserimento dati (AP)'!F267=0,"l",'2-Inserimento dati (AP)'!E267)</f>
        <v>0</v>
      </c>
      <c r="I270" s="341"/>
      <c r="J270" s="346">
        <f>IF('2-Inserimento dati (AP)'!F267=0,"l",'2-Inserimento dati (AP)'!E267)</f>
        <v>0</v>
      </c>
      <c r="K270" s="341"/>
      <c r="L270" s="346">
        <f>IF('2-Inserimento dati (AP)'!F267=0,"l",'2-Inserimento dati (AP)'!E267)</f>
        <v>0</v>
      </c>
      <c r="M270" s="341"/>
      <c r="N270" s="151">
        <f>IF('2-Inserimento dati (AP)'!F267=0,"l",'2-Inserimento dati (AP)'!E267)</f>
        <v>0</v>
      </c>
      <c r="O270" s="322">
        <f>IF('2-Inserimento dati (AP)'!F267=0,"l",'2-Inserimento dati (AP)'!E267)</f>
        <v>0</v>
      </c>
      <c r="P270" s="341"/>
      <c r="Q270" s="322">
        <f>IF('2-Inserimento dati (AP)'!F267=0,"l",'2-Inserimento dati (AP)'!E267)</f>
        <v>0</v>
      </c>
      <c r="R270" s="341"/>
      <c r="S270" s="322">
        <f>IF('2-Inserimento dati (AP)'!F267=0,"l",'2-Inserimento dati (AP)'!E267)</f>
        <v>0</v>
      </c>
      <c r="T270" s="323"/>
      <c r="U270" s="185"/>
      <c r="V270" s="152"/>
      <c r="W270" s="176" t="str">
        <f>IF('2-Inserimento dati (AP)'!F267=0,"l",(IF('2-Inserimento dati (AP)'!E267="sconosciuto","X","l")))</f>
        <v>l</v>
      </c>
      <c r="X270" s="167">
        <f>X30</f>
        <v>0.2</v>
      </c>
      <c r="Y270" s="170" t="str">
        <f>IF('2-Inserimento dati (AP)'!G267="nessuna","X",0)</f>
        <v>X</v>
      </c>
      <c r="Z270" s="171">
        <f>IF('2-Inserimento dati (AP)'!G267="piccola","X",0)</f>
        <v>0</v>
      </c>
      <c r="AA270" s="171">
        <f>IF('2-Inserimento dati (AP)'!G267="media","X",0)</f>
        <v>0</v>
      </c>
      <c r="AB270" s="172">
        <f>IF('2-Inserimento dati (AP)'!G267="grande","X",0)</f>
        <v>0</v>
      </c>
      <c r="AC270" s="312">
        <f>'2-Inserimento dati (AP)'!H267</f>
        <v>0</v>
      </c>
      <c r="AD270" s="313"/>
      <c r="AE270" s="313"/>
    </row>
    <row r="271" spans="1:31" ht="25.5" customHeight="1">
      <c r="A271" s="301"/>
      <c r="B271" s="66" t="s">
        <v>175</v>
      </c>
      <c r="C271" s="66" t="s">
        <v>100</v>
      </c>
      <c r="D271" s="66"/>
      <c r="E271" s="66"/>
      <c r="F271" s="66"/>
      <c r="G271" s="67"/>
      <c r="H271" s="349">
        <f>IF('2-Inserimento dati (AP)'!F269=0,"l",'2-Inserimento dati (AP)'!E269)</f>
        <v>0</v>
      </c>
      <c r="I271" s="343"/>
      <c r="J271" s="342">
        <f>IF('2-Inserimento dati (AP)'!F269=0,"l",'2-Inserimento dati (AP)'!E269)</f>
        <v>0</v>
      </c>
      <c r="K271" s="343"/>
      <c r="L271" s="342">
        <f>IF('2-Inserimento dati (AP)'!F269=0,"l",'2-Inserimento dati (AP)'!E269)</f>
        <v>0</v>
      </c>
      <c r="M271" s="343"/>
      <c r="N271" s="154">
        <f>IF('2-Inserimento dati (AP)'!F269=0,"l",'2-Inserimento dati (AP)'!E269)</f>
        <v>0</v>
      </c>
      <c r="O271" s="344">
        <f>IF('2-Inserimento dati (AP)'!F269=0,"l",'2-Inserimento dati (AP)'!E269)</f>
        <v>0</v>
      </c>
      <c r="P271" s="343"/>
      <c r="Q271" s="344">
        <f>IF('2-Inserimento dati (AP)'!F269=0,"l",'2-Inserimento dati (AP)'!E269)</f>
        <v>0</v>
      </c>
      <c r="R271" s="343"/>
      <c r="S271" s="344">
        <f>IF('2-Inserimento dati (AP)'!F269=0,"l",'2-Inserimento dati (AP)'!E269)</f>
        <v>0</v>
      </c>
      <c r="T271" s="345"/>
      <c r="U271" s="186"/>
      <c r="V271" s="155"/>
      <c r="W271" s="177" t="str">
        <f>IF('2-Inserimento dati (AP)'!F269=0,"l",(IF('2-Inserimento dati (AP)'!E269="sconosciuto","X","l")))</f>
        <v>l</v>
      </c>
      <c r="X271" s="168">
        <f>X31</f>
        <v>0.2</v>
      </c>
      <c r="Y271" s="173" t="str">
        <f>IF('2-Inserimento dati (AP)'!G269="nessuna","X",0)</f>
        <v>X</v>
      </c>
      <c r="Z271" s="174">
        <f>IF('2-Inserimento dati (AP)'!G269="piccola","X",0)</f>
        <v>0</v>
      </c>
      <c r="AA271" s="174">
        <f>IF('2-Inserimento dati (AP)'!G269="media","X",0)</f>
        <v>0</v>
      </c>
      <c r="AB271" s="175">
        <f>IF('2-Inserimento dati (AP)'!G269="grande","X",0)</f>
        <v>0</v>
      </c>
      <c r="AC271" s="312">
        <f>'2-Inserimento dati (AP)'!H269</f>
        <v>0</v>
      </c>
      <c r="AD271" s="313"/>
      <c r="AE271" s="313"/>
    </row>
    <row r="272" spans="1:31" ht="18.75" customHeight="1">
      <c r="A272" s="203"/>
      <c r="B272" s="8"/>
      <c r="C272" s="8"/>
      <c r="D272" s="8"/>
      <c r="E272" s="8"/>
      <c r="F272" s="8"/>
      <c r="G272" s="8"/>
      <c r="H272" s="126"/>
      <c r="I272" s="7"/>
      <c r="J272" s="126"/>
      <c r="K272" s="7"/>
      <c r="L272" s="126"/>
      <c r="M272" s="7"/>
      <c r="N272" s="7"/>
      <c r="O272" s="127"/>
      <c r="P272" s="7"/>
      <c r="Q272" s="126"/>
      <c r="R272" s="7"/>
      <c r="S272" s="127"/>
      <c r="T272" s="7"/>
      <c r="U272" s="25"/>
      <c r="V272" s="25"/>
      <c r="W272" s="25"/>
      <c r="X272" s="25"/>
      <c r="Y272" s="25"/>
      <c r="Z272" s="25"/>
      <c r="AA272" s="25"/>
      <c r="AB272" s="25"/>
      <c r="AC272" s="133"/>
      <c r="AD272" s="8"/>
      <c r="AE272" s="2"/>
    </row>
    <row r="273" spans="1:31" ht="12.75">
      <c r="A273" s="300" t="s">
        <v>24</v>
      </c>
      <c r="B273" s="134" t="s">
        <v>54</v>
      </c>
      <c r="C273" s="135"/>
      <c r="D273" s="135"/>
      <c r="E273" s="135"/>
      <c r="F273" s="135"/>
      <c r="G273" s="135"/>
      <c r="H273" s="6"/>
      <c r="I273" s="87"/>
      <c r="J273" s="87"/>
      <c r="K273" s="6"/>
      <c r="L273" s="6"/>
      <c r="M273" s="5"/>
      <c r="N273" s="5"/>
      <c r="O273" s="5"/>
      <c r="P273" s="6"/>
      <c r="Q273" s="6"/>
      <c r="R273" s="5"/>
      <c r="S273" s="5"/>
      <c r="T273" s="6"/>
      <c r="U273" s="6"/>
      <c r="V273" s="6"/>
      <c r="W273" s="6"/>
      <c r="X273" s="6"/>
      <c r="Y273" s="6"/>
      <c r="Z273" s="6"/>
      <c r="AA273" s="6"/>
      <c r="AB273" s="6"/>
      <c r="AC273" s="132"/>
      <c r="AD273" s="6"/>
      <c r="AE273" s="2"/>
    </row>
    <row r="274" spans="1:31" ht="25.5" customHeight="1">
      <c r="A274" s="300"/>
      <c r="B274" s="64" t="s">
        <v>176</v>
      </c>
      <c r="C274" s="64" t="s">
        <v>41</v>
      </c>
      <c r="D274" s="64"/>
      <c r="E274" s="64"/>
      <c r="F274" s="64"/>
      <c r="G274" s="65"/>
      <c r="H274" s="348">
        <f>IF('2-Inserimento dati (AP)'!F274=0,"l",'2-Inserimento dati (AP)'!E274)</f>
        <v>0</v>
      </c>
      <c r="I274" s="341"/>
      <c r="J274" s="346">
        <f>IF('2-Inserimento dati (AP)'!F274=0,"l",'2-Inserimento dati (AP)'!E274)</f>
        <v>0</v>
      </c>
      <c r="K274" s="341"/>
      <c r="L274" s="346">
        <f>IF('2-Inserimento dati (AP)'!F274=0,"l",'2-Inserimento dati (AP)'!E274)</f>
        <v>0</v>
      </c>
      <c r="M274" s="341"/>
      <c r="N274" s="151">
        <f>IF('2-Inserimento dati (AP)'!F274=0,"l",'2-Inserimento dati (AP)'!E274)</f>
        <v>0</v>
      </c>
      <c r="O274" s="322">
        <f>IF('2-Inserimento dati (AP)'!F274=0,"l",'2-Inserimento dati (AP)'!E274)</f>
        <v>0</v>
      </c>
      <c r="P274" s="341"/>
      <c r="Q274" s="322">
        <f>IF('2-Inserimento dati (AP)'!F274=0,"l",'2-Inserimento dati (AP)'!E274)</f>
        <v>0</v>
      </c>
      <c r="R274" s="341"/>
      <c r="S274" s="322">
        <f>IF('2-Inserimento dati (AP)'!F274=0,"l",'2-Inserimento dati (AP)'!E274)</f>
        <v>0</v>
      </c>
      <c r="T274" s="323"/>
      <c r="U274" s="185">
        <f>IF('2-Inserimento dati (AP)'!F274=0,"l",'2-Inserimento dati (AP)'!E274)</f>
        <v>0</v>
      </c>
      <c r="V274" s="152">
        <f>IF('2-Inserimento dati (AP)'!F274=0,"l",'2-Inserimento dati (AP)'!E274)</f>
        <v>0</v>
      </c>
      <c r="W274" s="176" t="str">
        <f>IF('2-Inserimento dati (AP)'!F274=0,"l",(IF('2-Inserimento dati (AP)'!E274="sconosciuto","X","l")))</f>
        <v>l</v>
      </c>
      <c r="X274" s="167">
        <f>X34</f>
        <v>0.2</v>
      </c>
      <c r="Y274" s="170" t="str">
        <f>IF('2-Inserimento dati (AP)'!G274="nessuna","X",0)</f>
        <v>X</v>
      </c>
      <c r="Z274" s="171">
        <f>IF('2-Inserimento dati (AP)'!G274="piccola","X",0)</f>
        <v>0</v>
      </c>
      <c r="AA274" s="171">
        <f>IF('2-Inserimento dati (AP)'!G274="media","X",0)</f>
        <v>0</v>
      </c>
      <c r="AB274" s="172">
        <f>IF('2-Inserimento dati (AP)'!G274="grande","X",0)</f>
        <v>0</v>
      </c>
      <c r="AC274" s="312">
        <f>'2-Inserimento dati (AP)'!H274</f>
        <v>0</v>
      </c>
      <c r="AD274" s="313"/>
      <c r="AE274" s="313"/>
    </row>
    <row r="275" spans="1:31" ht="25.5" customHeight="1">
      <c r="A275" s="300"/>
      <c r="B275" s="64" t="s">
        <v>177</v>
      </c>
      <c r="C275" s="306" t="s">
        <v>42</v>
      </c>
      <c r="D275" s="306"/>
      <c r="E275" s="306"/>
      <c r="F275" s="306"/>
      <c r="G275" s="367"/>
      <c r="H275" s="348">
        <f>IF('2-Inserimento dati (AP)'!F276=0,"l",'2-Inserimento dati (AP)'!E276)</f>
        <v>0</v>
      </c>
      <c r="I275" s="341"/>
      <c r="J275" s="346">
        <f>IF('2-Inserimento dati (AP)'!F276=0,"l",'2-Inserimento dati (AP)'!E276)</f>
        <v>0</v>
      </c>
      <c r="K275" s="341"/>
      <c r="L275" s="346">
        <f>IF('2-Inserimento dati (AP)'!F276=0,"l",'2-Inserimento dati (AP)'!E276)</f>
        <v>0</v>
      </c>
      <c r="M275" s="341"/>
      <c r="N275" s="151">
        <f>IF('2-Inserimento dati (AP)'!F276=0,"l",'2-Inserimento dati (AP)'!E276)</f>
        <v>0</v>
      </c>
      <c r="O275" s="322">
        <f>IF('2-Inserimento dati (AP)'!F276=0,"l",'2-Inserimento dati (AP)'!E276)</f>
        <v>0</v>
      </c>
      <c r="P275" s="341"/>
      <c r="Q275" s="322">
        <f>IF('2-Inserimento dati (AP)'!F276=0,"l",'2-Inserimento dati (AP)'!E276)</f>
        <v>0</v>
      </c>
      <c r="R275" s="341"/>
      <c r="S275" s="322">
        <f>IF('2-Inserimento dati (AP)'!F276=0,"l",'2-Inserimento dati (AP)'!E276)</f>
        <v>0</v>
      </c>
      <c r="T275" s="323"/>
      <c r="U275" s="185">
        <f>IF('2-Inserimento dati (AP)'!F276=0,"l",'2-Inserimento dati (AP)'!E276)</f>
        <v>0</v>
      </c>
      <c r="V275" s="152">
        <f>IF('2-Inserimento dati (AP)'!F276=0,"l",'2-Inserimento dati (AP)'!E276)</f>
        <v>0</v>
      </c>
      <c r="W275" s="176" t="str">
        <f>IF('2-Inserimento dati (AP)'!F276=0,"l",(IF('2-Inserimento dati (AP)'!E276="sconosciuto","X","l")))</f>
        <v>l</v>
      </c>
      <c r="X275" s="167">
        <f>X35</f>
        <v>0.2</v>
      </c>
      <c r="Y275" s="170" t="str">
        <f>IF('2-Inserimento dati (AP)'!G276="nessuna","X",0)</f>
        <v>X</v>
      </c>
      <c r="Z275" s="171">
        <f>IF('2-Inserimento dati (AP)'!G276="piccola","X",0)</f>
        <v>0</v>
      </c>
      <c r="AA275" s="171">
        <f>IF('2-Inserimento dati (AP)'!G276="media","X",0)</f>
        <v>0</v>
      </c>
      <c r="AB275" s="172">
        <f>IF('2-Inserimento dati (AP)'!G276="grande","X",0)</f>
        <v>0</v>
      </c>
      <c r="AC275" s="312">
        <f>'2-Inserimento dati (AP)'!H276</f>
        <v>0</v>
      </c>
      <c r="AD275" s="313"/>
      <c r="AE275" s="313"/>
    </row>
    <row r="276" spans="1:31" ht="25.5" customHeight="1">
      <c r="A276" s="300"/>
      <c r="B276" s="64" t="s">
        <v>178</v>
      </c>
      <c r="C276" s="64" t="s">
        <v>101</v>
      </c>
      <c r="D276" s="64"/>
      <c r="E276" s="64"/>
      <c r="F276" s="64"/>
      <c r="G276" s="65"/>
      <c r="H276" s="348">
        <f>IF('2-Inserimento dati (AP)'!F278=0,"l",'2-Inserimento dati (AP)'!E278)</f>
        <v>0</v>
      </c>
      <c r="I276" s="341"/>
      <c r="J276" s="346">
        <f>IF('2-Inserimento dati (AP)'!F278=0,"l",'2-Inserimento dati (AP)'!E278)</f>
        <v>0</v>
      </c>
      <c r="K276" s="341"/>
      <c r="L276" s="346">
        <f>IF('2-Inserimento dati (AP)'!F278=0,"l",'2-Inserimento dati (AP)'!E278)</f>
        <v>0</v>
      </c>
      <c r="M276" s="341"/>
      <c r="N276" s="153">
        <f>IF('2-Inserimento dati (AP)'!F278=0,"l",'2-Inserimento dati (AP)'!E278)</f>
        <v>0</v>
      </c>
      <c r="O276" s="322">
        <f>IF('2-Inserimento dati (AP)'!F278=0,"l",'2-Inserimento dati (AP)'!E278)</f>
        <v>0</v>
      </c>
      <c r="P276" s="341"/>
      <c r="Q276" s="322">
        <f>IF('2-Inserimento dati (AP)'!F278=0,"l",'2-Inserimento dati (AP)'!E278)</f>
        <v>0</v>
      </c>
      <c r="R276" s="341"/>
      <c r="S276" s="322">
        <f>IF('2-Inserimento dati (AP)'!F278=0,"l",'2-Inserimento dati (AP)'!E278)</f>
        <v>0</v>
      </c>
      <c r="T276" s="323"/>
      <c r="U276" s="185">
        <f>IF('2-Inserimento dati (AP)'!F278=0,"l",'2-Inserimento dati (AP)'!E278)</f>
        <v>0</v>
      </c>
      <c r="V276" s="152">
        <f>IF('2-Inserimento dati (AP)'!F278=0,"l",'2-Inserimento dati (AP)'!E278)</f>
        <v>0</v>
      </c>
      <c r="W276" s="176" t="str">
        <f>IF('2-Inserimento dati (AP)'!F278=0,"l",(IF('2-Inserimento dati (AP)'!E278="sconosciuto","X","l")))</f>
        <v>l</v>
      </c>
      <c r="X276" s="167">
        <f>X36</f>
        <v>0.2</v>
      </c>
      <c r="Y276" s="170" t="str">
        <f>IF('2-Inserimento dati (AP)'!G278="nessuna","X",0)</f>
        <v>X</v>
      </c>
      <c r="Z276" s="171">
        <f>IF('2-Inserimento dati (AP)'!G278="piccola","X",0)</f>
        <v>0</v>
      </c>
      <c r="AA276" s="171">
        <f>IF('2-Inserimento dati (AP)'!G278="media","X",0)</f>
        <v>0</v>
      </c>
      <c r="AB276" s="172">
        <f>IF('2-Inserimento dati (AP)'!G278="grande","X",0)</f>
        <v>0</v>
      </c>
      <c r="AC276" s="312">
        <f>'2-Inserimento dati (AP)'!H278</f>
        <v>0</v>
      </c>
      <c r="AD276" s="313"/>
      <c r="AE276" s="313"/>
    </row>
    <row r="277" spans="1:31" ht="25.5" customHeight="1">
      <c r="A277" s="300"/>
      <c r="B277" s="64" t="s">
        <v>179</v>
      </c>
      <c r="C277" s="306" t="s">
        <v>43</v>
      </c>
      <c r="D277" s="306"/>
      <c r="E277" s="306"/>
      <c r="F277" s="306"/>
      <c r="G277" s="367"/>
      <c r="H277" s="348">
        <f>IF('2-Inserimento dati (AP)'!F280=0,"l",'2-Inserimento dati (AP)'!E280)</f>
        <v>0</v>
      </c>
      <c r="I277" s="341"/>
      <c r="J277" s="346">
        <f>IF('2-Inserimento dati (AP)'!F280=0,"l",'2-Inserimento dati (AP)'!E280)</f>
        <v>0</v>
      </c>
      <c r="K277" s="341"/>
      <c r="L277" s="346">
        <f>IF('2-Inserimento dati (AP)'!F280=0,"l",'2-Inserimento dati (AP)'!E280)</f>
        <v>0</v>
      </c>
      <c r="M277" s="341"/>
      <c r="N277" s="151">
        <f>IF('2-Inserimento dati (AP)'!F280=0,"l",'2-Inserimento dati (AP)'!E280)</f>
        <v>0</v>
      </c>
      <c r="O277" s="322">
        <f>IF('2-Inserimento dati (AP)'!F280=0,"l",'2-Inserimento dati (AP)'!E280)</f>
        <v>0</v>
      </c>
      <c r="P277" s="341"/>
      <c r="Q277" s="322">
        <f>IF('2-Inserimento dati (AP)'!F280=0,"l",'2-Inserimento dati (AP)'!E280)</f>
        <v>0</v>
      </c>
      <c r="R277" s="341"/>
      <c r="S277" s="322">
        <f>IF('2-Inserimento dati (AP)'!F280=0,"l",'2-Inserimento dati (AP)'!E280)</f>
        <v>0</v>
      </c>
      <c r="T277" s="323"/>
      <c r="U277" s="185"/>
      <c r="V277" s="152"/>
      <c r="W277" s="176" t="str">
        <f>IF('2-Inserimento dati (AP)'!F280=0,"l",(IF('2-Inserimento dati (AP)'!E280="sconosciuto","X","l")))</f>
        <v>l</v>
      </c>
      <c r="X277" s="167">
        <f>X37</f>
        <v>0.2</v>
      </c>
      <c r="Y277" s="170" t="str">
        <f>IF('2-Inserimento dati (AP)'!G280="nessuna","X",0)</f>
        <v>X</v>
      </c>
      <c r="Z277" s="171">
        <f>IF('2-Inserimento dati (AP)'!G280="piccola","X",0)</f>
        <v>0</v>
      </c>
      <c r="AA277" s="171">
        <f>IF('2-Inserimento dati (AP)'!G280="media","X",0)</f>
        <v>0</v>
      </c>
      <c r="AB277" s="172">
        <f>IF('2-Inserimento dati (AP)'!G280="grande","X",0)</f>
        <v>0</v>
      </c>
      <c r="AC277" s="312">
        <f>'2-Inserimento dati (AP)'!H280</f>
        <v>0</v>
      </c>
      <c r="AD277" s="313"/>
      <c r="AE277" s="313"/>
    </row>
    <row r="278" spans="1:31" ht="25.5" customHeight="1">
      <c r="A278" s="301"/>
      <c r="B278" s="66" t="s">
        <v>180</v>
      </c>
      <c r="C278" s="66" t="s">
        <v>51</v>
      </c>
      <c r="D278" s="66"/>
      <c r="E278" s="66"/>
      <c r="F278" s="66"/>
      <c r="G278" s="67"/>
      <c r="H278" s="349">
        <f>IF('2-Inserimento dati (AP)'!F282=0,"l",'2-Inserimento dati (AP)'!E282)</f>
        <v>0</v>
      </c>
      <c r="I278" s="343"/>
      <c r="J278" s="342">
        <f>IF('2-Inserimento dati (AP)'!F282=0,"l",'2-Inserimento dati (AP)'!E282)</f>
        <v>0</v>
      </c>
      <c r="K278" s="343"/>
      <c r="L278" s="342">
        <f>IF('2-Inserimento dati (AP)'!F282=0,"l",'2-Inserimento dati (AP)'!E282)</f>
        <v>0</v>
      </c>
      <c r="M278" s="343"/>
      <c r="N278" s="154">
        <f>IF('2-Inserimento dati (AP)'!F282=0,"l",'2-Inserimento dati (AP)'!E282)</f>
        <v>0</v>
      </c>
      <c r="O278" s="344">
        <f>IF('2-Inserimento dati (AP)'!F282=0,"l",'2-Inserimento dati (AP)'!E282)</f>
        <v>0</v>
      </c>
      <c r="P278" s="343"/>
      <c r="Q278" s="344">
        <f>IF('2-Inserimento dati (AP)'!F282=0,"l",'2-Inserimento dati (AP)'!E282)</f>
        <v>0</v>
      </c>
      <c r="R278" s="343"/>
      <c r="S278" s="344">
        <f>IF('2-Inserimento dati (AP)'!F282=0,"l",'2-Inserimento dati (AP)'!E282)</f>
        <v>0</v>
      </c>
      <c r="T278" s="345"/>
      <c r="U278" s="186"/>
      <c r="V278" s="155"/>
      <c r="W278" s="177" t="str">
        <f>IF('2-Inserimento dati (AP)'!F282=0,"l",(IF('2-Inserimento dati (AP)'!E282="sconosciuto","X","l")))</f>
        <v>l</v>
      </c>
      <c r="X278" s="168">
        <f>X38</f>
        <v>0.2</v>
      </c>
      <c r="Y278" s="173" t="str">
        <f>IF('2-Inserimento dati (AP)'!G282="nessuna","X",0)</f>
        <v>X</v>
      </c>
      <c r="Z278" s="174">
        <f>IF('2-Inserimento dati (AP)'!G282="piccola","X",0)</f>
        <v>0</v>
      </c>
      <c r="AA278" s="174">
        <f>IF('2-Inserimento dati (AP)'!G282="media","X",0)</f>
        <v>0</v>
      </c>
      <c r="AB278" s="175">
        <f>IF('2-Inserimento dati (AP)'!G282="grande","X",0)</f>
        <v>0</v>
      </c>
      <c r="AC278" s="312">
        <f>'2-Inserimento dati (AP)'!H282</f>
        <v>0</v>
      </c>
      <c r="AD278" s="313"/>
      <c r="AE278" s="313"/>
    </row>
    <row r="279" spans="1:31" ht="12.75">
      <c r="A279" s="203"/>
      <c r="B279" s="2"/>
      <c r="C279" s="2"/>
      <c r="D279" s="2"/>
      <c r="E279" s="2"/>
      <c r="F279" s="2"/>
      <c r="G279" s="2"/>
      <c r="H279" s="2"/>
      <c r="I279" s="321"/>
      <c r="J279" s="321"/>
      <c r="K279" s="2"/>
      <c r="L279" s="2"/>
      <c r="M279" s="350"/>
      <c r="N279" s="350"/>
      <c r="O279" s="350"/>
      <c r="P279" s="2"/>
      <c r="Q279" s="2"/>
      <c r="R279" s="350"/>
      <c r="S279" s="350"/>
      <c r="T279" s="2"/>
      <c r="U279" s="2"/>
      <c r="V279" s="2"/>
      <c r="W279" s="2"/>
      <c r="X279" s="2"/>
      <c r="Y279" s="2"/>
      <c r="Z279" s="2"/>
      <c r="AA279" s="2"/>
      <c r="AB279" s="2"/>
      <c r="AC279" s="2"/>
      <c r="AD279" s="2"/>
      <c r="AE279" s="2"/>
    </row>
    <row r="280" spans="1:31" ht="12.75">
      <c r="A280" s="203"/>
      <c r="B280" s="2"/>
      <c r="C280" s="2"/>
      <c r="D280" s="2"/>
      <c r="E280" s="2"/>
      <c r="F280" s="2"/>
      <c r="G280" s="2"/>
      <c r="H280" s="2"/>
      <c r="I280" s="26"/>
      <c r="J280" s="26"/>
      <c r="K280" s="2"/>
      <c r="L280" s="2"/>
      <c r="M280" s="27"/>
      <c r="N280" s="27"/>
      <c r="O280" s="27"/>
      <c r="P280" s="2"/>
      <c r="Q280" s="2"/>
      <c r="R280" s="27"/>
      <c r="S280" s="27"/>
      <c r="T280" s="2"/>
      <c r="U280" s="2"/>
      <c r="V280" s="2"/>
      <c r="W280" s="2"/>
      <c r="X280" s="2"/>
      <c r="Y280" s="2"/>
      <c r="Z280" s="2"/>
      <c r="AA280" s="2"/>
      <c r="AB280" s="2"/>
      <c r="AC280" s="2"/>
      <c r="AD280" s="2"/>
      <c r="AE280" s="2"/>
    </row>
    <row r="281" spans="1:31" ht="12.75">
      <c r="A281" s="203"/>
      <c r="B281" s="2"/>
      <c r="C281" s="2"/>
      <c r="D281" s="2"/>
      <c r="E281" s="2"/>
      <c r="F281" s="2"/>
      <c r="G281" s="2"/>
      <c r="H281" s="2"/>
      <c r="I281" s="321"/>
      <c r="J281" s="321"/>
      <c r="K281" s="2"/>
      <c r="L281" s="2"/>
      <c r="M281" s="350"/>
      <c r="N281" s="350"/>
      <c r="O281" s="350"/>
      <c r="P281" s="2"/>
      <c r="Q281" s="2"/>
      <c r="R281" s="350"/>
      <c r="S281" s="350"/>
      <c r="T281" s="2"/>
      <c r="U281" s="2"/>
      <c r="V281" s="2"/>
      <c r="W281" s="2"/>
      <c r="X281" s="2"/>
      <c r="Y281" s="2"/>
      <c r="Z281" s="2"/>
      <c r="AA281" s="2"/>
      <c r="AB281" s="2"/>
      <c r="AC281" s="2"/>
      <c r="AD281" s="2"/>
      <c r="AE281" s="2"/>
    </row>
    <row r="282" spans="1:31" ht="15.75">
      <c r="A282" s="203"/>
      <c r="B282" s="76" t="s">
        <v>88</v>
      </c>
      <c r="C282" s="77"/>
      <c r="D282" s="77"/>
      <c r="E282" s="2"/>
      <c r="F282" s="2"/>
      <c r="G282" s="2"/>
      <c r="H282" s="2"/>
      <c r="I282" s="321"/>
      <c r="J282" s="321"/>
      <c r="K282" s="2"/>
      <c r="L282" s="2"/>
      <c r="M282" s="350"/>
      <c r="N282" s="350"/>
      <c r="O282" s="350"/>
      <c r="P282" s="2"/>
      <c r="Q282" s="2"/>
      <c r="R282" s="350"/>
      <c r="S282" s="350"/>
      <c r="T282" s="2"/>
      <c r="U282" s="2"/>
      <c r="V282" s="2"/>
      <c r="W282" s="2"/>
      <c r="X282" s="2"/>
      <c r="Y282" s="2"/>
      <c r="Z282" s="2"/>
      <c r="AA282" s="2"/>
      <c r="AB282" s="2"/>
      <c r="AC282" s="2"/>
      <c r="AD282" s="2"/>
      <c r="AE282" s="2"/>
    </row>
    <row r="283" spans="1:31" ht="18.75" customHeight="1">
      <c r="A283" s="203"/>
      <c r="B283" s="11"/>
      <c r="C283" s="11"/>
      <c r="D283" s="11"/>
      <c r="E283" s="28"/>
      <c r="F283" s="28"/>
      <c r="G283" s="7"/>
      <c r="H283" s="82"/>
      <c r="I283" s="358" t="s">
        <v>75</v>
      </c>
      <c r="J283" s="359"/>
      <c r="K283" s="359"/>
      <c r="L283" s="359"/>
      <c r="M283" s="359"/>
      <c r="N283" s="359"/>
      <c r="O283" s="359"/>
      <c r="P283" s="359"/>
      <c r="Q283" s="359"/>
      <c r="R283" s="359"/>
      <c r="S283" s="359"/>
      <c r="T283" s="359"/>
      <c r="U283" s="359"/>
      <c r="V283" s="359"/>
      <c r="W283" s="360"/>
      <c r="X283" s="303"/>
      <c r="Y283" s="338" t="s">
        <v>95</v>
      </c>
      <c r="Z283" s="324"/>
      <c r="AA283" s="324"/>
      <c r="AB283" s="347"/>
      <c r="AC283" s="320" t="s">
        <v>64</v>
      </c>
      <c r="AD283" s="321"/>
      <c r="AE283" s="290"/>
    </row>
    <row r="284" spans="1:31" ht="25.5" customHeight="1">
      <c r="A284" s="203"/>
      <c r="B284" s="68" t="s">
        <v>92</v>
      </c>
      <c r="C284" s="68" t="s">
        <v>30</v>
      </c>
      <c r="D284" s="68"/>
      <c r="E284" s="28"/>
      <c r="F284" s="83"/>
      <c r="G284" s="83"/>
      <c r="H284" s="84"/>
      <c r="I284" s="356" t="s">
        <v>96</v>
      </c>
      <c r="J284" s="354"/>
      <c r="K284" s="354"/>
      <c r="L284" s="324" t="s">
        <v>34</v>
      </c>
      <c r="M284" s="354"/>
      <c r="N284" s="354"/>
      <c r="O284" s="324" t="s">
        <v>97</v>
      </c>
      <c r="P284" s="354"/>
      <c r="Q284" s="354"/>
      <c r="R284" s="324" t="s">
        <v>98</v>
      </c>
      <c r="S284" s="354"/>
      <c r="T284" s="355"/>
      <c r="U284" s="326" t="s">
        <v>151</v>
      </c>
      <c r="V284" s="327"/>
      <c r="W284" s="328"/>
      <c r="X284" s="304"/>
      <c r="Y284" s="30" t="s">
        <v>96</v>
      </c>
      <c r="Z284" s="31" t="s">
        <v>34</v>
      </c>
      <c r="AA284" s="31" t="s">
        <v>97</v>
      </c>
      <c r="AB284" s="32" t="s">
        <v>98</v>
      </c>
      <c r="AC284" s="11"/>
      <c r="AD284" s="2"/>
      <c r="AE284" s="2"/>
    </row>
    <row r="285" spans="1:31" ht="12.75">
      <c r="A285" s="300" t="s">
        <v>24</v>
      </c>
      <c r="B285" s="180" t="s">
        <v>55</v>
      </c>
      <c r="C285" s="181"/>
      <c r="D285" s="181"/>
      <c r="E285" s="182"/>
      <c r="F285" s="183"/>
      <c r="G285" s="183"/>
      <c r="H285" s="184"/>
      <c r="I285" s="78"/>
      <c r="J285" s="87"/>
      <c r="K285" s="88"/>
      <c r="L285" s="16"/>
      <c r="M285" s="78"/>
      <c r="N285" s="89"/>
      <c r="O285" s="90"/>
      <c r="P285" s="91"/>
      <c r="Q285" s="79"/>
      <c r="R285" s="90"/>
      <c r="S285" s="91"/>
      <c r="T285" s="91"/>
      <c r="U285" s="188"/>
      <c r="V285" s="60"/>
      <c r="W285" s="61"/>
      <c r="X285" s="305"/>
      <c r="Y285" s="19"/>
      <c r="Z285" s="15"/>
      <c r="AA285" s="15"/>
      <c r="AB285" s="20"/>
      <c r="AC285" s="2"/>
      <c r="AD285" s="2"/>
      <c r="AE285" s="2"/>
    </row>
    <row r="286" spans="1:31" ht="25.5" customHeight="1">
      <c r="A286" s="300"/>
      <c r="B286" s="72">
        <v>1</v>
      </c>
      <c r="C286" s="73" t="s">
        <v>44</v>
      </c>
      <c r="D286" s="73"/>
      <c r="E286" s="62"/>
      <c r="F286" s="85"/>
      <c r="G286" s="85"/>
      <c r="H286" s="86"/>
      <c r="I286" s="315" t="str">
        <f>'2-Inserimento dati (AP)'!E291</f>
        <v>nessuna</v>
      </c>
      <c r="J286" s="316"/>
      <c r="K286" s="316"/>
      <c r="L286" s="316" t="str">
        <f>'2-Inserimento dati (AP)'!E291</f>
        <v>nessuna</v>
      </c>
      <c r="M286" s="316"/>
      <c r="N286" s="316"/>
      <c r="O286" s="316" t="str">
        <f>'2-Inserimento dati (AP)'!E291</f>
        <v>nessuna</v>
      </c>
      <c r="P286" s="316"/>
      <c r="Q286" s="316"/>
      <c r="R286" s="316" t="str">
        <f>'2-Inserimento dati (AP)'!E291</f>
        <v>nessuna</v>
      </c>
      <c r="S286" s="316"/>
      <c r="T286" s="319"/>
      <c r="U286" s="189"/>
      <c r="V286" s="156"/>
      <c r="W286" s="176" t="str">
        <f>(IF('2-Inserimento dati (AP)'!E291="sconosciuto","X","l"))</f>
        <v>l</v>
      </c>
      <c r="X286" s="21"/>
      <c r="Y286" s="170" t="str">
        <f>IF('2-Inserimento dati (AP)'!G291="nessuna","X",0)</f>
        <v>X</v>
      </c>
      <c r="Z286" s="171">
        <f>IF('2-Inserimento dati (AP)'!G291="piccola","X",0)</f>
        <v>0</v>
      </c>
      <c r="AA286" s="171">
        <f>IF('2-Inserimento dati (AP)'!G291="media","X",0)</f>
        <v>0</v>
      </c>
      <c r="AB286" s="172">
        <f>IF('2-Inserimento dati (AP)'!G291="grande","X",0)</f>
        <v>0</v>
      </c>
      <c r="AC286" s="312">
        <f>'2-Inserimento dati (AP)'!H291</f>
        <v>0</v>
      </c>
      <c r="AD286" s="313"/>
      <c r="AE286" s="314"/>
    </row>
    <row r="287" spans="1:31" ht="25.5" customHeight="1">
      <c r="A287" s="300"/>
      <c r="B287" s="72">
        <f aca="true" t="shared" si="3" ref="B287:B293">B286+1</f>
        <v>2</v>
      </c>
      <c r="C287" s="73" t="s">
        <v>45</v>
      </c>
      <c r="D287" s="73"/>
      <c r="E287" s="62"/>
      <c r="F287" s="85"/>
      <c r="G287" s="85"/>
      <c r="H287" s="86"/>
      <c r="I287" s="315" t="str">
        <f>'2-Inserimento dati (AP)'!E293</f>
        <v>nessuna</v>
      </c>
      <c r="J287" s="316"/>
      <c r="K287" s="316"/>
      <c r="L287" s="316" t="str">
        <f>'2-Inserimento dati (AP)'!E293</f>
        <v>nessuna</v>
      </c>
      <c r="M287" s="316"/>
      <c r="N287" s="316"/>
      <c r="O287" s="316" t="str">
        <f>'2-Inserimento dati (AP)'!E293</f>
        <v>nessuna</v>
      </c>
      <c r="P287" s="316"/>
      <c r="Q287" s="316"/>
      <c r="R287" s="316" t="str">
        <f>'2-Inserimento dati (AP)'!E293</f>
        <v>nessuna</v>
      </c>
      <c r="S287" s="316"/>
      <c r="T287" s="319"/>
      <c r="U287" s="189"/>
      <c r="V287" s="156"/>
      <c r="W287" s="176" t="str">
        <f>(IF('2-Inserimento dati (AP)'!E293="sconosciuto","X","l"))</f>
        <v>l</v>
      </c>
      <c r="X287" s="21"/>
      <c r="Y287" s="170" t="str">
        <f>IF('2-Inserimento dati (AP)'!G293="nessuna","X",0)</f>
        <v>X</v>
      </c>
      <c r="Z287" s="171">
        <f>IF('2-Inserimento dati (AP)'!G293="piccola","X",0)</f>
        <v>0</v>
      </c>
      <c r="AA287" s="171">
        <f>IF('2-Inserimento dati (AP)'!G293="media","X",0)</f>
        <v>0</v>
      </c>
      <c r="AB287" s="172">
        <f>IF('2-Inserimento dati (AP)'!G293="grande","X",0)</f>
        <v>0</v>
      </c>
      <c r="AC287" s="312">
        <f>'2-Inserimento dati (AP)'!H293</f>
        <v>0</v>
      </c>
      <c r="AD287" s="313"/>
      <c r="AE287" s="314"/>
    </row>
    <row r="288" spans="1:31" ht="25.5" customHeight="1">
      <c r="A288" s="300"/>
      <c r="B288" s="72">
        <f t="shared" si="3"/>
        <v>3</v>
      </c>
      <c r="C288" s="73" t="s">
        <v>46</v>
      </c>
      <c r="D288" s="73"/>
      <c r="E288" s="62"/>
      <c r="F288" s="85"/>
      <c r="G288" s="85"/>
      <c r="H288" s="86"/>
      <c r="I288" s="315" t="str">
        <f>'2-Inserimento dati (AP)'!E295</f>
        <v>nessuna</v>
      </c>
      <c r="J288" s="316"/>
      <c r="K288" s="316"/>
      <c r="L288" s="316" t="str">
        <f>'2-Inserimento dati (AP)'!E295</f>
        <v>nessuna</v>
      </c>
      <c r="M288" s="316"/>
      <c r="N288" s="316"/>
      <c r="O288" s="316" t="str">
        <f>'2-Inserimento dati (AP)'!E295</f>
        <v>nessuna</v>
      </c>
      <c r="P288" s="316"/>
      <c r="Q288" s="316"/>
      <c r="R288" s="316" t="str">
        <f>'2-Inserimento dati (AP)'!E295</f>
        <v>nessuna</v>
      </c>
      <c r="S288" s="316"/>
      <c r="T288" s="319"/>
      <c r="U288" s="189"/>
      <c r="V288" s="156"/>
      <c r="W288" s="176" t="str">
        <f>(IF('2-Inserimento dati (AP)'!E295="sconosciuto","X","l"))</f>
        <v>l</v>
      </c>
      <c r="X288" s="21"/>
      <c r="Y288" s="170" t="str">
        <f>IF('2-Inserimento dati (AP)'!G295="nessuna","X",0)</f>
        <v>X</v>
      </c>
      <c r="Z288" s="171">
        <f>IF('2-Inserimento dati (AP)'!G295="piccola","X",0)</f>
        <v>0</v>
      </c>
      <c r="AA288" s="171">
        <f>IF('2-Inserimento dati (AP)'!G295="media","X",0)</f>
        <v>0</v>
      </c>
      <c r="AB288" s="172">
        <f>IF('2-Inserimento dati (AP)'!G295="grande","X",0)</f>
        <v>0</v>
      </c>
      <c r="AC288" s="312">
        <f>'2-Inserimento dati (AP)'!H295</f>
        <v>0</v>
      </c>
      <c r="AD288" s="313"/>
      <c r="AE288" s="314"/>
    </row>
    <row r="289" spans="1:31" ht="25.5" customHeight="1">
      <c r="A289" s="300"/>
      <c r="B289" s="72">
        <f t="shared" si="3"/>
        <v>4</v>
      </c>
      <c r="C289" s="73" t="s">
        <v>47</v>
      </c>
      <c r="D289" s="73"/>
      <c r="E289" s="62"/>
      <c r="F289" s="62"/>
      <c r="G289" s="62"/>
      <c r="H289" s="80"/>
      <c r="I289" s="315" t="str">
        <f>'2-Inserimento dati (AP)'!E297</f>
        <v>nessuna</v>
      </c>
      <c r="J289" s="316"/>
      <c r="K289" s="316"/>
      <c r="L289" s="316" t="str">
        <f>'2-Inserimento dati (AP)'!E297</f>
        <v>nessuna</v>
      </c>
      <c r="M289" s="316"/>
      <c r="N289" s="316"/>
      <c r="O289" s="316" t="str">
        <f>'2-Inserimento dati (AP)'!E297</f>
        <v>nessuna</v>
      </c>
      <c r="P289" s="316"/>
      <c r="Q289" s="316"/>
      <c r="R289" s="316" t="str">
        <f>'2-Inserimento dati (AP)'!E297</f>
        <v>nessuna</v>
      </c>
      <c r="S289" s="316"/>
      <c r="T289" s="319"/>
      <c r="U289" s="189"/>
      <c r="V289" s="156"/>
      <c r="W289" s="176" t="str">
        <f>(IF('2-Inserimento dati (AP)'!E297="sconosciuto","X","l"))</f>
        <v>l</v>
      </c>
      <c r="X289" s="21"/>
      <c r="Y289" s="170" t="str">
        <f>IF('2-Inserimento dati (AP)'!G297="nessuna","X",0)</f>
        <v>X</v>
      </c>
      <c r="Z289" s="171">
        <f>IF('2-Inserimento dati (AP)'!G297="piccola","X",0)</f>
        <v>0</v>
      </c>
      <c r="AA289" s="171">
        <f>IF('2-Inserimento dati (AP)'!G297="media","X",0)</f>
        <v>0</v>
      </c>
      <c r="AB289" s="172">
        <f>IF('2-Inserimento dati (AP)'!G297="grande","X",0)</f>
        <v>0</v>
      </c>
      <c r="AC289" s="312">
        <f>'2-Inserimento dati (AP)'!H297</f>
        <v>0</v>
      </c>
      <c r="AD289" s="313"/>
      <c r="AE289" s="314"/>
    </row>
    <row r="290" spans="1:31" ht="25.5" customHeight="1">
      <c r="A290" s="301"/>
      <c r="B290" s="72">
        <f t="shared" si="3"/>
        <v>5</v>
      </c>
      <c r="C290" s="73" t="s">
        <v>102</v>
      </c>
      <c r="D290" s="73"/>
      <c r="E290" s="62"/>
      <c r="F290" s="62"/>
      <c r="G290" s="62"/>
      <c r="H290" s="80"/>
      <c r="I290" s="315" t="str">
        <f>'2-Inserimento dati (AP)'!E299</f>
        <v>nessuna</v>
      </c>
      <c r="J290" s="316"/>
      <c r="K290" s="316"/>
      <c r="L290" s="316" t="str">
        <f>'2-Inserimento dati (AP)'!E299</f>
        <v>nessuna</v>
      </c>
      <c r="M290" s="316"/>
      <c r="N290" s="316"/>
      <c r="O290" s="316" t="str">
        <f>'2-Inserimento dati (AP)'!E299</f>
        <v>nessuna</v>
      </c>
      <c r="P290" s="316"/>
      <c r="Q290" s="316"/>
      <c r="R290" s="316" t="str">
        <f>'2-Inserimento dati (AP)'!E299</f>
        <v>nessuna</v>
      </c>
      <c r="S290" s="316"/>
      <c r="T290" s="319"/>
      <c r="U290" s="189"/>
      <c r="V290" s="156"/>
      <c r="W290" s="176" t="str">
        <f>(IF('2-Inserimento dati (AP)'!E299="sconosciuto","X","l"))</f>
        <v>l</v>
      </c>
      <c r="X290" s="21"/>
      <c r="Y290" s="170" t="str">
        <f>IF('2-Inserimento dati (AP)'!G299="nessuna","X",0)</f>
        <v>X</v>
      </c>
      <c r="Z290" s="171">
        <f>IF('2-Inserimento dati (AP)'!G299="piccola","X",0)</f>
        <v>0</v>
      </c>
      <c r="AA290" s="171">
        <f>IF('2-Inserimento dati (AP)'!G299="media","X",0)</f>
        <v>0</v>
      </c>
      <c r="AB290" s="172">
        <f>IF('2-Inserimento dati (AP)'!G299="grande","X",0)</f>
        <v>0</v>
      </c>
      <c r="AC290" s="312">
        <f>'2-Inserimento dati (AP)'!H299</f>
        <v>0</v>
      </c>
      <c r="AD290" s="313"/>
      <c r="AE290" s="314"/>
    </row>
    <row r="291" spans="1:31" ht="25.5" customHeight="1">
      <c r="A291" s="281"/>
      <c r="B291" s="74">
        <f t="shared" si="3"/>
        <v>6</v>
      </c>
      <c r="C291" s="75" t="s">
        <v>48</v>
      </c>
      <c r="D291" s="75"/>
      <c r="E291" s="62"/>
      <c r="F291" s="62"/>
      <c r="G291" s="62"/>
      <c r="H291" s="80"/>
      <c r="I291" s="315" t="str">
        <f>'2-Inserimento dati (AP)'!E301</f>
        <v>nessuna</v>
      </c>
      <c r="J291" s="316"/>
      <c r="K291" s="316"/>
      <c r="L291" s="316" t="str">
        <f>'2-Inserimento dati (AP)'!E301</f>
        <v>nessuna</v>
      </c>
      <c r="M291" s="316"/>
      <c r="N291" s="316"/>
      <c r="O291" s="316" t="str">
        <f>'2-Inserimento dati (AP)'!E301</f>
        <v>nessuna</v>
      </c>
      <c r="P291" s="316"/>
      <c r="Q291" s="316"/>
      <c r="R291" s="316" t="str">
        <f>'2-Inserimento dati (AP)'!E301</f>
        <v>nessuna</v>
      </c>
      <c r="S291" s="316"/>
      <c r="T291" s="319"/>
      <c r="U291" s="189"/>
      <c r="V291" s="156"/>
      <c r="W291" s="176" t="str">
        <f>(IF('2-Inserimento dati (AP)'!E301="sconosciuto","X","l"))</f>
        <v>l</v>
      </c>
      <c r="X291" s="22"/>
      <c r="Y291" s="170" t="str">
        <f>IF('2-Inserimento dati (AP)'!G301="nessuna","X",0)</f>
        <v>X</v>
      </c>
      <c r="Z291" s="171">
        <f>IF('2-Inserimento dati (AP)'!G301="piccola","X",0)</f>
        <v>0</v>
      </c>
      <c r="AA291" s="171">
        <f>IF('2-Inserimento dati (AP)'!G301="media","X",0)</f>
        <v>0</v>
      </c>
      <c r="AB291" s="172">
        <f>IF('2-Inserimento dati (AP)'!G301="grande","X",0)</f>
        <v>0</v>
      </c>
      <c r="AC291" s="312">
        <f>'2-Inserimento dati (AP)'!H301</f>
        <v>0</v>
      </c>
      <c r="AD291" s="313"/>
      <c r="AE291" s="314"/>
    </row>
    <row r="292" spans="1:31" ht="25.5" customHeight="1">
      <c r="A292" s="281"/>
      <c r="B292" s="72">
        <f t="shared" si="3"/>
        <v>7</v>
      </c>
      <c r="C292" s="73" t="s">
        <v>49</v>
      </c>
      <c r="D292" s="73"/>
      <c r="E292" s="62"/>
      <c r="F292" s="62"/>
      <c r="G292" s="62"/>
      <c r="H292" s="80"/>
      <c r="I292" s="315" t="str">
        <f>'2-Inserimento dati (AP)'!E303</f>
        <v>nessuna</v>
      </c>
      <c r="J292" s="316"/>
      <c r="K292" s="316"/>
      <c r="L292" s="316" t="str">
        <f>'2-Inserimento dati (AP)'!E303</f>
        <v>nessuna</v>
      </c>
      <c r="M292" s="316"/>
      <c r="N292" s="316"/>
      <c r="O292" s="316" t="str">
        <f>'2-Inserimento dati (AP)'!E303</f>
        <v>nessuna</v>
      </c>
      <c r="P292" s="316"/>
      <c r="Q292" s="316"/>
      <c r="R292" s="316" t="str">
        <f>'2-Inserimento dati (AP)'!E303</f>
        <v>nessuna</v>
      </c>
      <c r="S292" s="316"/>
      <c r="T292" s="319"/>
      <c r="U292" s="189"/>
      <c r="V292" s="156"/>
      <c r="W292" s="176" t="str">
        <f>(IF('2-Inserimento dati (AP)'!E303="sconosciuto","X","l"))</f>
        <v>l</v>
      </c>
      <c r="X292" s="21"/>
      <c r="Y292" s="170" t="str">
        <f>IF('2-Inserimento dati (AP)'!G303="nessuna","X",0)</f>
        <v>X</v>
      </c>
      <c r="Z292" s="171">
        <f>IF('2-Inserimento dati (AP)'!G303="piccola","X",0)</f>
        <v>0</v>
      </c>
      <c r="AA292" s="171">
        <f>IF('2-Inserimento dati (AP)'!G303="media","X",0)</f>
        <v>0</v>
      </c>
      <c r="AB292" s="172">
        <f>IF('2-Inserimento dati (AP)'!G303="grande","X",0)</f>
        <v>0</v>
      </c>
      <c r="AC292" s="312">
        <f>'2-Inserimento dati (AP)'!H303</f>
        <v>0</v>
      </c>
      <c r="AD292" s="313"/>
      <c r="AE292" s="314"/>
    </row>
    <row r="293" spans="1:31" ht="25.5" customHeight="1">
      <c r="A293" s="281"/>
      <c r="B293" s="74">
        <f t="shared" si="3"/>
        <v>8</v>
      </c>
      <c r="C293" s="75" t="s">
        <v>50</v>
      </c>
      <c r="D293" s="75"/>
      <c r="E293" s="63"/>
      <c r="F293" s="63"/>
      <c r="G293" s="63"/>
      <c r="H293" s="81"/>
      <c r="I293" s="317" t="str">
        <f>'2-Inserimento dati (AP)'!E305</f>
        <v>nessuna</v>
      </c>
      <c r="J293" s="318"/>
      <c r="K293" s="318"/>
      <c r="L293" s="318" t="str">
        <f>'2-Inserimento dati (AP)'!E305</f>
        <v>nessuna</v>
      </c>
      <c r="M293" s="318"/>
      <c r="N293" s="318"/>
      <c r="O293" s="318" t="str">
        <f>'2-Inserimento dati (AP)'!E305</f>
        <v>nessuna</v>
      </c>
      <c r="P293" s="318"/>
      <c r="Q293" s="318"/>
      <c r="R293" s="318" t="str">
        <f>'2-Inserimento dati (AP)'!E305</f>
        <v>nessuna</v>
      </c>
      <c r="S293" s="318"/>
      <c r="T293" s="357"/>
      <c r="U293" s="190"/>
      <c r="V293" s="157"/>
      <c r="W293" s="177" t="str">
        <f>(IF('2-Inserimento dati (AP)'!E305="sconosciuto","X","l"))</f>
        <v>l</v>
      </c>
      <c r="X293" s="22"/>
      <c r="Y293" s="173" t="str">
        <f>IF('2-Inserimento dati (AP)'!G305="nessuna","X",0)</f>
        <v>X</v>
      </c>
      <c r="Z293" s="174">
        <f>IF('2-Inserimento dati (AP)'!G305="piccola","X",0)</f>
        <v>0</v>
      </c>
      <c r="AA293" s="174">
        <f>IF('2-Inserimento dati (AP)'!G305="media","X",0)</f>
        <v>0</v>
      </c>
      <c r="AB293" s="175">
        <f>IF('2-Inserimento dati (AP)'!G305="grande","X",0)</f>
        <v>0</v>
      </c>
      <c r="AC293" s="312">
        <f>'2-Inserimento dati (AP)'!H305</f>
        <v>0</v>
      </c>
      <c r="AD293" s="313"/>
      <c r="AE293" s="314"/>
    </row>
    <row r="294" spans="1:31" ht="12.75">
      <c r="A294" s="20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 r="A295" s="20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 r="A296" s="20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5.75">
      <c r="A297" s="203"/>
      <c r="B297" s="1" t="s">
        <v>109</v>
      </c>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 r="A298" s="203"/>
      <c r="B298" s="3"/>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 r="A299" s="203"/>
      <c r="B299" s="3" t="s">
        <v>104</v>
      </c>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 r="A300" s="203"/>
      <c r="B300" s="3"/>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c r="A301" s="203"/>
      <c r="B301" s="2"/>
      <c r="C301" s="2"/>
      <c r="D301" s="2"/>
      <c r="E301" s="2"/>
      <c r="F301" s="2"/>
      <c r="G301" s="2"/>
      <c r="H301" s="2"/>
      <c r="I301" s="2"/>
      <c r="J301" s="2"/>
      <c r="K301" s="2"/>
      <c r="L301" s="2"/>
      <c r="M301" s="2"/>
      <c r="N301" s="2"/>
      <c r="O301" s="2"/>
      <c r="P301" s="2"/>
      <c r="Q301" s="2"/>
      <c r="R301" s="2"/>
      <c r="S301" s="2"/>
      <c r="T301" s="2"/>
      <c r="U301" s="2"/>
      <c r="V301" s="2"/>
      <c r="W301" s="353" t="s">
        <v>105</v>
      </c>
      <c r="X301" s="353"/>
      <c r="Y301" s="353"/>
      <c r="Z301" s="353"/>
      <c r="AA301" s="353"/>
      <c r="AB301" s="353"/>
      <c r="AC301" s="14"/>
      <c r="AD301" s="14"/>
      <c r="AE301" s="14"/>
    </row>
    <row r="302" spans="1:31" ht="12.75">
      <c r="A302" s="203"/>
      <c r="B302" s="2"/>
      <c r="C302" s="2"/>
      <c r="D302" s="2"/>
      <c r="E302" s="2"/>
      <c r="F302" s="2"/>
      <c r="G302" s="2"/>
      <c r="H302" s="2"/>
      <c r="I302" s="2"/>
      <c r="J302" s="2"/>
      <c r="K302" s="2"/>
      <c r="L302" s="2"/>
      <c r="M302" s="2"/>
      <c r="N302" s="2"/>
      <c r="O302" s="2"/>
      <c r="P302" s="2"/>
      <c r="Q302" s="2"/>
      <c r="R302" s="2"/>
      <c r="S302" s="2"/>
      <c r="T302" s="2"/>
      <c r="U302" s="2"/>
      <c r="V302" s="2"/>
      <c r="W302" s="353"/>
      <c r="X302" s="353"/>
      <c r="Y302" s="353"/>
      <c r="Z302" s="353"/>
      <c r="AA302" s="353"/>
      <c r="AB302" s="353"/>
      <c r="AC302" s="14"/>
      <c r="AD302" s="14"/>
      <c r="AE302" s="14"/>
    </row>
    <row r="303" spans="1:31" ht="7.5" customHeight="1">
      <c r="A303" s="203"/>
      <c r="B303" s="2"/>
      <c r="C303" s="2"/>
      <c r="D303" s="2"/>
      <c r="E303" s="2"/>
      <c r="F303" s="2"/>
      <c r="G303" s="2"/>
      <c r="H303" s="2"/>
      <c r="I303" s="2"/>
      <c r="J303" s="2"/>
      <c r="K303" s="2"/>
      <c r="L303" s="2"/>
      <c r="M303" s="2"/>
      <c r="N303" s="2"/>
      <c r="O303" s="2"/>
      <c r="P303" s="2"/>
      <c r="Q303" s="2"/>
      <c r="R303" s="2"/>
      <c r="S303" s="2"/>
      <c r="T303" s="2"/>
      <c r="U303" s="2"/>
      <c r="V303" s="2"/>
      <c r="W303" s="14"/>
      <c r="X303" s="14"/>
      <c r="Y303" s="14"/>
      <c r="Z303" s="14"/>
      <c r="AA303" s="14"/>
      <c r="AB303" s="14"/>
      <c r="AC303" s="14"/>
      <c r="AD303" s="14"/>
      <c r="AE303" s="14"/>
    </row>
    <row r="304" spans="1:31" ht="12.75" customHeight="1">
      <c r="A304" s="203"/>
      <c r="B304" s="2"/>
      <c r="C304" s="2"/>
      <c r="D304" s="2"/>
      <c r="E304" s="2"/>
      <c r="F304" s="2"/>
      <c r="G304" s="2"/>
      <c r="H304" s="2"/>
      <c r="I304" s="2"/>
      <c r="J304" s="2"/>
      <c r="K304" s="2"/>
      <c r="L304" s="2"/>
      <c r="M304" s="2"/>
      <c r="N304" s="2"/>
      <c r="O304" s="2"/>
      <c r="P304" s="2"/>
      <c r="Q304" s="2"/>
      <c r="R304" s="2"/>
      <c r="S304" s="2"/>
      <c r="T304" s="2"/>
      <c r="U304" s="2"/>
      <c r="V304" s="2"/>
      <c r="W304" s="2" t="s">
        <v>33</v>
      </c>
      <c r="X304" s="2"/>
      <c r="Y304" s="2"/>
      <c r="Z304" s="12">
        <f>'2-Inserimento dati (AP)'!J248+'2-Inserimento dati (AP)'!J250+'2-Inserimento dati (AP)'!J252+'2-Inserimento dati (AP)'!J254+'2-Inserimento dati (AP)'!J256</f>
        <v>0</v>
      </c>
      <c r="AA304" s="2"/>
      <c r="AB304" s="2"/>
      <c r="AC304" s="2"/>
      <c r="AD304" s="2"/>
      <c r="AE304" s="2"/>
    </row>
    <row r="305" spans="1:31" ht="12.75">
      <c r="A305" s="203"/>
      <c r="B305" s="2"/>
      <c r="C305" s="2"/>
      <c r="D305" s="2"/>
      <c r="E305" s="2"/>
      <c r="F305" s="2"/>
      <c r="G305" s="2"/>
      <c r="H305" s="2"/>
      <c r="I305" s="2"/>
      <c r="J305" s="2"/>
      <c r="K305" s="2"/>
      <c r="L305" s="2"/>
      <c r="M305" s="2"/>
      <c r="N305" s="2"/>
      <c r="O305" s="2"/>
      <c r="P305" s="2"/>
      <c r="Q305" s="2"/>
      <c r="R305" s="2"/>
      <c r="S305" s="2"/>
      <c r="T305" s="2"/>
      <c r="U305" s="2"/>
      <c r="V305" s="2"/>
      <c r="W305" s="2" t="s">
        <v>53</v>
      </c>
      <c r="X305" s="2"/>
      <c r="Y305" s="2"/>
      <c r="Z305" s="12">
        <f>'2-Inserimento dati (AP)'!J261+'2-Inserimento dati (AP)'!J263+'2-Inserimento dati (AP)'!J265+'2-Inserimento dati (AP)'!J267+'2-Inserimento dati (AP)'!J269</f>
        <v>0</v>
      </c>
      <c r="AA305" s="2"/>
      <c r="AB305" s="2"/>
      <c r="AC305" s="2"/>
      <c r="AD305" s="2"/>
      <c r="AE305" s="2"/>
    </row>
    <row r="306" spans="1:31" ht="12.75">
      <c r="A306" s="203"/>
      <c r="B306" s="2"/>
      <c r="C306" s="2"/>
      <c r="D306" s="2"/>
      <c r="E306" s="2"/>
      <c r="F306" s="2"/>
      <c r="G306" s="2"/>
      <c r="H306" s="2"/>
      <c r="I306" s="2"/>
      <c r="J306" s="2"/>
      <c r="K306" s="2"/>
      <c r="L306" s="2"/>
      <c r="M306" s="2"/>
      <c r="N306" s="2"/>
      <c r="O306" s="2"/>
      <c r="P306" s="2"/>
      <c r="Q306" s="2"/>
      <c r="R306" s="2"/>
      <c r="S306" s="2"/>
      <c r="T306" s="2"/>
      <c r="U306" s="2"/>
      <c r="V306" s="2"/>
      <c r="W306" s="2" t="s">
        <v>54</v>
      </c>
      <c r="X306" s="2"/>
      <c r="Y306" s="2"/>
      <c r="Z306" s="12">
        <f>'2-Inserimento dati (AP)'!J274+'2-Inserimento dati (AP)'!J276+'2-Inserimento dati (AP)'!J278+'2-Inserimento dati (AP)'!J280+'2-Inserimento dati (AP)'!J282</f>
        <v>0</v>
      </c>
      <c r="AA306" s="2"/>
      <c r="AB306" s="2"/>
      <c r="AC306" s="2"/>
      <c r="AD306" s="2"/>
      <c r="AE306" s="2"/>
    </row>
    <row r="307" spans="1:31" ht="12.75">
      <c r="A307" s="203"/>
      <c r="B307" s="2"/>
      <c r="C307" s="2"/>
      <c r="D307" s="2"/>
      <c r="E307" s="2"/>
      <c r="F307" s="2"/>
      <c r="G307" s="2"/>
      <c r="H307" s="2"/>
      <c r="I307" s="2"/>
      <c r="J307" s="2"/>
      <c r="K307" s="2"/>
      <c r="L307" s="2"/>
      <c r="M307" s="2"/>
      <c r="N307" s="2"/>
      <c r="O307" s="2"/>
      <c r="P307" s="13"/>
      <c r="Q307" s="13"/>
      <c r="R307" s="2"/>
      <c r="S307" s="2"/>
      <c r="T307" s="2"/>
      <c r="U307" s="2"/>
      <c r="V307" s="2"/>
      <c r="W307" s="2"/>
      <c r="X307" s="2"/>
      <c r="Y307" s="2"/>
      <c r="Z307" s="2"/>
      <c r="AA307" s="2"/>
      <c r="AB307" s="2"/>
      <c r="AC307" s="2"/>
      <c r="AD307" s="2"/>
      <c r="AE307" s="2"/>
    </row>
    <row r="308" spans="1:31" ht="12.75" customHeight="1">
      <c r="A308" s="203"/>
      <c r="B308" s="2"/>
      <c r="C308" s="2"/>
      <c r="D308" s="12"/>
      <c r="E308" s="12"/>
      <c r="F308" s="12"/>
      <c r="G308" s="2"/>
      <c r="H308" s="2"/>
      <c r="I308" s="2"/>
      <c r="J308" s="2"/>
      <c r="K308" s="2"/>
      <c r="L308" s="2"/>
      <c r="M308" s="2"/>
      <c r="N308" s="2"/>
      <c r="O308" s="2"/>
      <c r="P308" s="13"/>
      <c r="Q308" s="13"/>
      <c r="R308" s="2"/>
      <c r="S308" s="2"/>
      <c r="T308" s="2"/>
      <c r="U308" s="2"/>
      <c r="V308" s="2"/>
      <c r="W308" s="2"/>
      <c r="X308" s="2"/>
      <c r="Y308" s="2"/>
      <c r="Z308" s="2"/>
      <c r="AA308" s="2"/>
      <c r="AB308" s="2"/>
      <c r="AC308" s="14"/>
      <c r="AD308" s="14"/>
      <c r="AE308" s="14"/>
    </row>
    <row r="309" spans="1:31" ht="12.75" customHeight="1">
      <c r="A309" s="203"/>
      <c r="B309" s="2"/>
      <c r="C309" s="2"/>
      <c r="D309" s="2"/>
      <c r="E309" s="2"/>
      <c r="F309" s="2"/>
      <c r="G309" s="2"/>
      <c r="H309" s="2"/>
      <c r="I309" s="2"/>
      <c r="J309" s="2"/>
      <c r="K309" s="2"/>
      <c r="L309" s="2"/>
      <c r="M309" s="2"/>
      <c r="N309" s="2"/>
      <c r="O309" s="2"/>
      <c r="P309" s="13"/>
      <c r="Q309" s="13"/>
      <c r="R309" s="2"/>
      <c r="S309" s="2"/>
      <c r="T309" s="2"/>
      <c r="U309" s="2"/>
      <c r="V309" s="2"/>
      <c r="W309" s="353" t="s">
        <v>106</v>
      </c>
      <c r="X309" s="353"/>
      <c r="Y309" s="353"/>
      <c r="Z309" s="353"/>
      <c r="AA309" s="353"/>
      <c r="AB309" s="353"/>
      <c r="AC309" s="14"/>
      <c r="AD309" s="14"/>
      <c r="AE309" s="14"/>
    </row>
    <row r="310" spans="1:31" ht="12.75" customHeight="1">
      <c r="A310" s="203"/>
      <c r="B310" s="2"/>
      <c r="C310" s="2"/>
      <c r="D310" s="2"/>
      <c r="E310" s="2"/>
      <c r="F310" s="2"/>
      <c r="G310" s="2"/>
      <c r="H310" s="2"/>
      <c r="I310" s="2"/>
      <c r="J310" s="2"/>
      <c r="K310" s="2"/>
      <c r="L310" s="2"/>
      <c r="M310" s="2"/>
      <c r="N310" s="2"/>
      <c r="O310" s="2"/>
      <c r="P310" s="13"/>
      <c r="Q310" s="13"/>
      <c r="R310" s="2"/>
      <c r="S310" s="2"/>
      <c r="T310" s="2"/>
      <c r="U310" s="2"/>
      <c r="V310" s="2"/>
      <c r="W310" s="353"/>
      <c r="X310" s="353"/>
      <c r="Y310" s="353"/>
      <c r="Z310" s="353"/>
      <c r="AA310" s="353"/>
      <c r="AB310" s="353"/>
      <c r="AC310" s="14"/>
      <c r="AD310" s="14"/>
      <c r="AE310" s="14"/>
    </row>
    <row r="311" spans="1:31" ht="12.75">
      <c r="A311" s="203"/>
      <c r="B311" s="2"/>
      <c r="C311" s="2"/>
      <c r="D311" s="2"/>
      <c r="E311" s="2"/>
      <c r="F311" s="2"/>
      <c r="G311" s="2"/>
      <c r="H311" s="2"/>
      <c r="I311" s="2"/>
      <c r="J311" s="2"/>
      <c r="K311" s="2"/>
      <c r="L311" s="2"/>
      <c r="M311" s="2"/>
      <c r="N311" s="2"/>
      <c r="O311" s="2"/>
      <c r="P311" s="13"/>
      <c r="Q311" s="13"/>
      <c r="R311" s="2"/>
      <c r="S311" s="2"/>
      <c r="T311" s="2"/>
      <c r="U311" s="2"/>
      <c r="V311" s="2"/>
      <c r="W311" s="14"/>
      <c r="X311" s="14"/>
      <c r="Y311" s="14"/>
      <c r="Z311" s="14"/>
      <c r="AA311" s="14"/>
      <c r="AB311" s="14"/>
      <c r="AC311" s="2"/>
      <c r="AD311" s="2"/>
      <c r="AE311" s="2"/>
    </row>
    <row r="312" spans="1:31" ht="12.75">
      <c r="A312" s="203"/>
      <c r="B312" s="2"/>
      <c r="C312" s="2"/>
      <c r="D312" s="2"/>
      <c r="E312" s="2"/>
      <c r="F312" s="2"/>
      <c r="G312" s="2"/>
      <c r="H312" s="2"/>
      <c r="I312" s="2"/>
      <c r="J312" s="2"/>
      <c r="K312" s="2"/>
      <c r="L312" s="2"/>
      <c r="M312" s="2"/>
      <c r="N312" s="2"/>
      <c r="O312" s="2"/>
      <c r="P312" s="13"/>
      <c r="Q312" s="13"/>
      <c r="R312" s="2"/>
      <c r="S312" s="2"/>
      <c r="T312" s="2"/>
      <c r="U312" s="2"/>
      <c r="V312" s="2"/>
      <c r="W312" s="2" t="s">
        <v>33</v>
      </c>
      <c r="X312" s="2"/>
      <c r="Y312" s="2"/>
      <c r="Z312" s="12">
        <f>'2-Inserimento dati (AP)'!K248+'2-Inserimento dati (AP)'!K250+'2-Inserimento dati (AP)'!K252+'2-Inserimento dati (AP)'!K254+'2-Inserimento dati (AP)'!K256</f>
        <v>0</v>
      </c>
      <c r="AA312" s="2"/>
      <c r="AB312" s="2"/>
      <c r="AC312" s="2"/>
      <c r="AD312" s="2"/>
      <c r="AE312" s="2"/>
    </row>
    <row r="313" spans="1:31" ht="12.75">
      <c r="A313" s="203"/>
      <c r="B313" s="2"/>
      <c r="C313" s="2"/>
      <c r="D313" s="2"/>
      <c r="E313" s="2"/>
      <c r="F313" s="2"/>
      <c r="G313" s="2"/>
      <c r="H313" s="2"/>
      <c r="I313" s="2"/>
      <c r="J313" s="2"/>
      <c r="K313" s="2"/>
      <c r="L313" s="2"/>
      <c r="M313" s="2"/>
      <c r="N313" s="2"/>
      <c r="O313" s="2"/>
      <c r="P313" s="2"/>
      <c r="Q313" s="2"/>
      <c r="R313" s="2"/>
      <c r="S313" s="2"/>
      <c r="T313" s="2"/>
      <c r="U313" s="2"/>
      <c r="V313" s="2"/>
      <c r="W313" s="2" t="s">
        <v>53</v>
      </c>
      <c r="X313" s="2"/>
      <c r="Y313" s="2"/>
      <c r="Z313" s="12">
        <f>'2-Inserimento dati (AP)'!K248+'2-Inserimento dati (AP)'!K250+'2-Inserimento dati (AP)'!K252+'2-Inserimento dati (AP)'!K254+'2-Inserimento dati (AP)'!K256</f>
        <v>0</v>
      </c>
      <c r="AA313" s="2"/>
      <c r="AB313" s="2"/>
      <c r="AC313" s="2"/>
      <c r="AD313" s="2"/>
      <c r="AE313" s="2"/>
    </row>
    <row r="314" spans="1:34" ht="12.75">
      <c r="A314" s="300" t="s">
        <v>24</v>
      </c>
      <c r="B314" s="2"/>
      <c r="C314" s="2"/>
      <c r="D314" s="2"/>
      <c r="E314" s="2"/>
      <c r="F314" s="2"/>
      <c r="G314" s="2"/>
      <c r="H314" s="2"/>
      <c r="I314" s="2"/>
      <c r="J314" s="2"/>
      <c r="K314" s="2"/>
      <c r="L314" s="2"/>
      <c r="M314" s="2"/>
      <c r="N314" s="2"/>
      <c r="O314" s="2"/>
      <c r="P314" s="2"/>
      <c r="Q314" s="2"/>
      <c r="R314" s="2"/>
      <c r="S314" s="2"/>
      <c r="T314" s="2"/>
      <c r="U314" s="2"/>
      <c r="V314" s="2"/>
      <c r="W314" s="2" t="s">
        <v>54</v>
      </c>
      <c r="X314" s="2"/>
      <c r="Y314" s="2"/>
      <c r="Z314" s="12">
        <f>'2-Inserimento dati (AP)'!K248+'2-Inserimento dati (AP)'!K250+'2-Inserimento dati (AP)'!K252+'2-Inserimento dati (AP)'!K254+'2-Inserimento dati (AP)'!K256</f>
        <v>0</v>
      </c>
      <c r="AA314" s="2"/>
      <c r="AB314" s="2"/>
      <c r="AC314" s="2"/>
      <c r="AD314" s="2"/>
      <c r="AE314" s="2"/>
      <c r="AG314" s="230"/>
      <c r="AH314" s="230"/>
    </row>
    <row r="315" spans="1:34" ht="12.75">
      <c r="A315" s="300"/>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G315" s="230"/>
      <c r="AH315" s="230"/>
    </row>
    <row r="316" spans="1:34" ht="12.75">
      <c r="A316" s="300"/>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G316" s="230"/>
      <c r="AH316" s="230"/>
    </row>
    <row r="317" spans="1:34" ht="12.75">
      <c r="A317" s="300"/>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G317" s="230"/>
      <c r="AH317" s="230"/>
    </row>
    <row r="318" spans="1:34" ht="12.75">
      <c r="A318" s="300"/>
      <c r="B318" s="2"/>
      <c r="C318" s="2"/>
      <c r="D318" s="2"/>
      <c r="E318" s="2"/>
      <c r="F318" s="2"/>
      <c r="G318" s="2"/>
      <c r="H318" s="2"/>
      <c r="I318" s="2"/>
      <c r="J318" s="2"/>
      <c r="K318" s="2"/>
      <c r="L318" s="2"/>
      <c r="M318" s="2"/>
      <c r="N318" s="2"/>
      <c r="O318" s="2"/>
      <c r="P318" s="2"/>
      <c r="Q318" s="2"/>
      <c r="R318" s="2"/>
      <c r="S318" s="2"/>
      <c r="T318" s="2"/>
      <c r="U318" s="2"/>
      <c r="V318" s="2"/>
      <c r="W318" s="3"/>
      <c r="X318" s="2"/>
      <c r="Y318" s="2"/>
      <c r="Z318" s="2"/>
      <c r="AA318" s="2"/>
      <c r="AB318" s="2"/>
      <c r="AC318" s="2"/>
      <c r="AD318" s="2"/>
      <c r="AE318" s="2"/>
      <c r="AG318" s="230"/>
      <c r="AH318" s="230"/>
    </row>
    <row r="319" spans="1:34" ht="12.75">
      <c r="A319" s="301"/>
      <c r="B319" s="2"/>
      <c r="C319" s="2"/>
      <c r="D319" s="2"/>
      <c r="E319" s="2"/>
      <c r="F319" s="2"/>
      <c r="G319" s="2"/>
      <c r="H319" s="2"/>
      <c r="I319" s="2"/>
      <c r="J319" s="2"/>
      <c r="K319" s="2"/>
      <c r="L319" s="2"/>
      <c r="M319" s="2"/>
      <c r="N319" s="2"/>
      <c r="O319" s="2"/>
      <c r="P319" s="2"/>
      <c r="Q319" s="2"/>
      <c r="R319" s="2"/>
      <c r="S319" s="2"/>
      <c r="T319" s="2"/>
      <c r="U319" s="2"/>
      <c r="V319" s="2"/>
      <c r="W319" s="353"/>
      <c r="X319" s="353"/>
      <c r="Y319" s="353"/>
      <c r="Z319" s="330"/>
      <c r="AA319" s="330"/>
      <c r="AB319" s="330"/>
      <c r="AC319" s="2"/>
      <c r="AD319" s="2"/>
      <c r="AE319" s="2"/>
      <c r="AG319" s="230"/>
      <c r="AH319" s="230"/>
    </row>
    <row r="320" spans="1:34" ht="12.75">
      <c r="A320" s="281"/>
      <c r="B320" s="2"/>
      <c r="C320" s="2"/>
      <c r="D320" s="2"/>
      <c r="E320" s="2"/>
      <c r="F320" s="2"/>
      <c r="G320" s="2"/>
      <c r="H320" s="2"/>
      <c r="I320" s="2"/>
      <c r="J320" s="2"/>
      <c r="K320" s="2"/>
      <c r="L320" s="2"/>
      <c r="M320" s="2"/>
      <c r="N320" s="2"/>
      <c r="O320" s="2"/>
      <c r="P320" s="2"/>
      <c r="Q320" s="2"/>
      <c r="R320" s="2"/>
      <c r="S320" s="2"/>
      <c r="T320" s="2"/>
      <c r="U320" s="2"/>
      <c r="V320" s="2"/>
      <c r="W320" s="330"/>
      <c r="X320" s="330"/>
      <c r="Y320" s="330"/>
      <c r="Z320" s="330"/>
      <c r="AA320" s="330"/>
      <c r="AB320" s="330"/>
      <c r="AC320" s="2"/>
      <c r="AD320" s="2"/>
      <c r="AE320" s="2"/>
      <c r="AG320" s="230"/>
      <c r="AH320" s="230"/>
    </row>
    <row r="321" spans="1:34" ht="12.75">
      <c r="A321" s="28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G321" s="230"/>
      <c r="AH321" s="230"/>
    </row>
    <row r="322" spans="1:31" ht="12.75">
      <c r="A322" s="281"/>
      <c r="B322" s="2"/>
      <c r="C322" s="2"/>
      <c r="D322" s="2"/>
      <c r="E322" s="2"/>
      <c r="F322" s="2"/>
      <c r="G322" s="2"/>
      <c r="H322" s="2"/>
      <c r="I322" s="2"/>
      <c r="J322" s="2"/>
      <c r="K322" s="2"/>
      <c r="L322" s="2"/>
      <c r="M322" s="2"/>
      <c r="N322" s="2"/>
      <c r="O322" s="2"/>
      <c r="P322" s="2"/>
      <c r="Q322" s="2"/>
      <c r="R322" s="2"/>
      <c r="S322" s="2"/>
      <c r="T322" s="2"/>
      <c r="U322" s="2"/>
      <c r="V322" s="2"/>
      <c r="W322" s="2"/>
      <c r="X322" s="2"/>
      <c r="Y322" s="2"/>
      <c r="Z322" s="12"/>
      <c r="AA322" s="2"/>
      <c r="AB322" s="2"/>
      <c r="AC322" s="2"/>
      <c r="AD322" s="2"/>
      <c r="AE322" s="2"/>
    </row>
    <row r="323" spans="1:31" ht="12.75">
      <c r="A323" s="203"/>
      <c r="B323" s="2"/>
      <c r="C323" s="2"/>
      <c r="D323" s="2"/>
      <c r="E323" s="2"/>
      <c r="F323" s="2"/>
      <c r="G323" s="2"/>
      <c r="H323" s="2"/>
      <c r="I323" s="2"/>
      <c r="J323" s="2"/>
      <c r="K323" s="2"/>
      <c r="L323" s="2"/>
      <c r="M323" s="2"/>
      <c r="N323" s="2"/>
      <c r="O323" s="2"/>
      <c r="P323" s="2"/>
      <c r="Q323" s="2"/>
      <c r="R323" s="2"/>
      <c r="S323" s="2"/>
      <c r="T323" s="2"/>
      <c r="U323" s="2"/>
      <c r="V323" s="2"/>
      <c r="W323" s="2"/>
      <c r="X323" s="2"/>
      <c r="Y323" s="2"/>
      <c r="Z323" s="12"/>
      <c r="AA323" s="2"/>
      <c r="AB323" s="2"/>
      <c r="AC323" s="2"/>
      <c r="AD323" s="2"/>
      <c r="AE323" s="2"/>
    </row>
    <row r="324" spans="1:31" ht="12.75">
      <c r="A324" s="20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 r="A325" s="20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 r="A326" s="203"/>
      <c r="B326" s="2"/>
      <c r="C326" s="334">
        <f>IF('2-Inserimento dati (AP)'!P248=0,0,"Attenzione: la somma di almeno un'aggregazione è diversa da 100%!")</f>
        <v>0</v>
      </c>
      <c r="D326" s="334"/>
      <c r="E326" s="334"/>
      <c r="F326" s="334"/>
      <c r="G326" s="334"/>
      <c r="H326" s="334"/>
      <c r="I326" s="334"/>
      <c r="J326" s="334"/>
      <c r="K326" s="334"/>
      <c r="L326" s="334"/>
      <c r="M326" s="334"/>
      <c r="N326" s="334"/>
      <c r="O326" s="334"/>
      <c r="P326" s="334"/>
      <c r="Q326" s="334"/>
      <c r="R326" s="334"/>
      <c r="S326" s="368"/>
      <c r="T326" s="368"/>
      <c r="U326" s="2"/>
      <c r="V326" s="2"/>
      <c r="W326" s="2"/>
      <c r="X326" s="2"/>
      <c r="Y326" s="2"/>
      <c r="Z326" s="2"/>
      <c r="AA326" s="2"/>
      <c r="AB326" s="2"/>
      <c r="AC326" s="2"/>
      <c r="AD326" s="2"/>
      <c r="AE326" s="2"/>
    </row>
    <row r="327" spans="1:31" ht="12.75">
      <c r="A327" s="203"/>
      <c r="B327" s="2"/>
      <c r="C327" s="2"/>
      <c r="D327" s="12"/>
      <c r="E327" s="12"/>
      <c r="F327" s="1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 r="A328" s="203"/>
      <c r="B328" s="2"/>
      <c r="C328" s="2"/>
      <c r="D328" s="12"/>
      <c r="E328" s="12"/>
      <c r="F328" s="1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s="231" customFormat="1" ht="15.75">
      <c r="A329" s="227"/>
      <c r="B329" s="40" t="s">
        <v>87</v>
      </c>
      <c r="C329" s="39"/>
      <c r="D329" s="39"/>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row>
    <row r="330" spans="1:31" s="231" customFormat="1" ht="18" customHeight="1">
      <c r="A330" s="227"/>
      <c r="B330" s="54" t="s">
        <v>91</v>
      </c>
      <c r="C330" s="39"/>
      <c r="D330" s="39"/>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row>
    <row r="331" spans="1:31" s="231" customFormat="1" ht="63.75" customHeight="1">
      <c r="A331" s="227"/>
      <c r="B331" s="365">
        <f>'2-Inserimento dati (AP)'!B315:G315</f>
        <v>0</v>
      </c>
      <c r="C331" s="366"/>
      <c r="D331" s="366"/>
      <c r="E331" s="366"/>
      <c r="F331" s="366"/>
      <c r="G331" s="366"/>
      <c r="H331" s="362"/>
      <c r="I331" s="362"/>
      <c r="J331" s="362"/>
      <c r="K331" s="362"/>
      <c r="L331" s="362"/>
      <c r="M331" s="362"/>
      <c r="N331" s="362"/>
      <c r="O331" s="362"/>
      <c r="P331" s="362"/>
      <c r="Q331" s="362"/>
      <c r="R331" s="362"/>
      <c r="S331" s="362"/>
      <c r="T331" s="362"/>
      <c r="U331" s="362"/>
      <c r="V331" s="362"/>
      <c r="W331" s="362"/>
      <c r="X331" s="362"/>
      <c r="Y331" s="362"/>
      <c r="Z331" s="362"/>
      <c r="AA331" s="362"/>
      <c r="AB331" s="362"/>
      <c r="AC331" s="362"/>
      <c r="AD331" s="33"/>
      <c r="AE331" s="33"/>
    </row>
    <row r="332" spans="1:31" s="231" customFormat="1" ht="12.75">
      <c r="A332" s="227"/>
      <c r="B332" s="39"/>
      <c r="C332" s="39"/>
      <c r="D332" s="39"/>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row>
    <row r="333" spans="1:31" ht="12.75">
      <c r="A333" s="20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8" ht="18">
      <c r="A334" s="203"/>
      <c r="B334" s="10" t="s">
        <v>110</v>
      </c>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I334" s="228" t="s">
        <v>26</v>
      </c>
      <c r="AJ334" s="228" t="s">
        <v>22</v>
      </c>
      <c r="AK334" s="228" t="s">
        <v>23</v>
      </c>
      <c r="AL334" s="228" t="s">
        <v>24</v>
      </c>
    </row>
    <row r="335" spans="1:38" ht="12.75">
      <c r="A335" s="20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G335" s="228" t="str">
        <f>'2-Inserimento dati (AP)'!M20</f>
        <v>Economia</v>
      </c>
      <c r="AH335" s="228">
        <v>3</v>
      </c>
      <c r="AI335" s="228">
        <f>'2-Inserimento dati (AP)'!N20</f>
        <v>0</v>
      </c>
      <c r="AJ335" s="228">
        <f>'2-Inserimento dati (AP)'!N96</f>
        <v>0</v>
      </c>
      <c r="AK335" s="228">
        <f>'2-Inserimento dati (AP)'!N172</f>
        <v>0</v>
      </c>
      <c r="AL335" s="228">
        <f>'2-Inserimento dati (AP)'!N248</f>
        <v>0</v>
      </c>
    </row>
    <row r="336" spans="1:38" ht="12.75">
      <c r="A336" s="20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G336" s="228" t="str">
        <f>'2-Inserimento dati (AP)'!M21</f>
        <v>Ambiente</v>
      </c>
      <c r="AH336" s="228">
        <v>2</v>
      </c>
      <c r="AI336" s="228">
        <f>'2-Inserimento dati (AP)'!N21</f>
        <v>0</v>
      </c>
      <c r="AJ336" s="228">
        <f>'2-Inserimento dati (AP)'!N97</f>
        <v>0</v>
      </c>
      <c r="AK336" s="228">
        <f>'2-Inserimento dati (AP)'!N173</f>
        <v>0</v>
      </c>
      <c r="AL336" s="228">
        <f>'2-Inserimento dati (AP)'!N249</f>
        <v>0</v>
      </c>
    </row>
    <row r="337" spans="1:38" ht="12.75">
      <c r="A337" s="20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G337" s="228" t="str">
        <f>'2-Inserimento dati (AP)'!M22</f>
        <v>Società</v>
      </c>
      <c r="AH337" s="228">
        <v>1</v>
      </c>
      <c r="AI337" s="228">
        <f>'2-Inserimento dati (AP)'!N22</f>
        <v>0</v>
      </c>
      <c r="AJ337" s="228">
        <f>'2-Inserimento dati (AP)'!N98</f>
        <v>0</v>
      </c>
      <c r="AK337" s="228">
        <f>'2-Inserimento dati (AP)'!N174</f>
        <v>0</v>
      </c>
      <c r="AL337" s="228">
        <f>'2-Inserimento dati (AP)'!N250</f>
        <v>0</v>
      </c>
    </row>
    <row r="338" spans="1:31" ht="12.75">
      <c r="A338" s="20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 r="A339" s="300" t="s">
        <v>110</v>
      </c>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ustomHeight="1">
      <c r="A340" s="300"/>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c r="A341" s="300"/>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 r="A342" s="300"/>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 r="A343" s="300"/>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 r="A344" s="300"/>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 r="A345" s="300"/>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 r="A346" s="300"/>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 r="A347" s="300"/>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 r="A348" s="300"/>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300"/>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300"/>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 r="A351" s="300"/>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300"/>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 r="A353" s="300"/>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 r="A354" s="300"/>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 r="A355" s="300"/>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 r="A356" s="300"/>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 r="A357" s="300"/>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 r="A358" s="300"/>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 r="A359" s="300"/>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 r="A360" s="20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 r="A361" s="20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 r="A362" s="20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0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20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8" ht="12.75">
      <c r="A365" s="20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I365" s="228" t="s">
        <v>26</v>
      </c>
      <c r="AJ365" s="228" t="s">
        <v>22</v>
      </c>
      <c r="AK365" s="228" t="s">
        <v>23</v>
      </c>
      <c r="AL365" s="228" t="s">
        <v>24</v>
      </c>
    </row>
    <row r="366" spans="1:38" ht="12.75">
      <c r="A366" s="20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G366" s="228" t="str">
        <f>'2-Inserimento dati (AP)'!C63</f>
        <v>Problematica</v>
      </c>
      <c r="AH366" s="228">
        <v>8</v>
      </c>
      <c r="AI366" s="228">
        <f>'2-Inserimento dati (AP)'!O63</f>
        <v>1</v>
      </c>
      <c r="AJ366" s="228">
        <f>'2-Inserimento dati (AP)'!O139</f>
        <v>1</v>
      </c>
      <c r="AK366" s="228">
        <f>'2-Inserimento dati (AP)'!O215</f>
        <v>1</v>
      </c>
      <c r="AL366" s="228">
        <f>'2-Inserimento dati (AP)'!O291</f>
        <v>1</v>
      </c>
    </row>
    <row r="367" spans="1:38" ht="12.75">
      <c r="A367" s="20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G367" s="228" t="str">
        <f>'2-Inserimento dati (AP)'!C65</f>
        <v>Tendenze</v>
      </c>
      <c r="AH367" s="228">
        <v>7</v>
      </c>
      <c r="AI367" s="228">
        <f>'2-Inserimento dati (AP)'!O65</f>
        <v>1</v>
      </c>
      <c r="AJ367" s="228">
        <f>'2-Inserimento dati (AP)'!O141</f>
        <v>1</v>
      </c>
      <c r="AK367" s="228">
        <f>'2-Inserimento dati (AP)'!O217</f>
        <v>1</v>
      </c>
      <c r="AL367" s="228">
        <f>'2-Inserimento dati (AP)'!O293</f>
        <v>1</v>
      </c>
    </row>
    <row r="368" spans="1:38" ht="12.75">
      <c r="A368" s="20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G368" s="228" t="str">
        <f>'2-Inserimento dati (AP)'!C67</f>
        <v>Irreversibilità</v>
      </c>
      <c r="AH368" s="228">
        <v>6</v>
      </c>
      <c r="AI368" s="228">
        <f>'2-Inserimento dati (AP)'!O67</f>
        <v>1</v>
      </c>
      <c r="AJ368" s="228">
        <f>'2-Inserimento dati (AP)'!O143</f>
        <v>1</v>
      </c>
      <c r="AK368" s="228">
        <f>'2-Inserimento dati (AP)'!O219</f>
        <v>1</v>
      </c>
      <c r="AL368" s="228">
        <f>'2-Inserimento dati (AP)'!O295</f>
        <v>1</v>
      </c>
    </row>
    <row r="369" spans="1:38" ht="12.75">
      <c r="A369" s="20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G369" s="228" t="str">
        <f>'2-Inserimento dati (AP)'!C69</f>
        <v>Impatto sulle generazioni future</v>
      </c>
      <c r="AH369" s="228">
        <v>5</v>
      </c>
      <c r="AI369" s="228">
        <f>'2-Inserimento dati (AP)'!O69</f>
        <v>1</v>
      </c>
      <c r="AJ369" s="228">
        <f>'2-Inserimento dati (AP)'!O145</f>
        <v>1</v>
      </c>
      <c r="AK369" s="228">
        <f>'2-Inserimento dati (AP)'!O221</f>
        <v>1</v>
      </c>
      <c r="AL369" s="228">
        <f>'2-Inserimento dati (AP)'!O297</f>
        <v>1</v>
      </c>
    </row>
    <row r="370" spans="1:38" ht="12.75">
      <c r="A370" s="20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G370" s="228" t="str">
        <f>'2-Inserimento dati (AP)'!C71</f>
        <v>Rischi e incertezze</v>
      </c>
      <c r="AH370" s="228">
        <v>4</v>
      </c>
      <c r="AI370" s="228">
        <f>'2-Inserimento dati (AP)'!O71</f>
        <v>1</v>
      </c>
      <c r="AJ370" s="228">
        <f>'2-Inserimento dati (AP)'!O147</f>
        <v>1</v>
      </c>
      <c r="AK370" s="228">
        <f>'2-Inserimento dati (AP)'!O223</f>
        <v>1</v>
      </c>
      <c r="AL370" s="228">
        <f>'2-Inserimento dati (AP)'!O299</f>
        <v>1</v>
      </c>
    </row>
    <row r="371" spans="1:38" ht="12.75">
      <c r="A371" s="20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G371" s="228" t="str">
        <f>'2-Inserimento dati (AP)'!C73</f>
        <v>Esigenze minime</v>
      </c>
      <c r="AH371" s="228">
        <v>3</v>
      </c>
      <c r="AI371" s="228">
        <f>'2-Inserimento dati (AP)'!O73</f>
        <v>1</v>
      </c>
      <c r="AJ371" s="228">
        <f>'2-Inserimento dati (AP)'!O149</f>
        <v>1</v>
      </c>
      <c r="AK371" s="228">
        <f>'2-Inserimento dati (AP)'!O225</f>
        <v>1</v>
      </c>
      <c r="AL371" s="228">
        <f>'2-Inserimento dati (AP)'!O301</f>
        <v>1</v>
      </c>
    </row>
    <row r="372" spans="1:38" ht="12.75">
      <c r="A372" s="20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G372" s="228" t="str">
        <f>'2-Inserimento dati (AP)'!C75</f>
        <v>Perimetro di impatto sul territorio</v>
      </c>
      <c r="AH372" s="228">
        <v>2</v>
      </c>
      <c r="AI372" s="228">
        <f>'2-Inserimento dati (AP)'!O75</f>
        <v>1</v>
      </c>
      <c r="AJ372" s="228">
        <f>'2-Inserimento dati (AP)'!O151</f>
        <v>1</v>
      </c>
      <c r="AK372" s="228">
        <f>'2-Inserimento dati (AP)'!O227</f>
        <v>1</v>
      </c>
      <c r="AL372" s="228">
        <f>'2-Inserimento dati (AP)'!O303</f>
        <v>1</v>
      </c>
    </row>
    <row r="373" spans="1:38" ht="12.75">
      <c r="A373" s="20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G373" s="228" t="str">
        <f>'2-Inserimento dati (AP)'!C77</f>
        <v>Divergenze sugli obiettivi da perseguire</v>
      </c>
      <c r="AH373" s="228">
        <v>1</v>
      </c>
      <c r="AI373" s="228">
        <f>'2-Inserimento dati (AP)'!O77</f>
        <v>1</v>
      </c>
      <c r="AJ373" s="228">
        <f>'2-Inserimento dati (AP)'!O153</f>
        <v>1</v>
      </c>
      <c r="AK373" s="228">
        <f>'2-Inserimento dati (AP)'!O229</f>
        <v>1</v>
      </c>
      <c r="AL373" s="228">
        <f>'2-Inserimento dati (AP)'!O305</f>
        <v>1</v>
      </c>
    </row>
    <row r="374" spans="1:31" ht="12.75">
      <c r="A374" s="20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0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0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0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0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0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0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0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0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0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0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0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0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0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0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0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0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0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 r="A392" s="20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 r="A393" s="20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sheetData>
  <sheetProtection sheet="1" objects="1" scenarios="1" selectLockedCells="1" selectUnlockedCells="1"/>
  <mergeCells count="768">
    <mergeCell ref="A339:A359"/>
    <mergeCell ref="U44:W44"/>
    <mergeCell ref="U98:W98"/>
    <mergeCell ref="U124:W124"/>
    <mergeCell ref="U204:W204"/>
    <mergeCell ref="R293:T293"/>
    <mergeCell ref="I282:J282"/>
    <mergeCell ref="M282:O282"/>
    <mergeCell ref="R282:S282"/>
    <mergeCell ref="I279:J279"/>
    <mergeCell ref="X43:X45"/>
    <mergeCell ref="B331:AC331"/>
    <mergeCell ref="C326:T326"/>
    <mergeCell ref="W301:AB302"/>
    <mergeCell ref="W309:AB310"/>
    <mergeCell ref="W319:AB320"/>
    <mergeCell ref="AC292:AE292"/>
    <mergeCell ref="I293:K293"/>
    <mergeCell ref="L293:N293"/>
    <mergeCell ref="O293:Q293"/>
    <mergeCell ref="AC293:AE293"/>
    <mergeCell ref="I292:K292"/>
    <mergeCell ref="L292:N292"/>
    <mergeCell ref="O292:Q292"/>
    <mergeCell ref="R292:T292"/>
    <mergeCell ref="AC290:AE290"/>
    <mergeCell ref="I291:K291"/>
    <mergeCell ref="L291:N291"/>
    <mergeCell ref="O291:Q291"/>
    <mergeCell ref="R291:T291"/>
    <mergeCell ref="AC291:AE291"/>
    <mergeCell ref="I290:K290"/>
    <mergeCell ref="L290:N290"/>
    <mergeCell ref="O290:Q290"/>
    <mergeCell ref="R290:T290"/>
    <mergeCell ref="AC288:AE288"/>
    <mergeCell ref="I289:K289"/>
    <mergeCell ref="L289:N289"/>
    <mergeCell ref="O289:Q289"/>
    <mergeCell ref="R289:T289"/>
    <mergeCell ref="AC289:AE289"/>
    <mergeCell ref="I288:K288"/>
    <mergeCell ref="L288:N288"/>
    <mergeCell ref="O288:Q288"/>
    <mergeCell ref="R288:T288"/>
    <mergeCell ref="AC286:AE286"/>
    <mergeCell ref="I287:K287"/>
    <mergeCell ref="L287:N287"/>
    <mergeCell ref="O287:Q287"/>
    <mergeCell ref="R287:T287"/>
    <mergeCell ref="AC287:AE287"/>
    <mergeCell ref="I286:K286"/>
    <mergeCell ref="L286:N286"/>
    <mergeCell ref="O286:Q286"/>
    <mergeCell ref="R286:T286"/>
    <mergeCell ref="Y283:AB283"/>
    <mergeCell ref="AC283:AE283"/>
    <mergeCell ref="I284:K284"/>
    <mergeCell ref="L284:N284"/>
    <mergeCell ref="O284:Q284"/>
    <mergeCell ref="R284:T284"/>
    <mergeCell ref="X283:X285"/>
    <mergeCell ref="U284:W284"/>
    <mergeCell ref="I283:W283"/>
    <mergeCell ref="M279:O279"/>
    <mergeCell ref="R279:S279"/>
    <mergeCell ref="I281:J281"/>
    <mergeCell ref="M281:O281"/>
    <mergeCell ref="R281:S281"/>
    <mergeCell ref="AC277:AE277"/>
    <mergeCell ref="H278:I278"/>
    <mergeCell ref="J278:K278"/>
    <mergeCell ref="L278:M278"/>
    <mergeCell ref="O278:P278"/>
    <mergeCell ref="Q278:R278"/>
    <mergeCell ref="S278:T278"/>
    <mergeCell ref="AC278:AE278"/>
    <mergeCell ref="Q276:R276"/>
    <mergeCell ref="S276:T276"/>
    <mergeCell ref="AC276:AE276"/>
    <mergeCell ref="C277:G277"/>
    <mergeCell ref="H277:I277"/>
    <mergeCell ref="J277:K277"/>
    <mergeCell ref="L277:M277"/>
    <mergeCell ref="O277:P277"/>
    <mergeCell ref="Q277:R277"/>
    <mergeCell ref="S277:T277"/>
    <mergeCell ref="H276:I276"/>
    <mergeCell ref="J276:K276"/>
    <mergeCell ref="L276:M276"/>
    <mergeCell ref="O276:P276"/>
    <mergeCell ref="O275:P275"/>
    <mergeCell ref="Q275:R275"/>
    <mergeCell ref="S275:T275"/>
    <mergeCell ref="AC275:AE275"/>
    <mergeCell ref="C275:G275"/>
    <mergeCell ref="H275:I275"/>
    <mergeCell ref="J275:K275"/>
    <mergeCell ref="L275:M275"/>
    <mergeCell ref="Q271:R271"/>
    <mergeCell ref="S271:T271"/>
    <mergeCell ref="AC271:AE271"/>
    <mergeCell ref="H274:I274"/>
    <mergeCell ref="J274:K274"/>
    <mergeCell ref="L274:M274"/>
    <mergeCell ref="O274:P274"/>
    <mergeCell ref="Q274:R274"/>
    <mergeCell ref="S274:T274"/>
    <mergeCell ref="AC274:AE274"/>
    <mergeCell ref="H271:I271"/>
    <mergeCell ref="J271:K271"/>
    <mergeCell ref="L271:M271"/>
    <mergeCell ref="O271:P271"/>
    <mergeCell ref="O270:P270"/>
    <mergeCell ref="Q270:R270"/>
    <mergeCell ref="S270:T270"/>
    <mergeCell ref="AC270:AE270"/>
    <mergeCell ref="C270:G270"/>
    <mergeCell ref="H270:I270"/>
    <mergeCell ref="J270:K270"/>
    <mergeCell ref="L270:M270"/>
    <mergeCell ref="Q268:R268"/>
    <mergeCell ref="S268:T268"/>
    <mergeCell ref="AC268:AE268"/>
    <mergeCell ref="H269:I269"/>
    <mergeCell ref="J269:K269"/>
    <mergeCell ref="L269:M269"/>
    <mergeCell ref="O269:P269"/>
    <mergeCell ref="Q269:R269"/>
    <mergeCell ref="S269:T269"/>
    <mergeCell ref="AC269:AE269"/>
    <mergeCell ref="H268:I268"/>
    <mergeCell ref="J268:K268"/>
    <mergeCell ref="L268:M268"/>
    <mergeCell ref="O268:P268"/>
    <mergeCell ref="Q264:R264"/>
    <mergeCell ref="S264:T264"/>
    <mergeCell ref="AC264:AE264"/>
    <mergeCell ref="H267:I267"/>
    <mergeCell ref="J267:K267"/>
    <mergeCell ref="L267:M267"/>
    <mergeCell ref="O267:P267"/>
    <mergeCell ref="Q267:R267"/>
    <mergeCell ref="S267:T267"/>
    <mergeCell ref="AC267:AE267"/>
    <mergeCell ref="H264:I264"/>
    <mergeCell ref="J264:K264"/>
    <mergeCell ref="L264:M264"/>
    <mergeCell ref="O264:P264"/>
    <mergeCell ref="O263:P263"/>
    <mergeCell ref="Q263:R263"/>
    <mergeCell ref="S263:T263"/>
    <mergeCell ref="AC263:AE263"/>
    <mergeCell ref="C263:G263"/>
    <mergeCell ref="H263:I263"/>
    <mergeCell ref="J263:K263"/>
    <mergeCell ref="L263:M263"/>
    <mergeCell ref="O262:P262"/>
    <mergeCell ref="Q262:R262"/>
    <mergeCell ref="S262:T262"/>
    <mergeCell ref="AC262:AE262"/>
    <mergeCell ref="C262:G262"/>
    <mergeCell ref="H262:I262"/>
    <mergeCell ref="J262:K262"/>
    <mergeCell ref="L262:M262"/>
    <mergeCell ref="AC260:AE260"/>
    <mergeCell ref="H261:I261"/>
    <mergeCell ref="J261:K261"/>
    <mergeCell ref="L261:M261"/>
    <mergeCell ref="O261:P261"/>
    <mergeCell ref="Q261:R261"/>
    <mergeCell ref="S261:T261"/>
    <mergeCell ref="AC261:AE261"/>
    <mergeCell ref="O260:P260"/>
    <mergeCell ref="Q260:R260"/>
    <mergeCell ref="S260:T260"/>
    <mergeCell ref="H258:I258"/>
    <mergeCell ref="H259:I259"/>
    <mergeCell ref="H260:I260"/>
    <mergeCell ref="J260:K260"/>
    <mergeCell ref="L260:M260"/>
    <mergeCell ref="J258:K258"/>
    <mergeCell ref="L258:M258"/>
    <mergeCell ref="O258:P258"/>
    <mergeCell ref="Q258:R258"/>
    <mergeCell ref="S258:T258"/>
    <mergeCell ref="W221:AB222"/>
    <mergeCell ref="W229:AB230"/>
    <mergeCell ref="W239:AB240"/>
    <mergeCell ref="C246:T246"/>
    <mergeCell ref="B251:AC251"/>
    <mergeCell ref="H257:W257"/>
    <mergeCell ref="Y257:AB257"/>
    <mergeCell ref="AC257:AE257"/>
    <mergeCell ref="U258:W258"/>
    <mergeCell ref="AC212:AE212"/>
    <mergeCell ref="I213:K213"/>
    <mergeCell ref="L213:N213"/>
    <mergeCell ref="O213:Q213"/>
    <mergeCell ref="R213:T213"/>
    <mergeCell ref="AC213:AE213"/>
    <mergeCell ref="I212:K212"/>
    <mergeCell ref="L212:N212"/>
    <mergeCell ref="O212:Q212"/>
    <mergeCell ref="R212:T212"/>
    <mergeCell ref="AC210:AE210"/>
    <mergeCell ref="I211:K211"/>
    <mergeCell ref="L211:N211"/>
    <mergeCell ref="O211:Q211"/>
    <mergeCell ref="R211:T211"/>
    <mergeCell ref="AC211:AE211"/>
    <mergeCell ref="I210:K210"/>
    <mergeCell ref="L210:N210"/>
    <mergeCell ref="O210:Q210"/>
    <mergeCell ref="R210:T210"/>
    <mergeCell ref="AC208:AE208"/>
    <mergeCell ref="I209:K209"/>
    <mergeCell ref="L209:N209"/>
    <mergeCell ref="O209:Q209"/>
    <mergeCell ref="R209:T209"/>
    <mergeCell ref="AC209:AE209"/>
    <mergeCell ref="I208:K208"/>
    <mergeCell ref="L208:N208"/>
    <mergeCell ref="O208:Q208"/>
    <mergeCell ref="R208:T208"/>
    <mergeCell ref="AC206:AE206"/>
    <mergeCell ref="I207:K207"/>
    <mergeCell ref="L207:N207"/>
    <mergeCell ref="O207:Q207"/>
    <mergeCell ref="R207:T207"/>
    <mergeCell ref="AC207:AE207"/>
    <mergeCell ref="I206:K206"/>
    <mergeCell ref="L206:N206"/>
    <mergeCell ref="O206:Q206"/>
    <mergeCell ref="R206:T206"/>
    <mergeCell ref="Y203:AB203"/>
    <mergeCell ref="AC203:AE203"/>
    <mergeCell ref="I204:K204"/>
    <mergeCell ref="L204:N204"/>
    <mergeCell ref="O204:Q204"/>
    <mergeCell ref="R204:T204"/>
    <mergeCell ref="X203:X205"/>
    <mergeCell ref="I202:J202"/>
    <mergeCell ref="M202:O202"/>
    <mergeCell ref="R202:S202"/>
    <mergeCell ref="I203:W203"/>
    <mergeCell ref="I199:J199"/>
    <mergeCell ref="M199:O199"/>
    <mergeCell ref="R199:S199"/>
    <mergeCell ref="I201:J201"/>
    <mergeCell ref="M201:O201"/>
    <mergeCell ref="R201:S201"/>
    <mergeCell ref="AC197:AE197"/>
    <mergeCell ref="H198:I198"/>
    <mergeCell ref="J198:K198"/>
    <mergeCell ref="L198:M198"/>
    <mergeCell ref="O198:P198"/>
    <mergeCell ref="Q198:R198"/>
    <mergeCell ref="S198:T198"/>
    <mergeCell ref="AC198:AE198"/>
    <mergeCell ref="Q196:R196"/>
    <mergeCell ref="S196:T196"/>
    <mergeCell ref="AC196:AE196"/>
    <mergeCell ref="C197:G197"/>
    <mergeCell ref="H197:I197"/>
    <mergeCell ref="J197:K197"/>
    <mergeCell ref="L197:M197"/>
    <mergeCell ref="O197:P197"/>
    <mergeCell ref="Q197:R197"/>
    <mergeCell ref="S197:T197"/>
    <mergeCell ref="H196:I196"/>
    <mergeCell ref="J196:K196"/>
    <mergeCell ref="L196:M196"/>
    <mergeCell ref="O196:P196"/>
    <mergeCell ref="O195:P195"/>
    <mergeCell ref="Q195:R195"/>
    <mergeCell ref="S195:T195"/>
    <mergeCell ref="AC195:AE195"/>
    <mergeCell ref="C195:G195"/>
    <mergeCell ref="H195:I195"/>
    <mergeCell ref="J195:K195"/>
    <mergeCell ref="L195:M195"/>
    <mergeCell ref="Q191:R191"/>
    <mergeCell ref="S191:T191"/>
    <mergeCell ref="AC191:AE191"/>
    <mergeCell ref="H194:I194"/>
    <mergeCell ref="J194:K194"/>
    <mergeCell ref="L194:M194"/>
    <mergeCell ref="O194:P194"/>
    <mergeCell ref="Q194:R194"/>
    <mergeCell ref="S194:T194"/>
    <mergeCell ref="AC194:AE194"/>
    <mergeCell ref="H191:I191"/>
    <mergeCell ref="J191:K191"/>
    <mergeCell ref="L191:M191"/>
    <mergeCell ref="O191:P191"/>
    <mergeCell ref="O190:P190"/>
    <mergeCell ref="Q190:R190"/>
    <mergeCell ref="S190:T190"/>
    <mergeCell ref="AC190:AE190"/>
    <mergeCell ref="C190:G190"/>
    <mergeCell ref="H190:I190"/>
    <mergeCell ref="J190:K190"/>
    <mergeCell ref="L190:M190"/>
    <mergeCell ref="Q188:R188"/>
    <mergeCell ref="S188:T188"/>
    <mergeCell ref="AC188:AE188"/>
    <mergeCell ref="H189:I189"/>
    <mergeCell ref="J189:K189"/>
    <mergeCell ref="L189:M189"/>
    <mergeCell ref="O189:P189"/>
    <mergeCell ref="Q189:R189"/>
    <mergeCell ref="S189:T189"/>
    <mergeCell ref="AC189:AE189"/>
    <mergeCell ref="H188:I188"/>
    <mergeCell ref="J188:K188"/>
    <mergeCell ref="L188:M188"/>
    <mergeCell ref="O188:P188"/>
    <mergeCell ref="Q184:R184"/>
    <mergeCell ref="S184:T184"/>
    <mergeCell ref="AC184:AE184"/>
    <mergeCell ref="H187:I187"/>
    <mergeCell ref="J187:K187"/>
    <mergeCell ref="L187:M187"/>
    <mergeCell ref="O187:P187"/>
    <mergeCell ref="Q187:R187"/>
    <mergeCell ref="S187:T187"/>
    <mergeCell ref="AC187:AE187"/>
    <mergeCell ref="H184:I184"/>
    <mergeCell ref="J184:K184"/>
    <mergeCell ref="L184:M184"/>
    <mergeCell ref="O184:P184"/>
    <mergeCell ref="O183:P183"/>
    <mergeCell ref="Q183:R183"/>
    <mergeCell ref="S183:T183"/>
    <mergeCell ref="AC183:AE183"/>
    <mergeCell ref="C183:G183"/>
    <mergeCell ref="H183:I183"/>
    <mergeCell ref="J183:K183"/>
    <mergeCell ref="L183:M183"/>
    <mergeCell ref="O182:P182"/>
    <mergeCell ref="Q182:R182"/>
    <mergeCell ref="S182:T182"/>
    <mergeCell ref="AC182:AE182"/>
    <mergeCell ref="C182:G182"/>
    <mergeCell ref="H182:I182"/>
    <mergeCell ref="J182:K182"/>
    <mergeCell ref="L182:M182"/>
    <mergeCell ref="AC180:AE180"/>
    <mergeCell ref="H181:I181"/>
    <mergeCell ref="J181:K181"/>
    <mergeCell ref="L181:M181"/>
    <mergeCell ref="O181:P181"/>
    <mergeCell ref="Q181:R181"/>
    <mergeCell ref="S181:T181"/>
    <mergeCell ref="AC181:AE181"/>
    <mergeCell ref="O180:P180"/>
    <mergeCell ref="Q180:R180"/>
    <mergeCell ref="S180:T180"/>
    <mergeCell ref="H178:I178"/>
    <mergeCell ref="H179:I179"/>
    <mergeCell ref="H180:I180"/>
    <mergeCell ref="J180:K180"/>
    <mergeCell ref="L180:M180"/>
    <mergeCell ref="J178:K178"/>
    <mergeCell ref="L178:M178"/>
    <mergeCell ref="O178:P178"/>
    <mergeCell ref="Q178:R178"/>
    <mergeCell ref="S178:T178"/>
    <mergeCell ref="W141:AB142"/>
    <mergeCell ref="W149:AB150"/>
    <mergeCell ref="W159:AB160"/>
    <mergeCell ref="C166:T166"/>
    <mergeCell ref="B171:AC171"/>
    <mergeCell ref="H177:W177"/>
    <mergeCell ref="Y177:AB177"/>
    <mergeCell ref="AC177:AE177"/>
    <mergeCell ref="U178:W178"/>
    <mergeCell ref="AC132:AE132"/>
    <mergeCell ref="I133:K133"/>
    <mergeCell ref="L133:N133"/>
    <mergeCell ref="O133:Q133"/>
    <mergeCell ref="R133:T133"/>
    <mergeCell ref="AC133:AE133"/>
    <mergeCell ref="I132:K132"/>
    <mergeCell ref="L132:N132"/>
    <mergeCell ref="O132:Q132"/>
    <mergeCell ref="R132:T132"/>
    <mergeCell ref="AC130:AE130"/>
    <mergeCell ref="I131:K131"/>
    <mergeCell ref="L131:N131"/>
    <mergeCell ref="O131:Q131"/>
    <mergeCell ref="R131:T131"/>
    <mergeCell ref="AC131:AE131"/>
    <mergeCell ref="I130:K130"/>
    <mergeCell ref="L130:N130"/>
    <mergeCell ref="O130:Q130"/>
    <mergeCell ref="R130:T130"/>
    <mergeCell ref="AC128:AE128"/>
    <mergeCell ref="I129:K129"/>
    <mergeCell ref="L129:N129"/>
    <mergeCell ref="O129:Q129"/>
    <mergeCell ref="R129:T129"/>
    <mergeCell ref="AC129:AE129"/>
    <mergeCell ref="I128:K128"/>
    <mergeCell ref="L128:N128"/>
    <mergeCell ref="O128:Q128"/>
    <mergeCell ref="R128:T128"/>
    <mergeCell ref="AC126:AE126"/>
    <mergeCell ref="I127:K127"/>
    <mergeCell ref="L127:N127"/>
    <mergeCell ref="O127:Q127"/>
    <mergeCell ref="R127:T127"/>
    <mergeCell ref="AC127:AE127"/>
    <mergeCell ref="I126:K126"/>
    <mergeCell ref="L126:N126"/>
    <mergeCell ref="O126:Q126"/>
    <mergeCell ref="R126:T126"/>
    <mergeCell ref="Y123:AB123"/>
    <mergeCell ref="AC123:AE123"/>
    <mergeCell ref="I124:K124"/>
    <mergeCell ref="L124:N124"/>
    <mergeCell ref="O124:Q124"/>
    <mergeCell ref="R124:T124"/>
    <mergeCell ref="X123:X125"/>
    <mergeCell ref="I122:J122"/>
    <mergeCell ref="M122:O122"/>
    <mergeCell ref="R122:S122"/>
    <mergeCell ref="I123:W123"/>
    <mergeCell ref="I119:J119"/>
    <mergeCell ref="M119:O119"/>
    <mergeCell ref="R119:S119"/>
    <mergeCell ref="I121:J121"/>
    <mergeCell ref="M121:O121"/>
    <mergeCell ref="R121:S121"/>
    <mergeCell ref="AC117:AE117"/>
    <mergeCell ref="H118:I118"/>
    <mergeCell ref="J118:K118"/>
    <mergeCell ref="L118:M118"/>
    <mergeCell ref="O118:P118"/>
    <mergeCell ref="Q118:R118"/>
    <mergeCell ref="S118:T118"/>
    <mergeCell ref="AC118:AE118"/>
    <mergeCell ref="Q116:R116"/>
    <mergeCell ref="S116:T116"/>
    <mergeCell ref="AC116:AE116"/>
    <mergeCell ref="C117:G117"/>
    <mergeCell ref="H117:I117"/>
    <mergeCell ref="J117:K117"/>
    <mergeCell ref="L117:M117"/>
    <mergeCell ref="O117:P117"/>
    <mergeCell ref="Q117:R117"/>
    <mergeCell ref="S117:T117"/>
    <mergeCell ref="H116:I116"/>
    <mergeCell ref="J116:K116"/>
    <mergeCell ref="L116:M116"/>
    <mergeCell ref="O116:P116"/>
    <mergeCell ref="O115:P115"/>
    <mergeCell ref="Q115:R115"/>
    <mergeCell ref="S115:T115"/>
    <mergeCell ref="AC115:AE115"/>
    <mergeCell ref="C115:G115"/>
    <mergeCell ref="H115:I115"/>
    <mergeCell ref="J115:K115"/>
    <mergeCell ref="L115:M115"/>
    <mergeCell ref="Q111:R111"/>
    <mergeCell ref="S111:T111"/>
    <mergeCell ref="AC111:AE111"/>
    <mergeCell ref="H114:I114"/>
    <mergeCell ref="J114:K114"/>
    <mergeCell ref="L114:M114"/>
    <mergeCell ref="O114:P114"/>
    <mergeCell ref="Q114:R114"/>
    <mergeCell ref="S114:T114"/>
    <mergeCell ref="AC114:AE114"/>
    <mergeCell ref="H111:I111"/>
    <mergeCell ref="J111:K111"/>
    <mergeCell ref="L111:M111"/>
    <mergeCell ref="O111:P111"/>
    <mergeCell ref="O110:P110"/>
    <mergeCell ref="Q110:R110"/>
    <mergeCell ref="S110:T110"/>
    <mergeCell ref="AC110:AE110"/>
    <mergeCell ref="C110:G110"/>
    <mergeCell ref="H110:I110"/>
    <mergeCell ref="J110:K110"/>
    <mergeCell ref="L110:M110"/>
    <mergeCell ref="Q108:R108"/>
    <mergeCell ref="S108:T108"/>
    <mergeCell ref="AC108:AE108"/>
    <mergeCell ref="H109:I109"/>
    <mergeCell ref="J109:K109"/>
    <mergeCell ref="L109:M109"/>
    <mergeCell ref="O109:P109"/>
    <mergeCell ref="Q109:R109"/>
    <mergeCell ref="S109:T109"/>
    <mergeCell ref="AC109:AE109"/>
    <mergeCell ref="H108:I108"/>
    <mergeCell ref="J108:K108"/>
    <mergeCell ref="L108:M108"/>
    <mergeCell ref="O108:P108"/>
    <mergeCell ref="Q104:R104"/>
    <mergeCell ref="S104:T104"/>
    <mergeCell ref="AC104:AE104"/>
    <mergeCell ref="H107:I107"/>
    <mergeCell ref="J107:K107"/>
    <mergeCell ref="L107:M107"/>
    <mergeCell ref="O107:P107"/>
    <mergeCell ref="Q107:R107"/>
    <mergeCell ref="S107:T107"/>
    <mergeCell ref="AC107:AE107"/>
    <mergeCell ref="H104:I104"/>
    <mergeCell ref="J104:K104"/>
    <mergeCell ref="L104:M104"/>
    <mergeCell ref="O104:P104"/>
    <mergeCell ref="AC102:AE102"/>
    <mergeCell ref="C103:G103"/>
    <mergeCell ref="H103:I103"/>
    <mergeCell ref="J103:K103"/>
    <mergeCell ref="L103:M103"/>
    <mergeCell ref="O103:P103"/>
    <mergeCell ref="Q103:R103"/>
    <mergeCell ref="S103:T103"/>
    <mergeCell ref="AC103:AE103"/>
    <mergeCell ref="Q101:R101"/>
    <mergeCell ref="S101:T101"/>
    <mergeCell ref="AC101:AE101"/>
    <mergeCell ref="C102:G102"/>
    <mergeCell ref="H102:I102"/>
    <mergeCell ref="J102:K102"/>
    <mergeCell ref="L102:M102"/>
    <mergeCell ref="O102:P102"/>
    <mergeCell ref="Q102:R102"/>
    <mergeCell ref="S102:T102"/>
    <mergeCell ref="H101:I101"/>
    <mergeCell ref="J101:K101"/>
    <mergeCell ref="L101:M101"/>
    <mergeCell ref="O101:P101"/>
    <mergeCell ref="O100:P100"/>
    <mergeCell ref="Q100:R100"/>
    <mergeCell ref="S100:T100"/>
    <mergeCell ref="AC100:AE100"/>
    <mergeCell ref="H99:I99"/>
    <mergeCell ref="H100:I100"/>
    <mergeCell ref="J100:K100"/>
    <mergeCell ref="L100:M100"/>
    <mergeCell ref="Y97:AB97"/>
    <mergeCell ref="AC97:AE97"/>
    <mergeCell ref="H98:I98"/>
    <mergeCell ref="J98:K98"/>
    <mergeCell ref="L98:M98"/>
    <mergeCell ref="O98:P98"/>
    <mergeCell ref="Q98:R98"/>
    <mergeCell ref="S98:T98"/>
    <mergeCell ref="H97:W97"/>
    <mergeCell ref="AC50:AE50"/>
    <mergeCell ref="AC51:AE51"/>
    <mergeCell ref="AC52:AE52"/>
    <mergeCell ref="AC53:AE53"/>
    <mergeCell ref="AC35:AE35"/>
    <mergeCell ref="AC36:AE36"/>
    <mergeCell ref="AC37:AE37"/>
    <mergeCell ref="AC38:AE38"/>
    <mergeCell ref="AC29:AE29"/>
    <mergeCell ref="AC30:AE30"/>
    <mergeCell ref="AC31:AE31"/>
    <mergeCell ref="AC34:AE34"/>
    <mergeCell ref="B6:N6"/>
    <mergeCell ref="B8:N10"/>
    <mergeCell ref="X6:AD6"/>
    <mergeCell ref="X8:AD10"/>
    <mergeCell ref="R53:T53"/>
    <mergeCell ref="I43:W43"/>
    <mergeCell ref="W61:AB62"/>
    <mergeCell ref="W69:AB70"/>
    <mergeCell ref="R51:T51"/>
    <mergeCell ref="I52:K52"/>
    <mergeCell ref="L52:N52"/>
    <mergeCell ref="O52:Q52"/>
    <mergeCell ref="R52:T52"/>
    <mergeCell ref="R49:T49"/>
    <mergeCell ref="I50:K50"/>
    <mergeCell ref="L50:N50"/>
    <mergeCell ref="O50:Q50"/>
    <mergeCell ref="R50:T50"/>
    <mergeCell ref="I48:K48"/>
    <mergeCell ref="L48:N48"/>
    <mergeCell ref="O48:Q48"/>
    <mergeCell ref="R48:T48"/>
    <mergeCell ref="I46:K46"/>
    <mergeCell ref="I47:K47"/>
    <mergeCell ref="L47:N47"/>
    <mergeCell ref="O47:Q47"/>
    <mergeCell ref="R44:T44"/>
    <mergeCell ref="O44:Q44"/>
    <mergeCell ref="L44:N44"/>
    <mergeCell ref="I44:K44"/>
    <mergeCell ref="R46:T46"/>
    <mergeCell ref="O46:Q46"/>
    <mergeCell ref="W79:AB80"/>
    <mergeCell ref="AC17:AE17"/>
    <mergeCell ref="AC20:AE20"/>
    <mergeCell ref="AC21:AE21"/>
    <mergeCell ref="M41:O41"/>
    <mergeCell ref="L36:M36"/>
    <mergeCell ref="O36:P36"/>
    <mergeCell ref="L37:M37"/>
    <mergeCell ref="L34:M34"/>
    <mergeCell ref="H19:I19"/>
    <mergeCell ref="H31:I31"/>
    <mergeCell ref="H34:I34"/>
    <mergeCell ref="H27:I27"/>
    <mergeCell ref="L20:M20"/>
    <mergeCell ref="L22:M22"/>
    <mergeCell ref="R41:S41"/>
    <mergeCell ref="S36:T36"/>
    <mergeCell ref="S37:T37"/>
    <mergeCell ref="O38:P38"/>
    <mergeCell ref="S38:T38"/>
    <mergeCell ref="Q37:R37"/>
    <mergeCell ref="Q38:R38"/>
    <mergeCell ref="R42:S42"/>
    <mergeCell ref="R39:S39"/>
    <mergeCell ref="Q20:R20"/>
    <mergeCell ref="Q21:R21"/>
    <mergeCell ref="Q22:R22"/>
    <mergeCell ref="S20:T20"/>
    <mergeCell ref="S21:T21"/>
    <mergeCell ref="S22:T22"/>
    <mergeCell ref="S23:T23"/>
    <mergeCell ref="S24:T24"/>
    <mergeCell ref="M42:O42"/>
    <mergeCell ref="Q23:R23"/>
    <mergeCell ref="Q24:R24"/>
    <mergeCell ref="Q27:R27"/>
    <mergeCell ref="O24:P24"/>
    <mergeCell ref="O28:P28"/>
    <mergeCell ref="O30:P30"/>
    <mergeCell ref="L23:M23"/>
    <mergeCell ref="O23:P23"/>
    <mergeCell ref="L27:M27"/>
    <mergeCell ref="L35:M35"/>
    <mergeCell ref="H38:I38"/>
    <mergeCell ref="I41:J41"/>
    <mergeCell ref="L38:M38"/>
    <mergeCell ref="M39:O39"/>
    <mergeCell ref="O37:P37"/>
    <mergeCell ref="I42:J42"/>
    <mergeCell ref="I39:J39"/>
    <mergeCell ref="J38:K38"/>
    <mergeCell ref="J20:K20"/>
    <mergeCell ref="J23:K23"/>
    <mergeCell ref="J22:K22"/>
    <mergeCell ref="J27:K27"/>
    <mergeCell ref="J35:K35"/>
    <mergeCell ref="J34:K34"/>
    <mergeCell ref="O20:P20"/>
    <mergeCell ref="H37:I37"/>
    <mergeCell ref="J37:K37"/>
    <mergeCell ref="J36:K36"/>
    <mergeCell ref="H35:I35"/>
    <mergeCell ref="H36:I36"/>
    <mergeCell ref="J21:K21"/>
    <mergeCell ref="L21:M21"/>
    <mergeCell ref="O21:P21"/>
    <mergeCell ref="O22:P22"/>
    <mergeCell ref="Y17:AB17"/>
    <mergeCell ref="Y43:AB43"/>
    <mergeCell ref="H20:I20"/>
    <mergeCell ref="H21:I21"/>
    <mergeCell ref="H22:I22"/>
    <mergeCell ref="H23:I23"/>
    <mergeCell ref="H24:I24"/>
    <mergeCell ref="H28:I28"/>
    <mergeCell ref="H29:I29"/>
    <mergeCell ref="H30:I30"/>
    <mergeCell ref="O27:P27"/>
    <mergeCell ref="S27:T27"/>
    <mergeCell ref="J24:K24"/>
    <mergeCell ref="L24:M24"/>
    <mergeCell ref="S28:T28"/>
    <mergeCell ref="J29:K29"/>
    <mergeCell ref="L29:M29"/>
    <mergeCell ref="O29:P29"/>
    <mergeCell ref="S29:T29"/>
    <mergeCell ref="J28:K28"/>
    <mergeCell ref="L28:M28"/>
    <mergeCell ref="Q28:R28"/>
    <mergeCell ref="Q29:R29"/>
    <mergeCell ref="S30:T30"/>
    <mergeCell ref="J31:K31"/>
    <mergeCell ref="L31:M31"/>
    <mergeCell ref="O31:P31"/>
    <mergeCell ref="S31:T31"/>
    <mergeCell ref="J30:K30"/>
    <mergeCell ref="L30:M30"/>
    <mergeCell ref="Q30:R30"/>
    <mergeCell ref="Q31:R31"/>
    <mergeCell ref="Q34:R34"/>
    <mergeCell ref="Q36:R36"/>
    <mergeCell ref="O35:P35"/>
    <mergeCell ref="S35:T35"/>
    <mergeCell ref="Q35:R35"/>
    <mergeCell ref="B13:N13"/>
    <mergeCell ref="X13:AD13"/>
    <mergeCell ref="C86:T86"/>
    <mergeCell ref="H17:W17"/>
    <mergeCell ref="H18:I18"/>
    <mergeCell ref="J18:K18"/>
    <mergeCell ref="L18:M18"/>
    <mergeCell ref="O18:P18"/>
    <mergeCell ref="Q18:R18"/>
    <mergeCell ref="O34:P34"/>
    <mergeCell ref="S18:T18"/>
    <mergeCell ref="AC23:AE23"/>
    <mergeCell ref="AC24:AE24"/>
    <mergeCell ref="AC27:AE27"/>
    <mergeCell ref="AC22:AE22"/>
    <mergeCell ref="U18:W18"/>
    <mergeCell ref="AC28:AE28"/>
    <mergeCell ref="I49:K49"/>
    <mergeCell ref="L49:N49"/>
    <mergeCell ref="O49:Q49"/>
    <mergeCell ref="L46:N46"/>
    <mergeCell ref="R47:T47"/>
    <mergeCell ref="AC46:AE46"/>
    <mergeCell ref="AC47:AE47"/>
    <mergeCell ref="AC43:AE43"/>
    <mergeCell ref="S34:T34"/>
    <mergeCell ref="C30:G30"/>
    <mergeCell ref="C35:G35"/>
    <mergeCell ref="C22:G22"/>
    <mergeCell ref="C23:G23"/>
    <mergeCell ref="C37:G37"/>
    <mergeCell ref="B91:AC91"/>
    <mergeCell ref="AC48:AE48"/>
    <mergeCell ref="AC49:AE49"/>
    <mergeCell ref="I51:K51"/>
    <mergeCell ref="L51:N51"/>
    <mergeCell ref="O51:Q51"/>
    <mergeCell ref="I53:K53"/>
    <mergeCell ref="L53:N53"/>
    <mergeCell ref="O53:Q53"/>
    <mergeCell ref="A33:A38"/>
    <mergeCell ref="A45:A53"/>
    <mergeCell ref="A19:A24"/>
    <mergeCell ref="A26:A31"/>
    <mergeCell ref="A113:A118"/>
    <mergeCell ref="A125:A133"/>
    <mergeCell ref="A154:A162"/>
    <mergeCell ref="A74:A82"/>
    <mergeCell ref="A99:A104"/>
    <mergeCell ref="A106:A111"/>
    <mergeCell ref="A273:A278"/>
    <mergeCell ref="A179:A184"/>
    <mergeCell ref="A186:A191"/>
    <mergeCell ref="A193:A198"/>
    <mergeCell ref="A205:A213"/>
    <mergeCell ref="A285:A293"/>
    <mergeCell ref="A314:A322"/>
    <mergeCell ref="D1:AE1"/>
    <mergeCell ref="X17:X19"/>
    <mergeCell ref="X97:X99"/>
    <mergeCell ref="X177:X179"/>
    <mergeCell ref="X257:X259"/>
    <mergeCell ref="A234:A242"/>
    <mergeCell ref="A259:A264"/>
    <mergeCell ref="A266:A271"/>
  </mergeCells>
  <conditionalFormatting sqref="P67:Q72 P147:Q152 P227:Q232 P307:Q312">
    <cfRule type="cellIs" priority="1" dxfId="7" operator="between" stopIfTrue="1">
      <formula>1</formula>
      <formula>10</formula>
    </cfRule>
    <cfRule type="cellIs" priority="2" dxfId="8" operator="greaterThan" stopIfTrue="1">
      <formula>10</formula>
    </cfRule>
  </conditionalFormatting>
  <conditionalFormatting sqref="W32:X32 X286:X293 W25:X25 X46:X53 W112:X112 W265:X265 W105:X105 X126:X133 W192:X192 W185:X185 X206:X213 W272:X272">
    <cfRule type="cellIs" priority="3" dxfId="9" operator="equal" stopIfTrue="1">
      <formula>"u"</formula>
    </cfRule>
  </conditionalFormatting>
  <conditionalFormatting sqref="Y25 Y32 Y105 Y112 Y185 Y192 Y265 Y272">
    <cfRule type="cellIs" priority="4" dxfId="10" operator="equal" stopIfTrue="1">
      <formula>1</formula>
    </cfRule>
  </conditionalFormatting>
  <conditionalFormatting sqref="Z25 Z32 Z105 Z112 Z185 Z192 Z265 Z272">
    <cfRule type="cellIs" priority="5" dxfId="11" operator="equal" stopIfTrue="1">
      <formula>2</formula>
    </cfRule>
  </conditionalFormatting>
  <conditionalFormatting sqref="AA25 AA32 AA105 AA112 AA185 AA192 AA265 AA272">
    <cfRule type="cellIs" priority="6" dxfId="12" operator="equal" stopIfTrue="1">
      <formula>3</formula>
    </cfRule>
  </conditionalFormatting>
  <conditionalFormatting sqref="AB25 U46:U53 AB32 AB105 U126:U133 AB112 AB185 U206:U213 AB192 AB265 U286:U293 AB272">
    <cfRule type="cellIs" priority="7" dxfId="13" operator="equal" stopIfTrue="1">
      <formula>4</formula>
    </cfRule>
  </conditionalFormatting>
  <conditionalFormatting sqref="AC46:AC53 AC20:AC25 AC27:AC32 AC34:AC38 B14:X14 B6:N6 X6:AM6 B8:N13 X8:AM13 AC126:AC133 AC100:AC105 AC107:AC112 AC114:AC118 AC206:AC213 AC180:AC185 AC187:AC192 AC194:AC198 AC286:AC293 AC260:AC265 AC267:AC272 AC274:AC278">
    <cfRule type="cellIs" priority="8" dxfId="14" operator="equal" stopIfTrue="1">
      <formula>0</formula>
    </cfRule>
  </conditionalFormatting>
  <conditionalFormatting sqref="S32 S25 S20:T24 S267:T271 S27:T31 S112 S105 S34:T38 S100:T104 S107:T111 S192 S185 S114:T118 S180:T184 S187:T191 S272 S265 S194:T198 S260:T264 S274:T278">
    <cfRule type="cellIs" priority="9" dxfId="10" operator="equal" stopIfTrue="1">
      <formula>3</formula>
    </cfRule>
  </conditionalFormatting>
  <conditionalFormatting sqref="Q32 Q25 Q27:R31 Q194:R198 Q20:R24 Q112 Q105 Q107:R111 Q100:R104 Q34:R38 Q192 Q185 Q187:R191 Q180:R184 Q114:R118 Q272 Q265 Q267:R271 Q260:R264 Q274:R278">
    <cfRule type="cellIs" priority="10" dxfId="10" operator="between" stopIfTrue="1">
      <formula>2</formula>
      <formula>3</formula>
    </cfRule>
  </conditionalFormatting>
  <conditionalFormatting sqref="O20:P24 O27:P31 O25 O32 O260:P264 O34:P38 O107:P111 O105 O112 O100:P104 O114:P118 O187:P191 O185 O192 O180:P184 O194:P198 O267:P271 O265 O272 O274:P278">
    <cfRule type="cellIs" priority="11" dxfId="10" operator="between" stopIfTrue="1">
      <formula>1</formula>
      <formula>3</formula>
    </cfRule>
  </conditionalFormatting>
  <conditionalFormatting sqref="L32:N32 L25:N25 L20:M24 L267:M271 L27:M31 L112:N112 L105:N105 L34:M38 L100:M104 L107:M111 L192:N192 L185:N185 L114:M118 L180:M184 L187:M191 L272:N272 L265:N265 L194:M198 L260:M264 L274:M278">
    <cfRule type="cellIs" priority="12" dxfId="13" operator="between" stopIfTrue="1">
      <formula>-1</formula>
      <formula>-3</formula>
    </cfRule>
  </conditionalFormatting>
  <conditionalFormatting sqref="J27:K32 J20:K25 J260:K265 J107:K112 J34:K38 J100:K105 J187:K192 J114:K118 J180:K185 J267:K272 J194:K198 J274:K278">
    <cfRule type="cellIs" priority="13" dxfId="13" operator="between" stopIfTrue="1">
      <formula>-2</formula>
      <formula>-3</formula>
    </cfRule>
  </conditionalFormatting>
  <conditionalFormatting sqref="H27:I32 H20:I25 H260:I265 H107:I112 H34:I38 H100:I105 H187:I192 H114:I118 H180:I185 H267:I272 H194:I198 H274:I278">
    <cfRule type="cellIs" priority="14" dxfId="13" operator="equal" stopIfTrue="1">
      <formula>-3</formula>
    </cfRule>
  </conditionalFormatting>
  <conditionalFormatting sqref="N20:N24 N267:N271 N27:N31 N34:N38 N100:N104 N107:N111 N114:N118 N180:N184 N187:N191 N194:N198 N260:N264 N274:N278">
    <cfRule type="cellIs" priority="15" dxfId="15" operator="equal" stopIfTrue="1">
      <formula>0</formula>
    </cfRule>
  </conditionalFormatting>
  <conditionalFormatting sqref="D1:AD1 Y20:AB24 Y126:AB133 Y27:AB31 Y274:AB278 Y34:AB38 Y100:AB104 Y107:AB111 Y46:AB53 Y114:AB118 Y180:AB184 Y187:AB191 Y206:AB213 Y194:AB198 Y260:AB264 Y267:AB271 Y286:AB293">
    <cfRule type="cellIs" priority="16" dxfId="1" operator="equal" stopIfTrue="1">
      <formula>0</formula>
    </cfRule>
  </conditionalFormatting>
  <conditionalFormatting sqref="C86:R86 C166:R166 B91:AC91 B171:AC171 C246:R246 B251:AC251 B331:AC331 C326">
    <cfRule type="cellIs" priority="17" dxfId="1" operator="equal" stopIfTrue="1">
      <formula>0</formula>
    </cfRule>
  </conditionalFormatting>
  <conditionalFormatting sqref="X100:X104 X107:X111 X114:X118 X180:X184 X187:X191 X194:X198 X260:X264 X267:X271 X274:X278 X20:X24 X27:X31 X34:X38">
    <cfRule type="cellIs" priority="18" dxfId="16" operator="equal" stopIfTrue="1">
      <formula>0</formula>
    </cfRule>
    <cfRule type="cellIs" priority="19" dxfId="17" operator="greaterThan" stopIfTrue="1">
      <formula>1</formula>
    </cfRule>
  </conditionalFormatting>
  <conditionalFormatting sqref="W20:W24 W27:W31 W34:W38 W46:W53 W100:W104 W107:W111 W114:W118 W126:W133 W180:W184 W187:W191 W194:W198 W206:W213 W260:W264 W267:W271 W274:W278 W286:W293">
    <cfRule type="cellIs" priority="20" dxfId="1" operator="equal" stopIfTrue="1">
      <formula>"l"</formula>
    </cfRule>
  </conditionalFormatting>
  <conditionalFormatting sqref="I46:K53 I126:K133 I206:K213 I286:K293">
    <cfRule type="cellIs" priority="21" dxfId="10" operator="equal" stopIfTrue="1">
      <formula>"nessuna"</formula>
    </cfRule>
  </conditionalFormatting>
  <conditionalFormatting sqref="L46:N53 L126:N133 L206:N213 L286:N293">
    <cfRule type="cellIs" priority="22" dxfId="11" operator="equal" stopIfTrue="1">
      <formula>"piccola"</formula>
    </cfRule>
  </conditionalFormatting>
  <conditionalFormatting sqref="O286:Q293 O206:Q213 O126:Q133 O46:Q53">
    <cfRule type="cellIs" priority="23" dxfId="12" operator="equal" stopIfTrue="1">
      <formula>"media"</formula>
    </cfRule>
  </conditionalFormatting>
  <conditionalFormatting sqref="R46:T53 R126:T133 R206:T213 R286:T293">
    <cfRule type="cellIs" priority="24" dxfId="13" operator="equal" stopIfTrue="1">
      <formula>"grande"</formula>
    </cfRule>
  </conditionalFormatting>
  <printOptions/>
  <pageMargins left="0.984251968503937" right="0.7874015748031497" top="0.7874015748031497" bottom="0.7874015748031497" header="0.5118110236220472" footer="0.5118110236220472"/>
  <pageSetup fitToHeight="23" horizontalDpi="600" verticalDpi="600" orientation="landscape" paperSize="9" scale="59" r:id="rId2"/>
  <headerFooter alignWithMargins="0">
    <oddFooter>&amp;LStrumento Excel per VSost&amp;CPagina &amp;P&amp;RAnalisi pertinenza (analisi)</oddFooter>
  </headerFooter>
  <rowBreaks count="5" manualBreakCount="5">
    <brk id="41" min="1" max="30" man="1"/>
    <brk id="91" min="1" max="30" man="1"/>
    <brk id="121" min="1" max="30" man="1"/>
    <brk id="201" min="1" max="30" man="1"/>
    <brk id="281" min="1" max="30" man="1"/>
  </rowBreaks>
  <drawing r:id="rId1"/>
</worksheet>
</file>

<file path=xl/worksheets/sheet4.xml><?xml version="1.0" encoding="utf-8"?>
<worksheet xmlns="http://schemas.openxmlformats.org/spreadsheetml/2006/main" xmlns:r="http://schemas.openxmlformats.org/officeDocument/2006/relationships">
  <dimension ref="A1:Q700"/>
  <sheetViews>
    <sheetView workbookViewId="0" topLeftCell="A1">
      <selection activeCell="D1" sqref="D1:H1"/>
    </sheetView>
  </sheetViews>
  <sheetFormatPr defaultColWidth="11.421875" defaultRowHeight="12.75"/>
  <cols>
    <col min="1" max="1" width="5.00390625" style="206" customWidth="1"/>
    <col min="2" max="2" width="4.140625" style="206" customWidth="1"/>
    <col min="3" max="3" width="7.7109375" style="206" customWidth="1"/>
    <col min="4" max="4" width="43.28125" style="206" customWidth="1"/>
    <col min="5" max="5" width="23.8515625" style="206" customWidth="1"/>
    <col min="6" max="6" width="12.421875" style="206" customWidth="1"/>
    <col min="7" max="7" width="23.8515625" style="206" customWidth="1"/>
    <col min="8" max="8" width="42.8515625" style="206" customWidth="1"/>
    <col min="9" max="9" width="12.57421875" style="206" customWidth="1"/>
    <col min="10" max="14" width="11.8515625" style="206" customWidth="1"/>
    <col min="15" max="15" width="12.421875" style="206" customWidth="1"/>
    <col min="16" max="16384" width="11.421875" style="206" customWidth="1"/>
  </cols>
  <sheetData>
    <row r="1" spans="1:16" ht="18">
      <c r="A1" s="35"/>
      <c r="B1" s="56" t="s">
        <v>149</v>
      </c>
      <c r="C1" s="34"/>
      <c r="D1" s="282"/>
      <c r="E1" s="282"/>
      <c r="F1" s="282"/>
      <c r="G1" s="282"/>
      <c r="H1" s="276"/>
      <c r="I1" s="205"/>
      <c r="J1" s="206">
        <f>""</f>
      </c>
      <c r="K1" s="206" t="s">
        <v>259</v>
      </c>
      <c r="L1" s="206" t="s">
        <v>260</v>
      </c>
      <c r="M1" s="206" t="s">
        <v>261</v>
      </c>
      <c r="N1" s="206" t="s">
        <v>163</v>
      </c>
      <c r="O1" s="206" t="s">
        <v>126</v>
      </c>
      <c r="P1" s="206" t="s">
        <v>114</v>
      </c>
    </row>
    <row r="2" spans="1:9" ht="7.5" customHeight="1">
      <c r="A2" s="35"/>
      <c r="B2" s="34"/>
      <c r="C2" s="34"/>
      <c r="D2" s="35"/>
      <c r="E2" s="35"/>
      <c r="F2" s="35"/>
      <c r="G2" s="35"/>
      <c r="H2" s="35"/>
      <c r="I2" s="205"/>
    </row>
    <row r="3" spans="1:12" ht="18">
      <c r="A3" s="35"/>
      <c r="B3" s="34" t="s">
        <v>152</v>
      </c>
      <c r="C3" s="34"/>
      <c r="D3" s="35"/>
      <c r="E3" s="35"/>
      <c r="F3" s="35"/>
      <c r="G3" s="35"/>
      <c r="H3" s="35"/>
      <c r="I3" s="205"/>
      <c r="J3" s="206">
        <v>3</v>
      </c>
      <c r="K3" s="206" t="s">
        <v>96</v>
      </c>
      <c r="L3" s="206" t="s">
        <v>96</v>
      </c>
    </row>
    <row r="4" spans="1:12" ht="12.75">
      <c r="A4" s="35"/>
      <c r="B4" s="35"/>
      <c r="C4" s="35"/>
      <c r="D4" s="35"/>
      <c r="E4" s="35"/>
      <c r="F4" s="35"/>
      <c r="G4" s="35"/>
      <c r="H4" s="35"/>
      <c r="I4" s="205"/>
      <c r="J4" s="206">
        <v>2</v>
      </c>
      <c r="K4" s="206" t="s">
        <v>34</v>
      </c>
      <c r="L4" s="206" t="s">
        <v>34</v>
      </c>
    </row>
    <row r="5" spans="1:12" ht="12.75">
      <c r="A5" s="35"/>
      <c r="B5" s="36" t="s">
        <v>140</v>
      </c>
      <c r="C5" s="36"/>
      <c r="D5" s="35"/>
      <c r="E5" s="103"/>
      <c r="F5" s="36" t="s">
        <v>141</v>
      </c>
      <c r="G5" s="35"/>
      <c r="H5" s="35"/>
      <c r="I5" s="205"/>
      <c r="J5" s="206">
        <v>1</v>
      </c>
      <c r="K5" s="206" t="s">
        <v>97</v>
      </c>
      <c r="L5" s="206" t="s">
        <v>97</v>
      </c>
    </row>
    <row r="6" spans="1:12" ht="12.75" customHeight="1">
      <c r="A6" s="35"/>
      <c r="B6" s="278"/>
      <c r="C6" s="278"/>
      <c r="D6" s="278"/>
      <c r="E6" s="104"/>
      <c r="F6" s="268"/>
      <c r="G6" s="269"/>
      <c r="H6" s="105"/>
      <c r="I6" s="207"/>
      <c r="J6" s="206">
        <v>0</v>
      </c>
      <c r="K6" s="206" t="s">
        <v>98</v>
      </c>
      <c r="L6" s="206" t="s">
        <v>98</v>
      </c>
    </row>
    <row r="7" spans="1:12" ht="25.5" customHeight="1">
      <c r="A7" s="35"/>
      <c r="B7" s="36" t="s">
        <v>142</v>
      </c>
      <c r="C7" s="36"/>
      <c r="D7" s="35"/>
      <c r="E7" s="103"/>
      <c r="F7" s="36" t="s">
        <v>143</v>
      </c>
      <c r="G7" s="35"/>
      <c r="H7" s="35"/>
      <c r="I7" s="205"/>
      <c r="J7" s="206">
        <v>-1</v>
      </c>
      <c r="L7" s="206" t="s">
        <v>146</v>
      </c>
    </row>
    <row r="8" spans="1:10" ht="12.75" customHeight="1">
      <c r="A8" s="35"/>
      <c r="B8" s="278"/>
      <c r="C8" s="278"/>
      <c r="D8" s="278"/>
      <c r="E8" s="37"/>
      <c r="F8" s="278"/>
      <c r="G8" s="267"/>
      <c r="H8" s="105"/>
      <c r="I8" s="207"/>
      <c r="J8" s="206">
        <v>-2</v>
      </c>
    </row>
    <row r="9" spans="1:10" ht="12.75">
      <c r="A9" s="35"/>
      <c r="B9" s="278"/>
      <c r="C9" s="278"/>
      <c r="D9" s="278"/>
      <c r="E9" s="37"/>
      <c r="F9" s="267"/>
      <c r="G9" s="267"/>
      <c r="H9" s="105"/>
      <c r="I9" s="207"/>
      <c r="J9" s="206">
        <v>-3</v>
      </c>
    </row>
    <row r="10" spans="1:10" ht="12.75">
      <c r="A10" s="35"/>
      <c r="B10" s="278"/>
      <c r="C10" s="278"/>
      <c r="D10" s="278"/>
      <c r="E10" s="37"/>
      <c r="F10" s="267"/>
      <c r="G10" s="267"/>
      <c r="H10" s="105"/>
      <c r="I10" s="207"/>
      <c r="J10" s="206" t="s">
        <v>146</v>
      </c>
    </row>
    <row r="11" spans="1:9" ht="12.75">
      <c r="A11" s="35"/>
      <c r="B11" s="37"/>
      <c r="C11" s="37"/>
      <c r="D11" s="37"/>
      <c r="E11" s="37"/>
      <c r="F11" s="105"/>
      <c r="G11" s="105"/>
      <c r="H11" s="105"/>
      <c r="I11" s="207"/>
    </row>
    <row r="12" spans="1:9" ht="12.75" customHeight="1">
      <c r="A12" s="35"/>
      <c r="B12" s="277" t="s">
        <v>144</v>
      </c>
      <c r="C12" s="277"/>
      <c r="D12" s="277"/>
      <c r="E12" s="37"/>
      <c r="F12" s="106" t="s">
        <v>145</v>
      </c>
      <c r="G12" s="105"/>
      <c r="H12" s="105"/>
      <c r="I12" s="207"/>
    </row>
    <row r="13" spans="1:11" ht="38.25" customHeight="1">
      <c r="A13" s="35"/>
      <c r="B13" s="278"/>
      <c r="C13" s="278"/>
      <c r="D13" s="278"/>
      <c r="E13" s="37"/>
      <c r="F13" s="278"/>
      <c r="G13" s="278"/>
      <c r="H13" s="105"/>
      <c r="I13" s="208"/>
      <c r="J13" s="205"/>
      <c r="K13" s="205"/>
    </row>
    <row r="14" spans="1:11" ht="13.5" thickBot="1">
      <c r="A14" s="99"/>
      <c r="B14" s="38"/>
      <c r="C14" s="38"/>
      <c r="D14" s="38"/>
      <c r="E14" s="38"/>
      <c r="F14" s="38"/>
      <c r="G14" s="38"/>
      <c r="H14" s="38"/>
      <c r="I14" s="209"/>
      <c r="J14" s="205"/>
      <c r="K14" s="205"/>
    </row>
    <row r="15" spans="1:11" ht="12.75">
      <c r="A15" s="199"/>
      <c r="B15" s="39"/>
      <c r="C15" s="39"/>
      <c r="D15" s="39"/>
      <c r="E15" s="39"/>
      <c r="F15" s="39"/>
      <c r="G15" s="39"/>
      <c r="H15" s="39"/>
      <c r="I15" s="205"/>
      <c r="J15" s="205"/>
      <c r="K15" s="205"/>
    </row>
    <row r="16" spans="1:11" ht="15.75">
      <c r="A16" s="199"/>
      <c r="B16" s="40" t="s">
        <v>28</v>
      </c>
      <c r="C16" s="40"/>
      <c r="D16" s="39"/>
      <c r="E16" s="39"/>
      <c r="F16" s="39"/>
      <c r="G16" s="39"/>
      <c r="H16" s="39"/>
      <c r="I16" s="205"/>
      <c r="J16" s="205"/>
      <c r="K16" s="205" t="s">
        <v>25</v>
      </c>
    </row>
    <row r="17" spans="1:11" s="212" customFormat="1" ht="18.75" customHeight="1">
      <c r="A17" s="200"/>
      <c r="B17" s="41"/>
      <c r="C17" s="41"/>
      <c r="D17" s="41"/>
      <c r="E17" s="107"/>
      <c r="F17" s="107"/>
      <c r="G17" s="107"/>
      <c r="H17" s="107"/>
      <c r="I17" s="210"/>
      <c r="J17" s="211"/>
      <c r="K17" s="211"/>
    </row>
    <row r="18" spans="1:17" ht="25.5" customHeight="1">
      <c r="A18" s="199"/>
      <c r="B18" s="52" t="s">
        <v>65</v>
      </c>
      <c r="C18" s="52"/>
      <c r="D18" s="52" t="s">
        <v>30</v>
      </c>
      <c r="E18" s="108" t="s">
        <v>31</v>
      </c>
      <c r="F18" s="109" t="s">
        <v>32</v>
      </c>
      <c r="G18" s="110" t="s">
        <v>95</v>
      </c>
      <c r="H18" s="111" t="s">
        <v>64</v>
      </c>
      <c r="I18" s="213"/>
      <c r="J18" s="205"/>
      <c r="K18" s="205"/>
      <c r="L18" s="205"/>
      <c r="M18" s="205"/>
      <c r="N18" s="205"/>
      <c r="O18" s="205"/>
      <c r="P18" s="205"/>
      <c r="Q18" s="205"/>
    </row>
    <row r="19" spans="1:15" ht="25.5" customHeight="1">
      <c r="A19" s="369" t="s">
        <v>26</v>
      </c>
      <c r="B19" s="43" t="s">
        <v>33</v>
      </c>
      <c r="C19" s="43"/>
      <c r="D19" s="39"/>
      <c r="E19" s="112"/>
      <c r="F19" s="113"/>
      <c r="G19" s="113"/>
      <c r="H19" s="39"/>
      <c r="J19" s="206" t="s">
        <v>17</v>
      </c>
      <c r="K19" s="206" t="s">
        <v>18</v>
      </c>
      <c r="L19" s="206" t="s">
        <v>19</v>
      </c>
      <c r="M19" s="206" t="s">
        <v>20</v>
      </c>
      <c r="O19" s="206" t="s">
        <v>21</v>
      </c>
    </row>
    <row r="20" spans="1:16" ht="25.5" customHeight="1">
      <c r="A20" s="369"/>
      <c r="B20" s="48" t="s">
        <v>166</v>
      </c>
      <c r="C20" s="297" t="s">
        <v>56</v>
      </c>
      <c r="D20" s="298"/>
      <c r="E20" s="143">
        <f>IF(E21=99,"sconosciuto",L22*F22+L23*F23+L24*F24)</f>
        <v>0</v>
      </c>
      <c r="F20" s="243">
        <v>0.2</v>
      </c>
      <c r="G20" s="144" t="str">
        <f>G22</f>
        <v>nessuna</v>
      </c>
      <c r="H20" s="293"/>
      <c r="I20" s="214"/>
      <c r="J20" s="206">
        <f>IF(G20="media",1,(IF(G20="grande",1,0)))</f>
        <v>0</v>
      </c>
      <c r="K20" s="206">
        <f>IF(E20="sconosciuto",1,0)</f>
        <v>0</v>
      </c>
      <c r="L20" s="206">
        <f>IF(E20="sconosciuto",0,E20)</f>
        <v>0</v>
      </c>
      <c r="M20" s="206" t="str">
        <f>B19</f>
        <v>Economia</v>
      </c>
      <c r="N20" s="232">
        <f>L20*F20+L26*F26+L32*F32+L38*F38+L44*F44+L50*F50+L56*F56</f>
        <v>0</v>
      </c>
      <c r="O20" s="206">
        <f>IF(F62=100%,0,1)</f>
        <v>0</v>
      </c>
      <c r="P20" s="206">
        <f>O20+O21+O22</f>
        <v>0</v>
      </c>
    </row>
    <row r="21" spans="1:15" ht="25.5" customHeight="1">
      <c r="A21" s="369"/>
      <c r="B21" s="35"/>
      <c r="C21" s="283" t="s">
        <v>130</v>
      </c>
      <c r="D21" s="284"/>
      <c r="E21" s="141">
        <f>IF(AND(E22="sconosciuto",E23="sconosciuto",E24="sconosciuto"),99,0)</f>
        <v>0</v>
      </c>
      <c r="F21" s="197">
        <f>IF(AND(D22="non richiesto",D23="non richiesto",D24="non richiesto"),100,IF(AND(D22="",D23="",D24=""),100,0))</f>
        <v>0</v>
      </c>
      <c r="G21" s="113"/>
      <c r="H21" s="294"/>
      <c r="I21" s="214"/>
      <c r="M21" s="206" t="str">
        <f>B64</f>
        <v>Ambiente</v>
      </c>
      <c r="N21" s="232">
        <f>L65*F65+L71*F71+L77*F77+L83*F83+L89*F89+L95*F95+L101*F101</f>
        <v>0</v>
      </c>
      <c r="O21" s="206">
        <f>IF(F107=100%,0,1)</f>
        <v>0</v>
      </c>
    </row>
    <row r="22" spans="1:15" ht="15" customHeight="1">
      <c r="A22" s="369"/>
      <c r="B22" s="137"/>
      <c r="C22" s="253" t="s">
        <v>181</v>
      </c>
      <c r="D22" s="239" t="s">
        <v>111</v>
      </c>
      <c r="E22" s="235">
        <v>0</v>
      </c>
      <c r="F22" s="247">
        <v>0.3334</v>
      </c>
      <c r="G22" s="373" t="s">
        <v>96</v>
      </c>
      <c r="H22" s="295"/>
      <c r="I22" s="214"/>
      <c r="L22" s="206">
        <f>IF(E22=-3,-3,(IF(E22=-2,-2,(IF(E22=-1,-1,(IF(E22=0,0,(IF(E22=1,1,(IF(E22=2,2,(IF(E22=3,3,(IF(E22="sconosciuto",0,"valutazione")))))))))))))))</f>
        <v>0</v>
      </c>
      <c r="M22" s="206" t="str">
        <f>B109</f>
        <v>Società</v>
      </c>
      <c r="N22" s="232">
        <f>L110*F110+L116*F116+L122*F122+L128*F128+L134*F134+L140*F140+L146*F146</f>
        <v>0</v>
      </c>
      <c r="O22" s="206">
        <f>IF(F152=100%,0,1)</f>
        <v>0</v>
      </c>
    </row>
    <row r="23" spans="1:12" ht="15" customHeight="1">
      <c r="A23" s="369"/>
      <c r="B23" s="35"/>
      <c r="C23" s="255" t="s">
        <v>182</v>
      </c>
      <c r="D23" s="240" t="s">
        <v>112</v>
      </c>
      <c r="E23" s="236">
        <v>0</v>
      </c>
      <c r="F23" s="248">
        <v>0.3333</v>
      </c>
      <c r="G23" s="374"/>
      <c r="H23" s="380"/>
      <c r="I23" s="214"/>
      <c r="L23" s="206">
        <f>IF(E23=-3,-3,(IF(E23=-2,-2,(IF(E23=-1,-1,(IF(E23=0,0,(IF(E23=1,1,(IF(E23=2,2,(IF(E23=3,3,(IF(E23="sconosciuto",0,"valutazione")))))))))))))))</f>
        <v>0</v>
      </c>
    </row>
    <row r="24" spans="1:12" ht="15" customHeight="1">
      <c r="A24" s="369"/>
      <c r="B24" s="35"/>
      <c r="C24" s="254" t="s">
        <v>183</v>
      </c>
      <c r="D24" s="241" t="s">
        <v>113</v>
      </c>
      <c r="E24" s="237">
        <v>0</v>
      </c>
      <c r="F24" s="249">
        <v>0.3333</v>
      </c>
      <c r="G24" s="375"/>
      <c r="H24" s="381"/>
      <c r="I24" s="214"/>
      <c r="L24" s="206">
        <f>IF(E24=-3,-3,(IF(E24=-2,-2,(IF(E24=-1,-1,(IF(E24=0,0,(IF(E24=1,1,(IF(E24=2,2,(IF(E24=3,3,(IF(E24="sconosciuto",0,"valutazione")))))))))))))))</f>
        <v>0</v>
      </c>
    </row>
    <row r="25" spans="1:9" ht="15" customHeight="1">
      <c r="A25" s="369"/>
      <c r="B25" s="35"/>
      <c r="C25" s="53"/>
      <c r="D25" s="140"/>
      <c r="E25" s="137"/>
      <c r="F25" s="138">
        <f>IF(F21=100,1,F22+F23+F24)</f>
        <v>1</v>
      </c>
      <c r="G25" s="137"/>
      <c r="H25" s="136"/>
      <c r="I25" s="214"/>
    </row>
    <row r="26" spans="1:12" ht="25.5" customHeight="1">
      <c r="A26" s="369"/>
      <c r="B26" s="48" t="s">
        <v>167</v>
      </c>
      <c r="C26" s="297" t="s">
        <v>58</v>
      </c>
      <c r="D26" s="298"/>
      <c r="E26" s="143">
        <f>IF(E27=99,"sconosciuto",L28*F28+L29*F29+L30*F30)</f>
        <v>0</v>
      </c>
      <c r="F26" s="243">
        <v>0.2</v>
      </c>
      <c r="G26" s="144" t="str">
        <f>G28</f>
        <v>nessuna</v>
      </c>
      <c r="H26" s="293"/>
      <c r="I26" s="214"/>
      <c r="J26" s="206">
        <f>IF(G26="media",1,(IF(G26="grande",1,0)))</f>
        <v>0</v>
      </c>
      <c r="K26" s="206">
        <f>IF(E26="sconosciuto",1,0)</f>
        <v>0</v>
      </c>
      <c r="L26" s="206">
        <f>IF(E26="sconosciuto",0,E26)</f>
        <v>0</v>
      </c>
    </row>
    <row r="27" spans="1:9" ht="25.5" customHeight="1">
      <c r="A27" s="369"/>
      <c r="B27" s="44"/>
      <c r="C27" s="283" t="s">
        <v>123</v>
      </c>
      <c r="D27" s="284"/>
      <c r="E27" s="141">
        <f>IF(AND(E28="sconosciuto",E29="sconosciuto",E30="sconosciuto"),99,0)</f>
        <v>0</v>
      </c>
      <c r="F27" s="197">
        <f>IF(AND(D28="non richiesto",D29="non richiesto",D30="non richiesto"),100,IF(AND(D28="",D29="",D30=""),100,0))</f>
        <v>0</v>
      </c>
      <c r="G27" s="116"/>
      <c r="H27" s="294"/>
      <c r="I27" s="214"/>
    </row>
    <row r="28" spans="1:12" ht="15" customHeight="1">
      <c r="A28" s="369"/>
      <c r="B28" s="137"/>
      <c r="C28" s="253" t="s">
        <v>184</v>
      </c>
      <c r="D28" s="256" t="s">
        <v>259</v>
      </c>
      <c r="E28" s="235">
        <v>0</v>
      </c>
      <c r="F28" s="247">
        <v>0.3334</v>
      </c>
      <c r="G28" s="373" t="s">
        <v>96</v>
      </c>
      <c r="H28" s="295"/>
      <c r="I28" s="214"/>
      <c r="L28" s="206">
        <f>IF(E28=-3,-3,(IF(E28=-2,-2,(IF(E28=-1,-1,(IF(E28=0,0,(IF(E28=1,1,(IF(E28=2,2,(IF(E28=3,3,(IF(E28="sconosciuto",0,"valutazione")))))))))))))))</f>
        <v>0</v>
      </c>
    </row>
    <row r="29" spans="1:12" ht="15" customHeight="1">
      <c r="A29" s="369"/>
      <c r="B29" s="35"/>
      <c r="C29" s="255" t="s">
        <v>185</v>
      </c>
      <c r="D29" s="240" t="s">
        <v>260</v>
      </c>
      <c r="E29" s="236">
        <v>0</v>
      </c>
      <c r="F29" s="248">
        <v>0.3333</v>
      </c>
      <c r="G29" s="374"/>
      <c r="H29" s="380"/>
      <c r="I29" s="214"/>
      <c r="L29" s="206">
        <f>IF(E29=-3,-3,(IF(E29=-2,-2,(IF(E29=-1,-1,(IF(E29=0,0,(IF(E29=1,1,(IF(E29=2,2,(IF(E29=3,3,(IF(E29="sconosciuto",0,"valutazione")))))))))))))))</f>
        <v>0</v>
      </c>
    </row>
    <row r="30" spans="1:12" ht="15" customHeight="1">
      <c r="A30" s="369"/>
      <c r="B30" s="35"/>
      <c r="C30" s="258" t="s">
        <v>186</v>
      </c>
      <c r="D30" s="257" t="s">
        <v>261</v>
      </c>
      <c r="E30" s="237">
        <v>0</v>
      </c>
      <c r="F30" s="249">
        <v>0.3333</v>
      </c>
      <c r="G30" s="375"/>
      <c r="H30" s="381"/>
      <c r="I30" s="214"/>
      <c r="L30" s="206">
        <f>IF(E30=-3,-3,(IF(E30=-2,-2,(IF(E30=-1,-1,(IF(E30=0,0,(IF(E30=1,1,(IF(E30=2,2,(IF(E30=3,3,(IF(E30="sconosciuto",0,"valutazione")))))))))))))))</f>
        <v>0</v>
      </c>
    </row>
    <row r="31" spans="1:9" ht="15" customHeight="1">
      <c r="A31" s="369"/>
      <c r="B31" s="35"/>
      <c r="C31" s="53"/>
      <c r="D31" s="140"/>
      <c r="E31" s="137"/>
      <c r="F31" s="138">
        <f>IF(F27=100,1,F28+F29+F30)</f>
        <v>1</v>
      </c>
      <c r="G31" s="137"/>
      <c r="H31" s="136"/>
      <c r="I31" s="214"/>
    </row>
    <row r="32" spans="1:12" ht="25.5" customHeight="1">
      <c r="A32" s="369"/>
      <c r="B32" s="48" t="s">
        <v>168</v>
      </c>
      <c r="C32" s="297" t="s">
        <v>57</v>
      </c>
      <c r="D32" s="298"/>
      <c r="E32" s="143">
        <f>IF(E33=99,"sconosciuto",L34*F34+L35*F35+L36*F36)</f>
        <v>0</v>
      </c>
      <c r="F32" s="243">
        <v>0.2</v>
      </c>
      <c r="G32" s="144" t="str">
        <f>G34</f>
        <v>nessuna</v>
      </c>
      <c r="H32" s="293"/>
      <c r="I32" s="215"/>
      <c r="J32" s="206">
        <f>IF(G32="media",1,(IF(G32="grande",1,0)))</f>
        <v>0</v>
      </c>
      <c r="K32" s="206">
        <f>IF(E32="sconosciuto",1,0)</f>
        <v>0</v>
      </c>
      <c r="L32" s="206">
        <f>IF(E32="sconosciuto",0,E32)</f>
        <v>0</v>
      </c>
    </row>
    <row r="33" spans="1:13" ht="25.5" customHeight="1">
      <c r="A33" s="369"/>
      <c r="B33" s="44"/>
      <c r="C33" s="283" t="s">
        <v>61</v>
      </c>
      <c r="D33" s="284"/>
      <c r="E33" s="141">
        <f>IF(AND(E34="sconosciuto",E35="sconosciuto",E36="sconosciuto"),99,0)</f>
        <v>0</v>
      </c>
      <c r="F33" s="197">
        <f>IF(AND(D34="non richiesto",D35="non richiesto",D36="non richiesto"),100,IF(AND(D34="",D35="",D36=""),100,0))</f>
        <v>0</v>
      </c>
      <c r="G33" s="116"/>
      <c r="H33" s="294"/>
      <c r="I33" s="214"/>
      <c r="M33" s="216"/>
    </row>
    <row r="34" spans="1:12" ht="15" customHeight="1">
      <c r="A34" s="369"/>
      <c r="B34" s="137"/>
      <c r="C34" s="253" t="s">
        <v>187</v>
      </c>
      <c r="D34" s="256" t="s">
        <v>259</v>
      </c>
      <c r="E34" s="235">
        <v>0</v>
      </c>
      <c r="F34" s="247">
        <v>0.3334</v>
      </c>
      <c r="G34" s="373" t="s">
        <v>96</v>
      </c>
      <c r="H34" s="295"/>
      <c r="I34" s="214"/>
      <c r="L34" s="206">
        <f>IF(E34=-3,-3,(IF(E34=-2,-2,(IF(E34=-1,-1,(IF(E34=0,0,(IF(E34=1,1,(IF(E34=2,2,(IF(E34=3,3,(IF(E34="sconosciuto",0,"valutazione")))))))))))))))</f>
        <v>0</v>
      </c>
    </row>
    <row r="35" spans="1:12" ht="15" customHeight="1">
      <c r="A35" s="369"/>
      <c r="B35" s="35"/>
      <c r="C35" s="255" t="s">
        <v>188</v>
      </c>
      <c r="D35" s="240" t="s">
        <v>260</v>
      </c>
      <c r="E35" s="236">
        <v>0</v>
      </c>
      <c r="F35" s="248">
        <v>0.3333</v>
      </c>
      <c r="G35" s="374"/>
      <c r="H35" s="380"/>
      <c r="I35" s="214"/>
      <c r="L35" s="206">
        <f>IF(E35=-3,-3,(IF(E35=-2,-2,(IF(E35=-1,-1,(IF(E35=0,0,(IF(E35=1,1,(IF(E35=2,2,(IF(E35=3,3,(IF(E35="sconosciuto",0,"valutazione")))))))))))))))</f>
        <v>0</v>
      </c>
    </row>
    <row r="36" spans="1:12" ht="15" customHeight="1">
      <c r="A36" s="369"/>
      <c r="B36" s="35"/>
      <c r="C36" s="258" t="s">
        <v>189</v>
      </c>
      <c r="D36" s="257" t="s">
        <v>261</v>
      </c>
      <c r="E36" s="237">
        <v>0</v>
      </c>
      <c r="F36" s="249">
        <v>0.3333</v>
      </c>
      <c r="G36" s="375"/>
      <c r="H36" s="381"/>
      <c r="I36" s="214"/>
      <c r="L36" s="206">
        <f>IF(E36=-3,-3,(IF(E36=-2,-2,(IF(E36=-1,-1,(IF(E36=0,0,(IF(E36=1,1,(IF(E36=2,2,(IF(E36=3,3,(IF(E36="sconosciuto",0,"valutazione")))))))))))))))</f>
        <v>0</v>
      </c>
    </row>
    <row r="37" spans="1:9" ht="15" customHeight="1">
      <c r="A37" s="369"/>
      <c r="B37" s="35"/>
      <c r="C37" s="53"/>
      <c r="D37" s="140"/>
      <c r="E37" s="137"/>
      <c r="F37" s="138">
        <f>IF(F33=100,1,F34+F35+F36)</f>
        <v>1</v>
      </c>
      <c r="G37" s="137"/>
      <c r="H37" s="136"/>
      <c r="I37" s="214"/>
    </row>
    <row r="38" spans="1:12" ht="25.5" customHeight="1">
      <c r="A38" s="369"/>
      <c r="B38" s="48" t="s">
        <v>169</v>
      </c>
      <c r="C38" s="297" t="s">
        <v>35</v>
      </c>
      <c r="D38" s="298"/>
      <c r="E38" s="143">
        <f>IF(E39=99,"sconosciuto",L40*F40+L41*F41+L42*F42)</f>
        <v>0</v>
      </c>
      <c r="F38" s="243">
        <v>0.2</v>
      </c>
      <c r="G38" s="144" t="str">
        <f>G40</f>
        <v>nessuna</v>
      </c>
      <c r="H38" s="293"/>
      <c r="I38" s="215"/>
      <c r="J38" s="206">
        <f>IF(G38="media",1,(IF(G38="grande",1,0)))</f>
        <v>0</v>
      </c>
      <c r="K38" s="206">
        <f>IF(E38="sconosciuto",1,0)</f>
        <v>0</v>
      </c>
      <c r="L38" s="206">
        <f>IF(E38="sconosciuto",0,E38)</f>
        <v>0</v>
      </c>
    </row>
    <row r="39" spans="1:9" ht="25.5" customHeight="1">
      <c r="A39" s="369"/>
      <c r="B39" s="44"/>
      <c r="C39" s="283" t="s">
        <v>62</v>
      </c>
      <c r="D39" s="284"/>
      <c r="E39" s="141">
        <f>IF(AND(E40="sconosciuto",E41="sconosciuto",E42="sconosciuto"),99,0)</f>
        <v>0</v>
      </c>
      <c r="F39" s="197">
        <f>IF(AND(D40="non richiesto",D41="non richiesto",D42="non richiesto"),100,IF(AND(D40="",D41="",D42=""),100,0))</f>
        <v>0</v>
      </c>
      <c r="G39" s="116"/>
      <c r="H39" s="294"/>
      <c r="I39" s="214"/>
    </row>
    <row r="40" spans="1:12" ht="15" customHeight="1">
      <c r="A40" s="369" t="s">
        <v>26</v>
      </c>
      <c r="B40" s="137"/>
      <c r="C40" s="253" t="s">
        <v>190</v>
      </c>
      <c r="D40" s="256" t="s">
        <v>259</v>
      </c>
      <c r="E40" s="235">
        <v>0</v>
      </c>
      <c r="F40" s="247">
        <v>0.3334</v>
      </c>
      <c r="G40" s="373" t="s">
        <v>96</v>
      </c>
      <c r="H40" s="295"/>
      <c r="I40" s="214"/>
      <c r="L40" s="206">
        <f>IF(E40=-3,-3,(IF(E40=-2,-2,(IF(E40=-1,-1,(IF(E40=0,0,(IF(E40=1,1,(IF(E40=2,2,(IF(E40=3,3,(IF(E40="sconosciuto",0,"valutazione")))))))))))))))</f>
        <v>0</v>
      </c>
    </row>
    <row r="41" spans="1:12" ht="15" customHeight="1">
      <c r="A41" s="369"/>
      <c r="B41" s="35"/>
      <c r="C41" s="255" t="s">
        <v>191</v>
      </c>
      <c r="D41" s="240" t="s">
        <v>260</v>
      </c>
      <c r="E41" s="236">
        <v>0</v>
      </c>
      <c r="F41" s="248">
        <v>0.3333</v>
      </c>
      <c r="G41" s="374"/>
      <c r="H41" s="380"/>
      <c r="I41" s="214"/>
      <c r="L41" s="206">
        <f>IF(E41=-3,-3,(IF(E41=-2,-2,(IF(E41=-1,-1,(IF(E41=0,0,(IF(E41=1,1,(IF(E41=2,2,(IF(E41=3,3,(IF(E41="sconosciuto",0,"valutazione")))))))))))))))</f>
        <v>0</v>
      </c>
    </row>
    <row r="42" spans="1:12" ht="15" customHeight="1">
      <c r="A42" s="369"/>
      <c r="B42" s="35"/>
      <c r="C42" s="258" t="s">
        <v>192</v>
      </c>
      <c r="D42" s="257" t="s">
        <v>261</v>
      </c>
      <c r="E42" s="237">
        <v>0</v>
      </c>
      <c r="F42" s="249">
        <v>0.3333</v>
      </c>
      <c r="G42" s="375"/>
      <c r="H42" s="381"/>
      <c r="I42" s="214"/>
      <c r="L42" s="206">
        <f>IF(E42=-3,-3,(IF(E42=-2,-2,(IF(E42=-1,-1,(IF(E42=0,0,(IF(E42=1,1,(IF(E42=2,2,(IF(E42=3,3,(IF(E42="sconosciuto",0,"valutazione")))))))))))))))</f>
        <v>0</v>
      </c>
    </row>
    <row r="43" spans="1:9" ht="15" customHeight="1">
      <c r="A43" s="369"/>
      <c r="B43" s="35"/>
      <c r="C43" s="53"/>
      <c r="D43" s="140"/>
      <c r="E43" s="137"/>
      <c r="F43" s="138">
        <f>IF(F39=100,1,F40+F41+F42)</f>
        <v>1</v>
      </c>
      <c r="G43" s="137"/>
      <c r="H43" s="136"/>
      <c r="I43" s="214"/>
    </row>
    <row r="44" spans="1:12" ht="25.5" customHeight="1">
      <c r="A44" s="369"/>
      <c r="B44" s="48" t="s">
        <v>170</v>
      </c>
      <c r="C44" s="297" t="s">
        <v>36</v>
      </c>
      <c r="D44" s="298"/>
      <c r="E44" s="143">
        <f>IF(E45=99,"sconosciuto",L46*F46+L47*F47+L48*F48)</f>
        <v>0</v>
      </c>
      <c r="F44" s="243">
        <v>0.2</v>
      </c>
      <c r="G44" s="144" t="str">
        <f>G46</f>
        <v>nessuna</v>
      </c>
      <c r="H44" s="293"/>
      <c r="I44" s="215"/>
      <c r="J44" s="206">
        <f>IF(G44="media",1,(IF(G44="grande",1,0)))</f>
        <v>0</v>
      </c>
      <c r="K44" s="206">
        <f>IF(E44="sconosciuto",1,0)</f>
        <v>0</v>
      </c>
      <c r="L44" s="206">
        <f>IF(E44="sconosciuto",0,E44)</f>
        <v>0</v>
      </c>
    </row>
    <row r="45" spans="1:9" ht="25.5" customHeight="1">
      <c r="A45" s="369"/>
      <c r="B45" s="35"/>
      <c r="C45" s="283" t="s">
        <v>63</v>
      </c>
      <c r="D45" s="284"/>
      <c r="E45" s="141">
        <f>IF(AND(E46="sconosciuto",E47="sconosciuto",E48="sconosciuto"),99,0)</f>
        <v>0</v>
      </c>
      <c r="F45" s="197">
        <f>IF(AND(D46="non richiesto",D47="non richiesto",D48="non richiesto"),100,IF(AND(D46="",D47="",D48=""),100,0))</f>
        <v>0</v>
      </c>
      <c r="G45" s="113"/>
      <c r="H45" s="294"/>
      <c r="I45" s="214"/>
    </row>
    <row r="46" spans="1:12" ht="15" customHeight="1">
      <c r="A46" s="369"/>
      <c r="B46" s="137"/>
      <c r="C46" s="253" t="s">
        <v>193</v>
      </c>
      <c r="D46" s="256" t="s">
        <v>259</v>
      </c>
      <c r="E46" s="235">
        <v>0</v>
      </c>
      <c r="F46" s="247">
        <v>0.3334</v>
      </c>
      <c r="G46" s="373" t="s">
        <v>96</v>
      </c>
      <c r="H46" s="295"/>
      <c r="I46" s="214"/>
      <c r="L46" s="206">
        <f>IF(E46=-3,-3,(IF(E46=-2,-2,(IF(E46=-1,-1,(IF(E46=0,0,(IF(E46=1,1,(IF(E46=2,2,(IF(E46=3,3,(IF(E46="sconosciuto",0,"valutazione")))))))))))))))</f>
        <v>0</v>
      </c>
    </row>
    <row r="47" spans="1:12" ht="15" customHeight="1">
      <c r="A47" s="369"/>
      <c r="B47" s="35"/>
      <c r="C47" s="255" t="s">
        <v>194</v>
      </c>
      <c r="D47" s="240" t="s">
        <v>260</v>
      </c>
      <c r="E47" s="236">
        <v>0</v>
      </c>
      <c r="F47" s="248">
        <v>0.3333</v>
      </c>
      <c r="G47" s="374"/>
      <c r="H47" s="380"/>
      <c r="I47" s="214"/>
      <c r="L47" s="206">
        <f>IF(E47=-3,-3,(IF(E47=-2,-2,(IF(E47=-1,-1,(IF(E47=0,0,(IF(E47=1,1,(IF(E47=2,2,(IF(E47=3,3,(IF(E47="sconosciuto",0,"valutazione")))))))))))))))</f>
        <v>0</v>
      </c>
    </row>
    <row r="48" spans="1:12" ht="15" customHeight="1">
      <c r="A48" s="369"/>
      <c r="B48" s="35"/>
      <c r="C48" s="258" t="s">
        <v>195</v>
      </c>
      <c r="D48" s="257" t="s">
        <v>261</v>
      </c>
      <c r="E48" s="237">
        <v>0</v>
      </c>
      <c r="F48" s="249">
        <v>0.3333</v>
      </c>
      <c r="G48" s="375"/>
      <c r="H48" s="381"/>
      <c r="I48" s="214"/>
      <c r="L48" s="206">
        <f>IF(E48=-3,-3,(IF(E48=-2,-2,(IF(E48=-1,-1,(IF(E48=0,0,(IF(E48=1,1,(IF(E48=2,2,(IF(E48=3,3,(IF(E48="sconosciuto",0,"valutazione")))))))))))))))</f>
        <v>0</v>
      </c>
    </row>
    <row r="49" spans="1:9" ht="15" customHeight="1">
      <c r="A49" s="369"/>
      <c r="B49" s="35"/>
      <c r="C49" s="53"/>
      <c r="D49" s="140"/>
      <c r="E49" s="137"/>
      <c r="F49" s="138">
        <f>IF(F45=100,1,F46+F47+F48)</f>
        <v>1</v>
      </c>
      <c r="G49" s="137"/>
      <c r="H49" s="136"/>
      <c r="I49" s="214"/>
    </row>
    <row r="50" spans="1:12" ht="25.5" customHeight="1">
      <c r="A50" s="369"/>
      <c r="B50" s="48" t="s">
        <v>196</v>
      </c>
      <c r="C50" s="376" t="s">
        <v>126</v>
      </c>
      <c r="D50" s="377"/>
      <c r="E50" s="143">
        <f>IF(E51=99,"sconosciuto",L52*F52+L53*F53+L54*F54)</f>
        <v>0</v>
      </c>
      <c r="F50" s="243">
        <v>0</v>
      </c>
      <c r="G50" s="144" t="str">
        <f>G52</f>
        <v>nessuna</v>
      </c>
      <c r="H50" s="293"/>
      <c r="I50" s="215"/>
      <c r="J50" s="206">
        <f>IF(G50="media",1,(IF(G50="grande",1,0)))</f>
        <v>0</v>
      </c>
      <c r="K50" s="206">
        <f>IF(E50="sconosciuto",1,0)</f>
        <v>0</v>
      </c>
      <c r="L50" s="206">
        <f>IF(E50="sconosciuto",0,E50)</f>
        <v>0</v>
      </c>
    </row>
    <row r="51" spans="1:9" ht="25.5" customHeight="1">
      <c r="A51" s="369"/>
      <c r="B51" s="44"/>
      <c r="C51" s="386" t="s">
        <v>163</v>
      </c>
      <c r="D51" s="387"/>
      <c r="E51" s="141">
        <f>IF(AND(E52="sconosciuto",E53="sconosciuto",E54="sconosciuto"),99,0)</f>
        <v>0</v>
      </c>
      <c r="F51" s="197">
        <f>IF(AND(D52="non richiesto",D53="non richiesto",D54="non richiesto"),100,IF(AND(D52="",D53="",D54=""),100,0))</f>
        <v>100</v>
      </c>
      <c r="G51" s="116"/>
      <c r="H51" s="294"/>
      <c r="I51" s="214"/>
    </row>
    <row r="52" spans="1:12" ht="15" customHeight="1">
      <c r="A52" s="369"/>
      <c r="B52" s="137"/>
      <c r="C52" s="263" t="s">
        <v>197</v>
      </c>
      <c r="D52" s="257" t="s">
        <v>113</v>
      </c>
      <c r="E52" s="235">
        <v>0</v>
      </c>
      <c r="F52" s="247">
        <v>0</v>
      </c>
      <c r="G52" s="373" t="s">
        <v>96</v>
      </c>
      <c r="H52" s="295"/>
      <c r="I52" s="214"/>
      <c r="L52" s="206">
        <f>IF(E52=-3,-3,(IF(E52=-2,-2,(IF(E52=-1,-1,(IF(E52=0,0,(IF(E52=1,1,(IF(E52=2,2,(IF(E52=3,3,(IF(E52="sconosciuto",0,"valutazione")))))))))))))))</f>
        <v>0</v>
      </c>
    </row>
    <row r="53" spans="1:12" ht="15" customHeight="1">
      <c r="A53" s="369"/>
      <c r="B53" s="35"/>
      <c r="C53" s="255" t="s">
        <v>198</v>
      </c>
      <c r="D53" s="240" t="s">
        <v>113</v>
      </c>
      <c r="E53" s="236">
        <v>0</v>
      </c>
      <c r="F53" s="248">
        <v>0</v>
      </c>
      <c r="G53" s="374"/>
      <c r="H53" s="380"/>
      <c r="I53" s="214"/>
      <c r="L53" s="206">
        <f>IF(E53=-3,-3,(IF(E53=-2,-2,(IF(E53=-1,-1,(IF(E53=0,0,(IF(E53=1,1,(IF(E53=2,2,(IF(E53=3,3,(IF(E53="sconosciuto",0,"valutazione")))))))))))))))</f>
        <v>0</v>
      </c>
    </row>
    <row r="54" spans="1:12" ht="15" customHeight="1">
      <c r="A54" s="369"/>
      <c r="B54" s="35"/>
      <c r="C54" s="258" t="s">
        <v>199</v>
      </c>
      <c r="D54" s="257" t="s">
        <v>113</v>
      </c>
      <c r="E54" s="237">
        <v>0</v>
      </c>
      <c r="F54" s="249">
        <v>0</v>
      </c>
      <c r="G54" s="375"/>
      <c r="H54" s="381"/>
      <c r="I54" s="214"/>
      <c r="L54" s="206">
        <f>IF(E54=-3,-3,(IF(E54=-2,-2,(IF(E54=-1,-1,(IF(E54=0,0,(IF(E54=1,1,(IF(E54=2,2,(IF(E54=3,3,(IF(E54="sconosciuto",0,"valutazione")))))))))))))))</f>
        <v>0</v>
      </c>
    </row>
    <row r="55" spans="1:9" ht="15" customHeight="1">
      <c r="A55" s="369"/>
      <c r="B55" s="35"/>
      <c r="C55" s="53"/>
      <c r="D55" s="140"/>
      <c r="E55" s="137"/>
      <c r="F55" s="138">
        <f>IF(F51=100,1,F52+F53+F54)</f>
        <v>1</v>
      </c>
      <c r="G55" s="137"/>
      <c r="H55" s="136"/>
      <c r="I55" s="214"/>
    </row>
    <row r="56" spans="1:12" ht="25.5" customHeight="1">
      <c r="A56" s="369"/>
      <c r="B56" s="48" t="s">
        <v>200</v>
      </c>
      <c r="C56" s="376" t="s">
        <v>114</v>
      </c>
      <c r="D56" s="377"/>
      <c r="E56" s="143">
        <f>IF(E57=99,"sconosciuto",L58*F58+L59*F59+L60*F60)</f>
        <v>0</v>
      </c>
      <c r="F56" s="243">
        <v>0</v>
      </c>
      <c r="G56" s="144" t="str">
        <f>G58</f>
        <v>nessuna</v>
      </c>
      <c r="H56" s="293"/>
      <c r="I56" s="215"/>
      <c r="J56" s="206">
        <f>IF(G56="media",1,(IF(G56="grande",1,0)))</f>
        <v>0</v>
      </c>
      <c r="K56" s="206">
        <f>IF(E56="sconosciuto",1,0)</f>
        <v>0</v>
      </c>
      <c r="L56" s="206">
        <f>IF(E56="sconosciuto",0,E56)</f>
        <v>0</v>
      </c>
    </row>
    <row r="57" spans="1:9" ht="25.5" customHeight="1">
      <c r="A57" s="369"/>
      <c r="B57" s="35"/>
      <c r="C57" s="378" t="s">
        <v>163</v>
      </c>
      <c r="D57" s="379"/>
      <c r="E57" s="141">
        <f>IF(AND(E58="sconosciuto",E59="sconosciuto",E60="sconosciuto"),99,0)</f>
        <v>0</v>
      </c>
      <c r="F57" s="197">
        <f>IF(AND(D58="non richiesto",D59="non richiesto",D60="non richiesto"),100,IF(AND(D58="",D59="",D60=""),100,0))</f>
        <v>100</v>
      </c>
      <c r="G57" s="113"/>
      <c r="H57" s="294"/>
      <c r="I57" s="214"/>
    </row>
    <row r="58" spans="1:12" ht="15" customHeight="1">
      <c r="A58" s="369"/>
      <c r="B58" s="137"/>
      <c r="C58" s="253" t="s">
        <v>201</v>
      </c>
      <c r="D58" s="256" t="s">
        <v>113</v>
      </c>
      <c r="E58" s="235">
        <v>0</v>
      </c>
      <c r="F58" s="247">
        <v>0</v>
      </c>
      <c r="G58" s="373" t="s">
        <v>96</v>
      </c>
      <c r="H58" s="295"/>
      <c r="I58" s="214"/>
      <c r="L58" s="206">
        <f>IF(E58=-3,-3,(IF(E58=-2,-2,(IF(E58=-1,-1,(IF(E58=0,0,(IF(E58=1,1,(IF(E58=2,2,(IF(E58=3,3,(IF(E58="sconosciuto",0,"valutazione")))))))))))))))</f>
        <v>0</v>
      </c>
    </row>
    <row r="59" spans="1:12" ht="15" customHeight="1">
      <c r="A59" s="369"/>
      <c r="B59" s="35"/>
      <c r="C59" s="255" t="s">
        <v>202</v>
      </c>
      <c r="D59" s="240" t="s">
        <v>113</v>
      </c>
      <c r="E59" s="236">
        <v>0</v>
      </c>
      <c r="F59" s="248">
        <v>0</v>
      </c>
      <c r="G59" s="374"/>
      <c r="H59" s="380"/>
      <c r="I59" s="214"/>
      <c r="L59" s="206">
        <f>IF(E59=-3,-3,(IF(E59=-2,-2,(IF(E59=-1,-1,(IF(E59=0,0,(IF(E59=1,1,(IF(E59=2,2,(IF(E59=3,3,(IF(E59="sconosciuto",0,"valutazione")))))))))))))))</f>
        <v>0</v>
      </c>
    </row>
    <row r="60" spans="1:12" ht="15" customHeight="1">
      <c r="A60" s="369"/>
      <c r="B60" s="35"/>
      <c r="C60" s="258" t="s">
        <v>203</v>
      </c>
      <c r="D60" s="257" t="s">
        <v>113</v>
      </c>
      <c r="E60" s="237">
        <v>0</v>
      </c>
      <c r="F60" s="249">
        <v>0</v>
      </c>
      <c r="G60" s="375"/>
      <c r="H60" s="381"/>
      <c r="I60" s="214"/>
      <c r="L60" s="206">
        <f>IF(E60=-3,-3,(IF(E60=-2,-2,(IF(E60=-1,-1,(IF(E60=0,0,(IF(E60=1,1,(IF(E60=2,2,(IF(E60=3,3,(IF(E60="sconosciuto",0,"valutazione")))))))))))))))</f>
        <v>0</v>
      </c>
    </row>
    <row r="61" spans="1:9" ht="15" customHeight="1">
      <c r="A61" s="199"/>
      <c r="B61" s="35"/>
      <c r="C61" s="53"/>
      <c r="D61" s="140"/>
      <c r="E61" s="137"/>
      <c r="F61" s="138">
        <f>IF(F57=100,1,F58+F59+F60)</f>
        <v>1</v>
      </c>
      <c r="G61" s="137"/>
      <c r="H61" s="136"/>
      <c r="I61" s="214"/>
    </row>
    <row r="62" spans="1:9" ht="25.5" customHeight="1">
      <c r="A62" s="199"/>
      <c r="B62" s="39"/>
      <c r="C62" s="39"/>
      <c r="D62" s="45"/>
      <c r="E62" s="35"/>
      <c r="F62" s="139">
        <f>F20+F26+F32+F38+F44+F50+F56</f>
        <v>1</v>
      </c>
      <c r="G62" s="35"/>
      <c r="H62" s="117"/>
      <c r="I62" s="217"/>
    </row>
    <row r="63" spans="1:9" ht="25.5" customHeight="1">
      <c r="A63" s="199"/>
      <c r="B63" s="52" t="s">
        <v>65</v>
      </c>
      <c r="C63" s="52"/>
      <c r="D63" s="52" t="s">
        <v>30</v>
      </c>
      <c r="E63" s="108" t="s">
        <v>31</v>
      </c>
      <c r="F63" s="109" t="s">
        <v>32</v>
      </c>
      <c r="G63" s="110" t="s">
        <v>95</v>
      </c>
      <c r="H63" s="111" t="s">
        <v>64</v>
      </c>
      <c r="I63" s="218"/>
    </row>
    <row r="64" spans="1:9" ht="25.5" customHeight="1">
      <c r="A64" s="369" t="s">
        <v>26</v>
      </c>
      <c r="B64" s="43" t="s">
        <v>53</v>
      </c>
      <c r="C64" s="43"/>
      <c r="D64" s="39"/>
      <c r="E64" s="112"/>
      <c r="F64" s="113"/>
      <c r="G64" s="113"/>
      <c r="H64" s="39"/>
      <c r="I64" s="219"/>
    </row>
    <row r="65" spans="1:12" ht="25.5" customHeight="1">
      <c r="A65" s="369"/>
      <c r="B65" s="49" t="s">
        <v>171</v>
      </c>
      <c r="C65" s="274" t="s">
        <v>37</v>
      </c>
      <c r="D65" s="275"/>
      <c r="E65" s="145">
        <f>IF(E66=99,"sconosciuto",L67*F67+L68*F68+L69*F69)</f>
        <v>0</v>
      </c>
      <c r="F65" s="244">
        <v>0.2</v>
      </c>
      <c r="G65" s="146" t="str">
        <f>G67</f>
        <v>nessuna</v>
      </c>
      <c r="H65" s="293"/>
      <c r="I65" s="215"/>
      <c r="J65" s="206">
        <f>IF(G65="media",1,(IF(G65="grande",1,0)))</f>
        <v>0</v>
      </c>
      <c r="K65" s="206">
        <f>IF(E65="sconosciuto",1,0)</f>
        <v>0</v>
      </c>
      <c r="L65" s="206">
        <f>IF(E65="sconosciuto",0,E65)</f>
        <v>0</v>
      </c>
    </row>
    <row r="66" spans="1:9" ht="25.5" customHeight="1">
      <c r="A66" s="369"/>
      <c r="B66" s="44"/>
      <c r="C66" s="270" t="s">
        <v>66</v>
      </c>
      <c r="D66" s="271"/>
      <c r="E66" s="141">
        <f>IF(AND(E67="sconosciuto",E68="sconosciuto",E69="sconosciuto"),99,0)</f>
        <v>0</v>
      </c>
      <c r="F66" s="197">
        <f>IF(AND(D67="non richiesto",D68="non richiesto",D69="non richiesto"),100,IF(AND(D67="",D68="",D69=""),100,0))</f>
        <v>0</v>
      </c>
      <c r="G66" s="116"/>
      <c r="H66" s="294"/>
      <c r="I66" s="214"/>
    </row>
    <row r="67" spans="1:12" ht="15" customHeight="1">
      <c r="A67" s="369"/>
      <c r="B67" s="137"/>
      <c r="C67" s="253" t="s">
        <v>206</v>
      </c>
      <c r="D67" s="256" t="s">
        <v>259</v>
      </c>
      <c r="E67" s="235">
        <v>0</v>
      </c>
      <c r="F67" s="247">
        <v>0.3334</v>
      </c>
      <c r="G67" s="373" t="s">
        <v>96</v>
      </c>
      <c r="H67" s="295"/>
      <c r="I67" s="214"/>
      <c r="L67" s="206">
        <f>IF(E67=-3,-3,(IF(E67=-2,-2,(IF(E67=-1,-1,(IF(E67=0,0,(IF(E67=1,1,(IF(E67=2,2,(IF(E67=3,3,(IF(E67="sconosciuto",0,"valutazione")))))))))))))))</f>
        <v>0</v>
      </c>
    </row>
    <row r="68" spans="1:12" ht="15" customHeight="1">
      <c r="A68" s="369"/>
      <c r="B68" s="35"/>
      <c r="C68" s="255" t="s">
        <v>207</v>
      </c>
      <c r="D68" s="240" t="s">
        <v>260</v>
      </c>
      <c r="E68" s="236">
        <v>0</v>
      </c>
      <c r="F68" s="248">
        <v>0.3333</v>
      </c>
      <c r="G68" s="374"/>
      <c r="H68" s="380"/>
      <c r="I68" s="214"/>
      <c r="L68" s="206">
        <f>IF(E68=-3,-3,(IF(E68=-2,-2,(IF(E68=-1,-1,(IF(E68=0,0,(IF(E68=1,1,(IF(E68=2,2,(IF(E68=3,3,(IF(E68="sconosciuto",0,"valutazione")))))))))))))))</f>
        <v>0</v>
      </c>
    </row>
    <row r="69" spans="1:12" ht="15" customHeight="1">
      <c r="A69" s="369"/>
      <c r="B69" s="35"/>
      <c r="C69" s="258" t="s">
        <v>208</v>
      </c>
      <c r="D69" s="257" t="s">
        <v>261</v>
      </c>
      <c r="E69" s="237">
        <v>0</v>
      </c>
      <c r="F69" s="249">
        <v>0.3333</v>
      </c>
      <c r="G69" s="375"/>
      <c r="H69" s="381"/>
      <c r="I69" s="214"/>
      <c r="L69" s="206">
        <f>IF(E69=-3,-3,(IF(E69=-2,-2,(IF(E69=-1,-1,(IF(E69=0,0,(IF(E69=1,1,(IF(E69=2,2,(IF(E69=3,3,(IF(E69="sconosciuto",0,"valutazione")))))))))))))))</f>
        <v>0</v>
      </c>
    </row>
    <row r="70" spans="1:9" ht="15" customHeight="1">
      <c r="A70" s="369"/>
      <c r="B70" s="35"/>
      <c r="C70" s="53"/>
      <c r="D70" s="140"/>
      <c r="E70" s="137"/>
      <c r="F70" s="138">
        <f>IF(F66=100,1,F67+F68+F69)</f>
        <v>1</v>
      </c>
      <c r="G70" s="137"/>
      <c r="H70" s="136"/>
      <c r="I70" s="214"/>
    </row>
    <row r="71" spans="1:12" ht="25.5" customHeight="1">
      <c r="A71" s="369"/>
      <c r="B71" s="49" t="s">
        <v>172</v>
      </c>
      <c r="C71" s="274" t="s">
        <v>38</v>
      </c>
      <c r="D71" s="275"/>
      <c r="E71" s="145">
        <f>IF(E72=99,"sconosciuto",L73*F73+L74*F74+L75*F75)</f>
        <v>0</v>
      </c>
      <c r="F71" s="244">
        <v>0.2</v>
      </c>
      <c r="G71" s="146" t="str">
        <f>G73</f>
        <v>nessuna</v>
      </c>
      <c r="H71" s="293"/>
      <c r="I71" s="215"/>
      <c r="J71" s="206">
        <f>IF(G71="media",1,(IF(G71="grande",1,0)))</f>
        <v>0</v>
      </c>
      <c r="K71" s="206">
        <f>IF(E71="sconosciuto",1,0)</f>
        <v>0</v>
      </c>
      <c r="L71" s="206">
        <f>IF(E71="sconosciuto",0,E71)</f>
        <v>0</v>
      </c>
    </row>
    <row r="72" spans="1:9" ht="25.5" customHeight="1">
      <c r="A72" s="369"/>
      <c r="B72" s="44"/>
      <c r="C72" s="270" t="s">
        <v>67</v>
      </c>
      <c r="D72" s="271"/>
      <c r="E72" s="141">
        <f>IF(AND(E73="sconosciuto",E74="sconosciuto",E75="sconosciuto"),99,0)</f>
        <v>0</v>
      </c>
      <c r="F72" s="197">
        <f>IF(AND(D73="non richiesto",D74="non richiesto",D75="non richiesto"),100,IF(AND(D73="",D74="",D75=""),100,0))</f>
        <v>0</v>
      </c>
      <c r="G72" s="116"/>
      <c r="H72" s="294"/>
      <c r="I72" s="214"/>
    </row>
    <row r="73" spans="1:12" ht="15" customHeight="1">
      <c r="A73" s="369"/>
      <c r="B73" s="137"/>
      <c r="C73" s="253" t="s">
        <v>209</v>
      </c>
      <c r="D73" s="256" t="s">
        <v>259</v>
      </c>
      <c r="E73" s="235">
        <v>0</v>
      </c>
      <c r="F73" s="247">
        <v>0.3334</v>
      </c>
      <c r="G73" s="373" t="s">
        <v>96</v>
      </c>
      <c r="H73" s="295"/>
      <c r="I73" s="214"/>
      <c r="L73" s="206">
        <f>IF(E73=-3,-3,(IF(E73=-2,-2,(IF(E73=-1,-1,(IF(E73=0,0,(IF(E73=1,1,(IF(E73=2,2,(IF(E73=3,3,(IF(E73="sconosciuto",0,"valutazione")))))))))))))))</f>
        <v>0</v>
      </c>
    </row>
    <row r="74" spans="1:12" ht="15" customHeight="1">
      <c r="A74" s="369"/>
      <c r="B74" s="35"/>
      <c r="C74" s="255" t="s">
        <v>210</v>
      </c>
      <c r="D74" s="240" t="s">
        <v>260</v>
      </c>
      <c r="E74" s="236">
        <v>0</v>
      </c>
      <c r="F74" s="248">
        <v>0.3333</v>
      </c>
      <c r="G74" s="374"/>
      <c r="H74" s="380"/>
      <c r="I74" s="214"/>
      <c r="L74" s="206">
        <f>IF(E74=-3,-3,(IF(E74=-2,-2,(IF(E74=-1,-1,(IF(E74=0,0,(IF(E74=1,1,(IF(E74=2,2,(IF(E74=3,3,(IF(E74="sconosciuto",0,"valutazione")))))))))))))))</f>
        <v>0</v>
      </c>
    </row>
    <row r="75" spans="1:12" ht="15" customHeight="1">
      <c r="A75" s="369"/>
      <c r="B75" s="35"/>
      <c r="C75" s="258" t="s">
        <v>211</v>
      </c>
      <c r="D75" s="257" t="s">
        <v>261</v>
      </c>
      <c r="E75" s="237">
        <v>0</v>
      </c>
      <c r="F75" s="249">
        <v>0.3333</v>
      </c>
      <c r="G75" s="375"/>
      <c r="H75" s="381"/>
      <c r="I75" s="214"/>
      <c r="L75" s="206">
        <f>IF(E75=-3,-3,(IF(E75=-2,-2,(IF(E75=-1,-1,(IF(E75=0,0,(IF(E75=1,1,(IF(E75=2,2,(IF(E75=3,3,(IF(E75="sconosciuto",0,"valutazione")))))))))))))))</f>
        <v>0</v>
      </c>
    </row>
    <row r="76" spans="1:9" ht="15" customHeight="1">
      <c r="A76" s="369"/>
      <c r="B76" s="35"/>
      <c r="C76" s="53"/>
      <c r="D76" s="140"/>
      <c r="E76" s="137"/>
      <c r="F76" s="138">
        <f>IF(F72=100,1,F73+F74+F75)</f>
        <v>1</v>
      </c>
      <c r="G76" s="137"/>
      <c r="H76" s="136"/>
      <c r="I76" s="214"/>
    </row>
    <row r="77" spans="1:12" ht="25.5" customHeight="1">
      <c r="A77" s="369"/>
      <c r="B77" s="49" t="s">
        <v>173</v>
      </c>
      <c r="C77" s="274" t="s">
        <v>39</v>
      </c>
      <c r="D77" s="275"/>
      <c r="E77" s="145">
        <f>IF(E78=99,"sconosciuto",L79*F79+L80*F80+L81*F81)</f>
        <v>0</v>
      </c>
      <c r="F77" s="244">
        <v>0.2</v>
      </c>
      <c r="G77" s="146" t="str">
        <f>G79</f>
        <v>nessuna</v>
      </c>
      <c r="H77" s="293"/>
      <c r="I77" s="215"/>
      <c r="J77" s="206">
        <f>IF(G77="media",1,(IF(G77="grande",1,0)))</f>
        <v>0</v>
      </c>
      <c r="K77" s="206">
        <f>IF(E77="sconosciuto",1,0)</f>
        <v>0</v>
      </c>
      <c r="L77" s="206">
        <f>IF(E77="sconosciuto",0,E77)</f>
        <v>0</v>
      </c>
    </row>
    <row r="78" spans="1:9" ht="25.5" customHeight="1">
      <c r="A78" s="369"/>
      <c r="B78" s="44"/>
      <c r="C78" s="270" t="s">
        <v>124</v>
      </c>
      <c r="D78" s="271"/>
      <c r="E78" s="141">
        <f>IF(AND(E79="sconosciuto",E80="sconosciuto",E81="sconosciuto"),99,0)</f>
        <v>0</v>
      </c>
      <c r="F78" s="197">
        <f>IF(AND(D79="non richiesto",D80="non richiesto",D81="non richiesto"),100,IF(AND(D79="",D80="",D81=""),100,0))</f>
        <v>0</v>
      </c>
      <c r="G78" s="116"/>
      <c r="H78" s="294"/>
      <c r="I78" s="214"/>
    </row>
    <row r="79" spans="1:12" ht="15" customHeight="1">
      <c r="A79" s="369"/>
      <c r="B79" s="137"/>
      <c r="C79" s="253" t="s">
        <v>212</v>
      </c>
      <c r="D79" s="256" t="s">
        <v>259</v>
      </c>
      <c r="E79" s="235">
        <v>0</v>
      </c>
      <c r="F79" s="247">
        <v>0.3334</v>
      </c>
      <c r="G79" s="373" t="s">
        <v>96</v>
      </c>
      <c r="H79" s="295"/>
      <c r="I79" s="214"/>
      <c r="L79" s="206">
        <f>IF(E79=-3,-3,(IF(E79=-2,-2,(IF(E79=-1,-1,(IF(E79=0,0,(IF(E79=1,1,(IF(E79=2,2,(IF(E79=3,3,(IF(E79="sconosciuto",0,"valutazione")))))))))))))))</f>
        <v>0</v>
      </c>
    </row>
    <row r="80" spans="1:12" ht="15" customHeight="1">
      <c r="A80" s="369"/>
      <c r="B80" s="35"/>
      <c r="C80" s="255" t="s">
        <v>213</v>
      </c>
      <c r="D80" s="240" t="s">
        <v>260</v>
      </c>
      <c r="E80" s="236">
        <v>0</v>
      </c>
      <c r="F80" s="248">
        <v>0.3333</v>
      </c>
      <c r="G80" s="374"/>
      <c r="H80" s="380"/>
      <c r="I80" s="214"/>
      <c r="L80" s="206">
        <f>IF(E80=-3,-3,(IF(E80=-2,-2,(IF(E80=-1,-1,(IF(E80=0,0,(IF(E80=1,1,(IF(E80=2,2,(IF(E80=3,3,(IF(E80="sconosciuto",0,"valutazione")))))))))))))))</f>
        <v>0</v>
      </c>
    </row>
    <row r="81" spans="1:12" ht="15" customHeight="1">
      <c r="A81" s="369"/>
      <c r="B81" s="35"/>
      <c r="C81" s="258" t="s">
        <v>214</v>
      </c>
      <c r="D81" s="257" t="s">
        <v>261</v>
      </c>
      <c r="E81" s="237">
        <v>0</v>
      </c>
      <c r="F81" s="249">
        <v>0.3333</v>
      </c>
      <c r="G81" s="375"/>
      <c r="H81" s="381"/>
      <c r="I81" s="214"/>
      <c r="L81" s="206">
        <f>IF(E81=-3,-3,(IF(E81=-2,-2,(IF(E81=-1,-1,(IF(E81=0,0,(IF(E81=1,1,(IF(E81=2,2,(IF(E81=3,3,(IF(E81="sconosciuto",0,"valutazione")))))))))))))))</f>
        <v>0</v>
      </c>
    </row>
    <row r="82" spans="1:9" ht="15" customHeight="1">
      <c r="A82" s="369"/>
      <c r="B82" s="35"/>
      <c r="C82" s="53"/>
      <c r="D82" s="140"/>
      <c r="E82" s="137"/>
      <c r="F82" s="138">
        <f>IF(F78=100,1,F79+F80+F81)</f>
        <v>1</v>
      </c>
      <c r="G82" s="137"/>
      <c r="H82" s="136"/>
      <c r="I82" s="214"/>
    </row>
    <row r="83" spans="1:12" ht="25.5" customHeight="1">
      <c r="A83" s="369"/>
      <c r="B83" s="49" t="s">
        <v>174</v>
      </c>
      <c r="C83" s="274" t="s">
        <v>59</v>
      </c>
      <c r="D83" s="275"/>
      <c r="E83" s="145">
        <f>IF(E84=99,"sconosciuto",L85*F85+L86*F86+L87*F87)</f>
        <v>0</v>
      </c>
      <c r="F83" s="244">
        <v>0.2</v>
      </c>
      <c r="G83" s="146" t="str">
        <f>G85</f>
        <v>nessuna</v>
      </c>
      <c r="H83" s="293"/>
      <c r="I83" s="215"/>
      <c r="J83" s="206">
        <f>IF(G83="media",1,(IF(G83="grande",1,0)))</f>
        <v>0</v>
      </c>
      <c r="K83" s="206">
        <f>IF(E83="sconosciuto",1,0)</f>
        <v>0</v>
      </c>
      <c r="L83" s="206">
        <f>IF(E83="sconosciuto",0,E83)</f>
        <v>0</v>
      </c>
    </row>
    <row r="84" spans="1:9" ht="25.5" customHeight="1">
      <c r="A84" s="369"/>
      <c r="B84" s="44"/>
      <c r="C84" s="270" t="s">
        <v>69</v>
      </c>
      <c r="D84" s="271"/>
      <c r="E84" s="141">
        <f>IF(AND(E85="sconosciuto",E86="sconosciuto",E87="sconosciuto"),99,0)</f>
        <v>0</v>
      </c>
      <c r="F84" s="197">
        <f>IF(AND(D85="non richiesto",D86="non richiesto",D87="non richiesto"),100,IF(AND(D85="",D86="",D87=""),100,0))</f>
        <v>0</v>
      </c>
      <c r="G84" s="116"/>
      <c r="H84" s="294"/>
      <c r="I84" s="214"/>
    </row>
    <row r="85" spans="1:12" ht="15" customHeight="1">
      <c r="A85" s="369" t="s">
        <v>26</v>
      </c>
      <c r="B85" s="137"/>
      <c r="C85" s="253" t="s">
        <v>215</v>
      </c>
      <c r="D85" s="256" t="s">
        <v>259</v>
      </c>
      <c r="E85" s="235">
        <v>0</v>
      </c>
      <c r="F85" s="247">
        <v>0.3334</v>
      </c>
      <c r="G85" s="373" t="s">
        <v>96</v>
      </c>
      <c r="H85" s="295"/>
      <c r="I85" s="214"/>
      <c r="L85" s="206">
        <f>IF(E85=-3,-3,(IF(E85=-2,-2,(IF(E85=-1,-1,(IF(E85=0,0,(IF(E85=1,1,(IF(E85=2,2,(IF(E85=3,3,(IF(E85="sconosciuto",0,"valutazione")))))))))))))))</f>
        <v>0</v>
      </c>
    </row>
    <row r="86" spans="1:12" ht="15" customHeight="1">
      <c r="A86" s="369"/>
      <c r="B86" s="35"/>
      <c r="C86" s="255" t="s">
        <v>216</v>
      </c>
      <c r="D86" s="240" t="s">
        <v>260</v>
      </c>
      <c r="E86" s="236">
        <v>0</v>
      </c>
      <c r="F86" s="248">
        <v>0.3333</v>
      </c>
      <c r="G86" s="384"/>
      <c r="H86" s="380"/>
      <c r="I86" s="214"/>
      <c r="L86" s="206">
        <f>IF(E86=-3,-3,(IF(E86=-2,-2,(IF(E86=-1,-1,(IF(E86=0,0,(IF(E86=1,1,(IF(E86=2,2,(IF(E86=3,3,(IF(E86="sconosciuto",0,"valutazione")))))))))))))))</f>
        <v>0</v>
      </c>
    </row>
    <row r="87" spans="1:12" ht="15" customHeight="1">
      <c r="A87" s="369"/>
      <c r="B87" s="35"/>
      <c r="C87" s="258" t="s">
        <v>217</v>
      </c>
      <c r="D87" s="257" t="s">
        <v>261</v>
      </c>
      <c r="E87" s="237">
        <v>0</v>
      </c>
      <c r="F87" s="249">
        <v>0.3333</v>
      </c>
      <c r="G87" s="385"/>
      <c r="H87" s="381"/>
      <c r="I87" s="214"/>
      <c r="L87" s="206">
        <f>IF(E87=-3,-3,(IF(E87=-2,-2,(IF(E87=-1,-1,(IF(E87=0,0,(IF(E87=1,1,(IF(E87=2,2,(IF(E87=3,3,(IF(E87="sconosciuto",0,"valutazione")))))))))))))))</f>
        <v>0</v>
      </c>
    </row>
    <row r="88" spans="1:9" ht="15" customHeight="1">
      <c r="A88" s="369"/>
      <c r="B88" s="35"/>
      <c r="C88" s="53"/>
      <c r="D88" s="140"/>
      <c r="E88" s="137"/>
      <c r="F88" s="138">
        <f>IF(F84=100,1,F85+F86+F87)</f>
        <v>1</v>
      </c>
      <c r="G88" s="137"/>
      <c r="H88" s="136"/>
      <c r="I88" s="214"/>
    </row>
    <row r="89" spans="1:12" ht="25.5" customHeight="1">
      <c r="A89" s="369"/>
      <c r="B89" s="49" t="s">
        <v>175</v>
      </c>
      <c r="C89" s="274" t="s">
        <v>40</v>
      </c>
      <c r="D89" s="275"/>
      <c r="E89" s="145">
        <f>IF(E90=99,"sconosciuto",L91*F91+L92*F92+L93*F93)</f>
        <v>0</v>
      </c>
      <c r="F89" s="244">
        <v>0.2</v>
      </c>
      <c r="G89" s="146" t="str">
        <f>G91</f>
        <v>nessuna</v>
      </c>
      <c r="H89" s="293"/>
      <c r="I89" s="215"/>
      <c r="J89" s="206">
        <f>IF(G89="media",1,(IF(G89="grande",1,0)))</f>
        <v>0</v>
      </c>
      <c r="K89" s="206">
        <f>IF(E89="sconosciuto",1,0)</f>
        <v>0</v>
      </c>
      <c r="L89" s="206">
        <f>IF(E89="sconosciuto",0,E89)</f>
        <v>0</v>
      </c>
    </row>
    <row r="90" spans="1:9" ht="25.5" customHeight="1">
      <c r="A90" s="369"/>
      <c r="B90" s="35"/>
      <c r="C90" s="283" t="s">
        <v>84</v>
      </c>
      <c r="D90" s="284"/>
      <c r="E90" s="141">
        <f>IF(AND(E91="sconosciuto",E92="sconosciuto",E93="sconosciuto"),99,0)</f>
        <v>0</v>
      </c>
      <c r="F90" s="197">
        <f>IF(AND(D91="non richiesto",D92="non richiesto",D93="non richiesto"),100,IF(AND(D91="",D92="",D93=""),100,0))</f>
        <v>0</v>
      </c>
      <c r="G90" s="113"/>
      <c r="H90" s="294"/>
      <c r="I90" s="214"/>
    </row>
    <row r="91" spans="1:12" ht="15" customHeight="1">
      <c r="A91" s="369"/>
      <c r="B91" s="137"/>
      <c r="C91" s="253" t="s">
        <v>218</v>
      </c>
      <c r="D91" s="256" t="s">
        <v>259</v>
      </c>
      <c r="E91" s="235">
        <v>0</v>
      </c>
      <c r="F91" s="247">
        <v>0.3334</v>
      </c>
      <c r="G91" s="373" t="s">
        <v>96</v>
      </c>
      <c r="H91" s="295"/>
      <c r="I91" s="214"/>
      <c r="L91" s="206">
        <f>IF(E91=-3,-3,(IF(E91=-2,-2,(IF(E91=-1,-1,(IF(E91=0,0,(IF(E91=1,1,(IF(E91=2,2,(IF(E91=3,3,(IF(E91="sconosciuto",0,"valutazione")))))))))))))))</f>
        <v>0</v>
      </c>
    </row>
    <row r="92" spans="1:12" ht="15" customHeight="1">
      <c r="A92" s="369"/>
      <c r="B92" s="35"/>
      <c r="C92" s="255" t="s">
        <v>219</v>
      </c>
      <c r="D92" s="240" t="s">
        <v>260</v>
      </c>
      <c r="E92" s="236">
        <v>0</v>
      </c>
      <c r="F92" s="248">
        <v>0.3333</v>
      </c>
      <c r="G92" s="374"/>
      <c r="H92" s="380"/>
      <c r="I92" s="214"/>
      <c r="L92" s="206">
        <f>IF(E92=-3,-3,(IF(E92=-2,-2,(IF(E92=-1,-1,(IF(E92=0,0,(IF(E92=1,1,(IF(E92=2,2,(IF(E92=3,3,(IF(E92="sconosciuto",0,"valutazione")))))))))))))))</f>
        <v>0</v>
      </c>
    </row>
    <row r="93" spans="1:12" ht="15" customHeight="1">
      <c r="A93" s="369"/>
      <c r="B93" s="35"/>
      <c r="C93" s="258" t="s">
        <v>220</v>
      </c>
      <c r="D93" s="257" t="s">
        <v>261</v>
      </c>
      <c r="E93" s="237">
        <v>0</v>
      </c>
      <c r="F93" s="249">
        <v>0.3333</v>
      </c>
      <c r="G93" s="375"/>
      <c r="H93" s="381"/>
      <c r="I93" s="214"/>
      <c r="L93" s="206">
        <f>IF(E93=-3,-3,(IF(E93=-2,-2,(IF(E93=-1,-1,(IF(E93=0,0,(IF(E93=1,1,(IF(E93=2,2,(IF(E93=3,3,(IF(E93="sconosciuto",0,"valutazione")))))))))))))))</f>
        <v>0</v>
      </c>
    </row>
    <row r="94" spans="1:9" ht="15" customHeight="1">
      <c r="A94" s="369"/>
      <c r="B94" s="35"/>
      <c r="C94" s="53"/>
      <c r="D94" s="140"/>
      <c r="E94" s="137"/>
      <c r="F94" s="138">
        <f>IF(F90=100,1,F91+F92+F93)</f>
        <v>1</v>
      </c>
      <c r="G94" s="137"/>
      <c r="H94" s="136"/>
      <c r="I94" s="214"/>
    </row>
    <row r="95" spans="1:12" ht="25.5" customHeight="1">
      <c r="A95" s="369"/>
      <c r="B95" s="49" t="s">
        <v>204</v>
      </c>
      <c r="C95" s="376" t="s">
        <v>126</v>
      </c>
      <c r="D95" s="377"/>
      <c r="E95" s="145">
        <f>IF(E96=99,"sconosciuto",L97*F97+L98*F98+L99*F99)</f>
        <v>0</v>
      </c>
      <c r="F95" s="244">
        <v>0</v>
      </c>
      <c r="G95" s="146" t="str">
        <f>G97</f>
        <v>nessuna</v>
      </c>
      <c r="H95" s="293"/>
      <c r="I95" s="215"/>
      <c r="J95" s="206">
        <f>IF(G95="media",1,(IF(G95="grande",1,0)))</f>
        <v>0</v>
      </c>
      <c r="K95" s="206">
        <f>IF(E95="sconosciuto",1,0)</f>
        <v>0</v>
      </c>
      <c r="L95" s="206">
        <f>IF(E95="sconosciuto",0,E95)</f>
        <v>0</v>
      </c>
    </row>
    <row r="96" spans="1:9" ht="25.5" customHeight="1">
      <c r="A96" s="369"/>
      <c r="B96" s="44"/>
      <c r="C96" s="378" t="s">
        <v>163</v>
      </c>
      <c r="D96" s="379"/>
      <c r="E96" s="141">
        <f>IF(AND(E97="sconosciuto",E98="sconosciuto",E99="sconosciuto"),99,0)</f>
        <v>0</v>
      </c>
      <c r="F96" s="197">
        <f>IF(AND(D97="non richiesto",D98="non richiesto",D99="non richiesto"),100,IF(AND(D97="",D98="",D99=""),100,0))</f>
        <v>100</v>
      </c>
      <c r="G96" s="116"/>
      <c r="H96" s="294"/>
      <c r="I96" s="214"/>
    </row>
    <row r="97" spans="1:12" ht="15" customHeight="1">
      <c r="A97" s="369"/>
      <c r="B97" s="137"/>
      <c r="C97" s="253" t="s">
        <v>221</v>
      </c>
      <c r="D97" s="256" t="s">
        <v>113</v>
      </c>
      <c r="E97" s="235">
        <v>0</v>
      </c>
      <c r="F97" s="247">
        <v>0</v>
      </c>
      <c r="G97" s="373" t="s">
        <v>96</v>
      </c>
      <c r="H97" s="295"/>
      <c r="I97" s="214"/>
      <c r="L97" s="206">
        <f>IF(E97=-3,-3,(IF(E97=-2,-2,(IF(E97=-1,-1,(IF(E97=0,0,(IF(E97=1,1,(IF(E97=2,2,(IF(E97=3,3,(IF(E97="sconosciuto",0,"valutazione")))))))))))))))</f>
        <v>0</v>
      </c>
    </row>
    <row r="98" spans="1:12" ht="15" customHeight="1">
      <c r="A98" s="369"/>
      <c r="B98" s="35"/>
      <c r="C98" s="255" t="s">
        <v>222</v>
      </c>
      <c r="D98" s="240" t="s">
        <v>113</v>
      </c>
      <c r="E98" s="236">
        <v>0</v>
      </c>
      <c r="F98" s="248">
        <v>0</v>
      </c>
      <c r="G98" s="374"/>
      <c r="H98" s="380"/>
      <c r="I98" s="214"/>
      <c r="L98" s="206">
        <f>IF(E98=-3,-3,(IF(E98=-2,-2,(IF(E98=-1,-1,(IF(E98=0,0,(IF(E98=1,1,(IF(E98=2,2,(IF(E98=3,3,(IF(E98="sconosciuto",0,"valutazione")))))))))))))))</f>
        <v>0</v>
      </c>
    </row>
    <row r="99" spans="1:12" ht="15" customHeight="1">
      <c r="A99" s="369"/>
      <c r="B99" s="35"/>
      <c r="C99" s="258" t="s">
        <v>223</v>
      </c>
      <c r="D99" s="257" t="s">
        <v>113</v>
      </c>
      <c r="E99" s="237">
        <v>0</v>
      </c>
      <c r="F99" s="249">
        <v>0</v>
      </c>
      <c r="G99" s="375"/>
      <c r="H99" s="381"/>
      <c r="I99" s="214"/>
      <c r="L99" s="206">
        <f>IF(E99=-3,-3,(IF(E99=-2,-2,(IF(E99=-1,-1,(IF(E99=0,0,(IF(E99=1,1,(IF(E99=2,2,(IF(E99=3,3,(IF(E99="sconosciuto",0,"valutazione")))))))))))))))</f>
        <v>0</v>
      </c>
    </row>
    <row r="100" spans="1:9" ht="15" customHeight="1">
      <c r="A100" s="369"/>
      <c r="B100" s="35"/>
      <c r="C100" s="53"/>
      <c r="D100" s="140"/>
      <c r="E100" s="137"/>
      <c r="F100" s="138">
        <f>IF(F96=100,1,F97+F98+F99)</f>
        <v>1</v>
      </c>
      <c r="G100" s="137"/>
      <c r="H100" s="136"/>
      <c r="I100" s="214"/>
    </row>
    <row r="101" spans="1:12" ht="25.5" customHeight="1">
      <c r="A101" s="369"/>
      <c r="B101" s="49" t="s">
        <v>205</v>
      </c>
      <c r="C101" s="376" t="s">
        <v>114</v>
      </c>
      <c r="D101" s="377"/>
      <c r="E101" s="145">
        <f>IF(E102=99,"sconosciuto",L103*F103+L104*F104+L105*F105)</f>
        <v>0</v>
      </c>
      <c r="F101" s="244">
        <v>0</v>
      </c>
      <c r="G101" s="146" t="str">
        <f>G103</f>
        <v>nessuna</v>
      </c>
      <c r="H101" s="293"/>
      <c r="I101" s="215"/>
      <c r="J101" s="206">
        <f>IF(G101="media",1,(IF(G101="grande",1,0)))</f>
        <v>0</v>
      </c>
      <c r="K101" s="206">
        <f>IF(E101="sconosciuto",1,0)</f>
        <v>0</v>
      </c>
      <c r="L101" s="206">
        <f>IF(E101="sconosciuto",0,E101)</f>
        <v>0</v>
      </c>
    </row>
    <row r="102" spans="1:9" ht="25.5" customHeight="1">
      <c r="A102" s="369"/>
      <c r="B102" s="35"/>
      <c r="C102" s="378" t="s">
        <v>163</v>
      </c>
      <c r="D102" s="379"/>
      <c r="E102" s="141">
        <f>IF(AND(E103="sconosciuto",E104="sconosciuto",E105="sconosciuto"),99,0)</f>
        <v>0</v>
      </c>
      <c r="F102" s="197">
        <f>IF(AND(D103="non richiesto",D104="non richiesto",D105="non richiesto"),100,IF(AND(D103="",D104="",D105=""),100,0))</f>
        <v>100</v>
      </c>
      <c r="G102" s="113"/>
      <c r="H102" s="294"/>
      <c r="I102" s="214"/>
    </row>
    <row r="103" spans="1:12" ht="15" customHeight="1">
      <c r="A103" s="369"/>
      <c r="B103" s="137"/>
      <c r="C103" s="253" t="s">
        <v>224</v>
      </c>
      <c r="D103" s="256" t="s">
        <v>113</v>
      </c>
      <c r="E103" s="235">
        <v>0</v>
      </c>
      <c r="F103" s="247">
        <v>0</v>
      </c>
      <c r="G103" s="373" t="s">
        <v>96</v>
      </c>
      <c r="H103" s="295"/>
      <c r="I103" s="214"/>
      <c r="L103" s="206">
        <f>IF(E103=-3,-3,(IF(E103=-2,-2,(IF(E103=-1,-1,(IF(E103=0,0,(IF(E103=1,1,(IF(E103=2,2,(IF(E103=3,3,(IF(E103="sconosciuto",0,"valutazione")))))))))))))))</f>
        <v>0</v>
      </c>
    </row>
    <row r="104" spans="1:12" ht="15" customHeight="1">
      <c r="A104" s="369"/>
      <c r="B104" s="35"/>
      <c r="C104" s="255" t="s">
        <v>225</v>
      </c>
      <c r="D104" s="240" t="s">
        <v>113</v>
      </c>
      <c r="E104" s="236">
        <v>0</v>
      </c>
      <c r="F104" s="248">
        <v>0</v>
      </c>
      <c r="G104" s="374"/>
      <c r="H104" s="380"/>
      <c r="I104" s="214"/>
      <c r="L104" s="206">
        <f>IF(E104=-3,-3,(IF(E104=-2,-2,(IF(E104=-1,-1,(IF(E104=0,0,(IF(E104=1,1,(IF(E104=2,2,(IF(E104=3,3,(IF(E104="sconosciuto",0,"valutazione")))))))))))))))</f>
        <v>0</v>
      </c>
    </row>
    <row r="105" spans="1:12" ht="15" customHeight="1">
      <c r="A105" s="369"/>
      <c r="B105" s="35"/>
      <c r="C105" s="258" t="s">
        <v>226</v>
      </c>
      <c r="D105" s="257" t="s">
        <v>113</v>
      </c>
      <c r="E105" s="237">
        <v>0</v>
      </c>
      <c r="F105" s="249">
        <v>0</v>
      </c>
      <c r="G105" s="375"/>
      <c r="H105" s="381"/>
      <c r="I105" s="214"/>
      <c r="L105" s="206">
        <f>IF(E105=-3,-3,(IF(E105=-2,-2,(IF(E105=-1,-1,(IF(E105=0,0,(IF(E105=1,1,(IF(E105=2,2,(IF(E105=3,3,(IF(E105="sconosciuto",0,"valutazione")))))))))))))))</f>
        <v>0</v>
      </c>
    </row>
    <row r="106" spans="1:9" ht="15" customHeight="1">
      <c r="A106" s="199"/>
      <c r="B106" s="35"/>
      <c r="C106" s="53"/>
      <c r="D106" s="140"/>
      <c r="E106" s="137"/>
      <c r="F106" s="138">
        <f>IF(F102=100,1,F103+F104+F105)</f>
        <v>1</v>
      </c>
      <c r="G106" s="137"/>
      <c r="H106" s="136"/>
      <c r="I106" s="214"/>
    </row>
    <row r="107" spans="1:9" ht="25.5" customHeight="1">
      <c r="A107" s="199"/>
      <c r="B107" s="39"/>
      <c r="C107" s="39"/>
      <c r="D107" s="45"/>
      <c r="E107" s="35"/>
      <c r="F107" s="55">
        <f>F65+F71+F77+F83+F89+F95+F101</f>
        <v>1</v>
      </c>
      <c r="G107" s="35"/>
      <c r="H107" s="117"/>
      <c r="I107" s="217"/>
    </row>
    <row r="108" spans="1:9" ht="25.5" customHeight="1">
      <c r="A108" s="199"/>
      <c r="B108" s="52" t="s">
        <v>65</v>
      </c>
      <c r="C108" s="52"/>
      <c r="D108" s="52" t="s">
        <v>30</v>
      </c>
      <c r="E108" s="108" t="s">
        <v>31</v>
      </c>
      <c r="F108" s="109" t="s">
        <v>32</v>
      </c>
      <c r="G108" s="110" t="s">
        <v>95</v>
      </c>
      <c r="H108" s="111" t="s">
        <v>64</v>
      </c>
      <c r="I108" s="218"/>
    </row>
    <row r="109" spans="1:9" ht="25.5" customHeight="1">
      <c r="A109" s="369" t="s">
        <v>26</v>
      </c>
      <c r="B109" s="43" t="s">
        <v>54</v>
      </c>
      <c r="C109" s="43"/>
      <c r="D109" s="39"/>
      <c r="E109" s="112"/>
      <c r="F109" s="113"/>
      <c r="G109" s="113"/>
      <c r="H109" s="39"/>
      <c r="I109" s="219"/>
    </row>
    <row r="110" spans="1:12" ht="25.5" customHeight="1">
      <c r="A110" s="369"/>
      <c r="B110" s="50" t="s">
        <v>176</v>
      </c>
      <c r="C110" s="285" t="s">
        <v>41</v>
      </c>
      <c r="D110" s="286"/>
      <c r="E110" s="147">
        <f>IF(E111=99,"sconosciuto",L112*F112+L113*F113+L114*F114)</f>
        <v>0</v>
      </c>
      <c r="F110" s="245">
        <v>0.2</v>
      </c>
      <c r="G110" s="148" t="str">
        <f>G112</f>
        <v>nessuna</v>
      </c>
      <c r="H110" s="293"/>
      <c r="I110" s="215"/>
      <c r="J110" s="206">
        <f>IF(G110="media",1,(IF(G110="grande",1,0)))</f>
        <v>0</v>
      </c>
      <c r="K110" s="206">
        <f>IF(E110="sconosciuto",1,0)</f>
        <v>0</v>
      </c>
      <c r="L110" s="206">
        <f>IF(E110="sconosciuto",0,E110)</f>
        <v>0</v>
      </c>
    </row>
    <row r="111" spans="1:9" ht="25.5" customHeight="1">
      <c r="A111" s="369"/>
      <c r="B111" s="44"/>
      <c r="C111" s="270" t="s">
        <v>71</v>
      </c>
      <c r="D111" s="271"/>
      <c r="E111" s="141">
        <f>IF(AND(E112="sconosciuto",E113="sconosciuto",E114="sconosciuto"),99,0)</f>
        <v>0</v>
      </c>
      <c r="F111" s="197">
        <f>IF(AND(D112="non richiesto",D113="non richiesto",D114="non richiesto"),100,IF(AND(D112="",D113="",D114=""),100,0))</f>
        <v>0</v>
      </c>
      <c r="G111" s="116"/>
      <c r="H111" s="294"/>
      <c r="I111" s="214"/>
    </row>
    <row r="112" spans="1:12" ht="15" customHeight="1">
      <c r="A112" s="369"/>
      <c r="B112" s="137"/>
      <c r="C112" s="253" t="s">
        <v>229</v>
      </c>
      <c r="D112" s="256" t="s">
        <v>259</v>
      </c>
      <c r="E112" s="235">
        <v>0</v>
      </c>
      <c r="F112" s="247">
        <v>0.3334</v>
      </c>
      <c r="G112" s="373" t="s">
        <v>96</v>
      </c>
      <c r="H112" s="295"/>
      <c r="I112" s="214"/>
      <c r="L112" s="206">
        <f>IF(E112=-3,-3,(IF(E112=-2,-2,(IF(E112=-1,-1,(IF(E112=0,0,(IF(E112=1,1,(IF(E112=2,2,(IF(E112=3,3,(IF(E112="sconosciuto",0,"valutazione")))))))))))))))</f>
        <v>0</v>
      </c>
    </row>
    <row r="113" spans="1:12" ht="15" customHeight="1">
      <c r="A113" s="369"/>
      <c r="B113" s="35"/>
      <c r="C113" s="259" t="s">
        <v>230</v>
      </c>
      <c r="D113" s="240" t="s">
        <v>260</v>
      </c>
      <c r="E113" s="236">
        <v>0</v>
      </c>
      <c r="F113" s="248">
        <v>0.3333</v>
      </c>
      <c r="G113" s="374"/>
      <c r="H113" s="380"/>
      <c r="I113" s="214"/>
      <c r="L113" s="206">
        <f>IF(E113=-3,-3,(IF(E113=-2,-2,(IF(E113=-1,-1,(IF(E113=0,0,(IF(E113=1,1,(IF(E113=2,2,(IF(E113=3,3,(IF(E113="sconosciuto",0,"valutazione")))))))))))))))</f>
        <v>0</v>
      </c>
    </row>
    <row r="114" spans="1:12" ht="15" customHeight="1">
      <c r="A114" s="369"/>
      <c r="B114" s="35"/>
      <c r="C114" s="261" t="s">
        <v>231</v>
      </c>
      <c r="D114" s="257" t="s">
        <v>261</v>
      </c>
      <c r="E114" s="237">
        <v>0</v>
      </c>
      <c r="F114" s="249">
        <v>0.3333</v>
      </c>
      <c r="G114" s="375"/>
      <c r="H114" s="381"/>
      <c r="I114" s="214"/>
      <c r="L114" s="206">
        <f>IF(E114=-3,-3,(IF(E114=-2,-2,(IF(E114=-1,-1,(IF(E114=0,0,(IF(E114=1,1,(IF(E114=2,2,(IF(E114=3,3,(IF(E114="sconosciuto",0,"valutazione")))))))))))))))</f>
        <v>0</v>
      </c>
    </row>
    <row r="115" spans="1:9" ht="15" customHeight="1">
      <c r="A115" s="369"/>
      <c r="B115" s="35"/>
      <c r="C115" s="53"/>
      <c r="D115" s="140"/>
      <c r="E115" s="137"/>
      <c r="F115" s="138">
        <f>IF(F111=100,1,F112+F113+F114)</f>
        <v>1</v>
      </c>
      <c r="G115" s="137"/>
      <c r="H115" s="136"/>
      <c r="I115" s="214"/>
    </row>
    <row r="116" spans="1:12" ht="25.5" customHeight="1">
      <c r="A116" s="369"/>
      <c r="B116" s="50" t="s">
        <v>177</v>
      </c>
      <c r="C116" s="285" t="s">
        <v>42</v>
      </c>
      <c r="D116" s="286"/>
      <c r="E116" s="147">
        <f>IF(E117=99,"sconosciuto",L118*F118+L119*F119+L120*F120)</f>
        <v>0</v>
      </c>
      <c r="F116" s="245">
        <v>0.2</v>
      </c>
      <c r="G116" s="148" t="str">
        <f>G118</f>
        <v>nessuna</v>
      </c>
      <c r="H116" s="293"/>
      <c r="I116" s="215"/>
      <c r="J116" s="206">
        <f>IF(G116="media",1,(IF(G116="grande",1,0)))</f>
        <v>0</v>
      </c>
      <c r="K116" s="206">
        <f>IF(E116="sconosciuto",1,0)</f>
        <v>0</v>
      </c>
      <c r="L116" s="206">
        <f>IF(E116="sconosciuto",0,E116)</f>
        <v>0</v>
      </c>
    </row>
    <row r="117" spans="1:9" ht="25.5" customHeight="1">
      <c r="A117" s="369"/>
      <c r="B117" s="44"/>
      <c r="C117" s="270" t="s">
        <v>125</v>
      </c>
      <c r="D117" s="271"/>
      <c r="E117" s="141">
        <f>IF(AND(E118="sconosciuto",E119="sconosciuto",E120="sconosciuto"),99,0)</f>
        <v>0</v>
      </c>
      <c r="F117" s="197">
        <f>IF(AND(D118="non richiesto",D119="non richiesto",D120="non richiesto"),100,IF(AND(D118="",D119="",D120=""),100,0))</f>
        <v>0</v>
      </c>
      <c r="G117" s="116"/>
      <c r="H117" s="294"/>
      <c r="I117" s="214"/>
    </row>
    <row r="118" spans="1:12" ht="15" customHeight="1">
      <c r="A118" s="369"/>
      <c r="B118" s="137"/>
      <c r="C118" s="253" t="s">
        <v>232</v>
      </c>
      <c r="D118" s="256" t="s">
        <v>259</v>
      </c>
      <c r="E118" s="235">
        <v>0</v>
      </c>
      <c r="F118" s="247">
        <v>0.3334</v>
      </c>
      <c r="G118" s="373" t="s">
        <v>96</v>
      </c>
      <c r="H118" s="295"/>
      <c r="I118" s="214"/>
      <c r="L118" s="206">
        <f>IF(E118=-3,-3,(IF(E118=-2,-2,(IF(E118=-1,-1,(IF(E118=0,0,(IF(E118=1,1,(IF(E118=2,2,(IF(E118=3,3,(IF(E118="sconosciuto",0,"valutazione")))))))))))))))</f>
        <v>0</v>
      </c>
    </row>
    <row r="119" spans="1:12" ht="15" customHeight="1">
      <c r="A119" s="369"/>
      <c r="B119" s="35"/>
      <c r="C119" s="259" t="s">
        <v>233</v>
      </c>
      <c r="D119" s="240" t="s">
        <v>260</v>
      </c>
      <c r="E119" s="236">
        <v>0</v>
      </c>
      <c r="F119" s="248">
        <v>0.3333</v>
      </c>
      <c r="G119" s="374"/>
      <c r="H119" s="380"/>
      <c r="I119" s="214"/>
      <c r="L119" s="206">
        <f>IF(E119=-3,-3,(IF(E119=-2,-2,(IF(E119=-1,-1,(IF(E119=0,0,(IF(E119=1,1,(IF(E119=2,2,(IF(E119=3,3,(IF(E119="sconosciuto",0,"valutazione")))))))))))))))</f>
        <v>0</v>
      </c>
    </row>
    <row r="120" spans="1:12" ht="15" customHeight="1">
      <c r="A120" s="369"/>
      <c r="B120" s="35"/>
      <c r="C120" s="261" t="s">
        <v>234</v>
      </c>
      <c r="D120" s="257" t="s">
        <v>261</v>
      </c>
      <c r="E120" s="237">
        <v>0</v>
      </c>
      <c r="F120" s="249">
        <v>0.3333</v>
      </c>
      <c r="G120" s="375"/>
      <c r="H120" s="381"/>
      <c r="I120" s="214"/>
      <c r="L120" s="206">
        <f>IF(E120=-3,-3,(IF(E120=-2,-2,(IF(E120=-1,-1,(IF(E120=0,0,(IF(E120=1,1,(IF(E120=2,2,(IF(E120=3,3,(IF(E120="sconosciuto",0,"valutazione")))))))))))))))</f>
        <v>0</v>
      </c>
    </row>
    <row r="121" spans="1:9" ht="15" customHeight="1">
      <c r="A121" s="369"/>
      <c r="B121" s="35"/>
      <c r="C121" s="53"/>
      <c r="D121" s="140"/>
      <c r="E121" s="137"/>
      <c r="F121" s="138">
        <f>IF(F117=100,1,F118+F119+F120)</f>
        <v>1</v>
      </c>
      <c r="G121" s="137"/>
      <c r="H121" s="136"/>
      <c r="I121" s="214"/>
    </row>
    <row r="122" spans="1:12" ht="25.5" customHeight="1">
      <c r="A122" s="369"/>
      <c r="B122" s="50" t="s">
        <v>178</v>
      </c>
      <c r="C122" s="272" t="s">
        <v>52</v>
      </c>
      <c r="D122" s="273"/>
      <c r="E122" s="147">
        <f>IF(E123=99,"sconosciuto",L124*F124+L125*F125+L126*F126)</f>
        <v>0</v>
      </c>
      <c r="F122" s="245">
        <v>0.2</v>
      </c>
      <c r="G122" s="148" t="str">
        <f>G124</f>
        <v>nessuna</v>
      </c>
      <c r="H122" s="293"/>
      <c r="I122" s="215"/>
      <c r="J122" s="206">
        <f>IF(G122="media",1,(IF(G122="grande",1,0)))</f>
        <v>0</v>
      </c>
      <c r="K122" s="206">
        <f>IF(E122="sconosciuto",1,0)</f>
        <v>0</v>
      </c>
      <c r="L122" s="206">
        <f>IF(E122="sconosciuto",0,E122)</f>
        <v>0</v>
      </c>
    </row>
    <row r="123" spans="1:9" ht="25.5" customHeight="1">
      <c r="A123" s="369"/>
      <c r="B123" s="44"/>
      <c r="C123" s="270" t="s">
        <v>72</v>
      </c>
      <c r="D123" s="271"/>
      <c r="E123" s="141">
        <f>IF(AND(E124="sconosciuto",E125="sconosciuto",E126="sconosciuto"),99,0)</f>
        <v>0</v>
      </c>
      <c r="F123" s="197">
        <f>IF(AND(D124="non richiesto",D125="non richiesto",D126="non richiesto"),100,IF(AND(D124="",D125="",D126=""),100,0))</f>
        <v>0</v>
      </c>
      <c r="G123" s="116"/>
      <c r="H123" s="294"/>
      <c r="I123" s="214"/>
    </row>
    <row r="124" spans="1:12" ht="15" customHeight="1">
      <c r="A124" s="369"/>
      <c r="B124" s="137"/>
      <c r="C124" s="253" t="s">
        <v>235</v>
      </c>
      <c r="D124" s="256" t="s">
        <v>259</v>
      </c>
      <c r="E124" s="235">
        <v>0</v>
      </c>
      <c r="F124" s="247">
        <v>0.3334</v>
      </c>
      <c r="G124" s="373" t="s">
        <v>96</v>
      </c>
      <c r="H124" s="295"/>
      <c r="I124" s="214"/>
      <c r="L124" s="206">
        <f>IF(E124=-3,-3,(IF(E124=-2,-2,(IF(E124=-1,-1,(IF(E124=0,0,(IF(E124=1,1,(IF(E124=2,2,(IF(E124=3,3,(IF(E124="sconosciuto",0,"valutazione")))))))))))))))</f>
        <v>0</v>
      </c>
    </row>
    <row r="125" spans="1:12" ht="15" customHeight="1">
      <c r="A125" s="369"/>
      <c r="B125" s="35"/>
      <c r="C125" s="259" t="s">
        <v>236</v>
      </c>
      <c r="D125" s="240" t="s">
        <v>260</v>
      </c>
      <c r="E125" s="236">
        <v>0</v>
      </c>
      <c r="F125" s="248">
        <v>0.3333</v>
      </c>
      <c r="G125" s="374"/>
      <c r="H125" s="380"/>
      <c r="I125" s="214"/>
      <c r="L125" s="206">
        <f>IF(E125=-3,-3,(IF(E125=-2,-2,(IF(E125=-1,-1,(IF(E125=0,0,(IF(E125=1,1,(IF(E125=2,2,(IF(E125=3,3,(IF(E125="sconosciuto",0,"valutazione")))))))))))))))</f>
        <v>0</v>
      </c>
    </row>
    <row r="126" spans="1:12" ht="15" customHeight="1">
      <c r="A126" s="369"/>
      <c r="B126" s="35"/>
      <c r="C126" s="261" t="s">
        <v>237</v>
      </c>
      <c r="D126" s="257" t="s">
        <v>261</v>
      </c>
      <c r="E126" s="237">
        <v>0</v>
      </c>
      <c r="F126" s="249">
        <v>0.3333</v>
      </c>
      <c r="G126" s="375"/>
      <c r="H126" s="381"/>
      <c r="I126" s="214"/>
      <c r="L126" s="206">
        <f>IF(E126=-3,-3,(IF(E126=-2,-2,(IF(E126=-1,-1,(IF(E126=0,0,(IF(E126=1,1,(IF(E126=2,2,(IF(E126=3,3,(IF(E126="sconosciuto",0,"valutazione")))))))))))))))</f>
        <v>0</v>
      </c>
    </row>
    <row r="127" spans="1:9" ht="15" customHeight="1">
      <c r="A127" s="369"/>
      <c r="B127" s="35"/>
      <c r="C127" s="53"/>
      <c r="D127" s="140"/>
      <c r="E127" s="137"/>
      <c r="F127" s="138">
        <f>IF(F123=100,1,F124+F125+F126)</f>
        <v>1</v>
      </c>
      <c r="G127" s="137"/>
      <c r="H127" s="136"/>
      <c r="I127" s="214"/>
    </row>
    <row r="128" spans="1:12" ht="25.5" customHeight="1">
      <c r="A128" s="369"/>
      <c r="B128" s="50" t="s">
        <v>179</v>
      </c>
      <c r="C128" s="382" t="s">
        <v>43</v>
      </c>
      <c r="D128" s="383"/>
      <c r="E128" s="147">
        <f>IF(E129=99,"sconosciuto",L130*F130+L131*F131+L132*F132)</f>
        <v>0</v>
      </c>
      <c r="F128" s="245">
        <v>0.2</v>
      </c>
      <c r="G128" s="148" t="str">
        <f>G130</f>
        <v>nessuna</v>
      </c>
      <c r="H128" s="293"/>
      <c r="I128" s="215"/>
      <c r="J128" s="206">
        <f>IF(G128="media",1,(IF(G128="grande",1,0)))</f>
        <v>0</v>
      </c>
      <c r="K128" s="206">
        <f>IF(E128="sconosciuto",1,0)</f>
        <v>0</v>
      </c>
      <c r="L128" s="206">
        <f>IF(E128="sconosciuto",0,E128)</f>
        <v>0</v>
      </c>
    </row>
    <row r="129" spans="1:9" ht="34.5" customHeight="1">
      <c r="A129" s="369"/>
      <c r="B129" s="44"/>
      <c r="C129" s="270" t="s">
        <v>73</v>
      </c>
      <c r="D129" s="271"/>
      <c r="E129" s="141">
        <f>IF(AND(E130="sconosciuto",E131="sconosciuto",E132="sconosciuto"),99,0)</f>
        <v>0</v>
      </c>
      <c r="F129" s="197">
        <f>IF(AND(D130="non richiesto",D131="non richiesto",D132="non richiesto"),100,IF(AND(D130="",D131="",D132=""),100,0))</f>
        <v>0</v>
      </c>
      <c r="G129" s="116"/>
      <c r="H129" s="294"/>
      <c r="I129" s="214"/>
    </row>
    <row r="130" spans="1:12" ht="15" customHeight="1">
      <c r="A130" s="369" t="s">
        <v>26</v>
      </c>
      <c r="B130" s="137"/>
      <c r="C130" s="253" t="s">
        <v>238</v>
      </c>
      <c r="D130" s="256" t="s">
        <v>259</v>
      </c>
      <c r="E130" s="235">
        <v>0</v>
      </c>
      <c r="F130" s="247">
        <v>0.3334</v>
      </c>
      <c r="G130" s="373" t="s">
        <v>96</v>
      </c>
      <c r="H130" s="295"/>
      <c r="I130" s="214"/>
      <c r="L130" s="206">
        <f>IF(E130=-3,-3,(IF(E130=-2,-2,(IF(E130=-1,-1,(IF(E130=0,0,(IF(E130=1,1,(IF(E130=2,2,(IF(E130=3,3,(IF(E130="sconosciuto",0,"valutazione")))))))))))))))</f>
        <v>0</v>
      </c>
    </row>
    <row r="131" spans="1:12" ht="15" customHeight="1">
      <c r="A131" s="369"/>
      <c r="B131" s="35"/>
      <c r="C131" s="259" t="s">
        <v>239</v>
      </c>
      <c r="D131" s="240" t="s">
        <v>260</v>
      </c>
      <c r="E131" s="236">
        <v>0</v>
      </c>
      <c r="F131" s="248">
        <v>0.3333</v>
      </c>
      <c r="G131" s="374"/>
      <c r="H131" s="380"/>
      <c r="I131" s="214"/>
      <c r="L131" s="206">
        <f>IF(E131=-3,-3,(IF(E131=-2,-2,(IF(E131=-1,-1,(IF(E131=0,0,(IF(E131=1,1,(IF(E131=2,2,(IF(E131=3,3,(IF(E131="sconosciuto",0,"valutazione")))))))))))))))</f>
        <v>0</v>
      </c>
    </row>
    <row r="132" spans="1:12" ht="15" customHeight="1">
      <c r="A132" s="369"/>
      <c r="B132" s="35"/>
      <c r="C132" s="261" t="s">
        <v>240</v>
      </c>
      <c r="D132" s="257" t="s">
        <v>261</v>
      </c>
      <c r="E132" s="237">
        <v>0</v>
      </c>
      <c r="F132" s="249">
        <v>0.3333</v>
      </c>
      <c r="G132" s="375"/>
      <c r="H132" s="381"/>
      <c r="I132" s="214"/>
      <c r="L132" s="206">
        <f>IF(E132=-3,-3,(IF(E132=-2,-2,(IF(E132=-1,-1,(IF(E132=0,0,(IF(E132=1,1,(IF(E132=2,2,(IF(E132=3,3,(IF(E132="sconosciuto",0,"valutazione")))))))))))))))</f>
        <v>0</v>
      </c>
    </row>
    <row r="133" spans="1:9" ht="15" customHeight="1">
      <c r="A133" s="369"/>
      <c r="B133" s="35"/>
      <c r="C133" s="53"/>
      <c r="D133" s="140"/>
      <c r="E133" s="137"/>
      <c r="F133" s="138">
        <f>IF(F129=100,1,F130+F131+F132)</f>
        <v>1</v>
      </c>
      <c r="G133" s="137"/>
      <c r="H133" s="136"/>
      <c r="I133" s="214"/>
    </row>
    <row r="134" spans="1:12" ht="25.5" customHeight="1">
      <c r="A134" s="369"/>
      <c r="B134" s="50" t="s">
        <v>180</v>
      </c>
      <c r="C134" s="272" t="s">
        <v>51</v>
      </c>
      <c r="D134" s="273"/>
      <c r="E134" s="147">
        <f>IF(E135=99,"sconosciuto",L136*F136+L137*F137+L138*F138)</f>
        <v>0</v>
      </c>
      <c r="F134" s="245">
        <v>0.2</v>
      </c>
      <c r="G134" s="148" t="str">
        <f>G136</f>
        <v>nessuna</v>
      </c>
      <c r="H134" s="293"/>
      <c r="I134" s="215"/>
      <c r="J134" s="206">
        <f>IF(G134="media",1,(IF(G134="grande",1,0)))</f>
        <v>0</v>
      </c>
      <c r="K134" s="206">
        <f>IF(E134="sconosciuto",1,0)</f>
        <v>0</v>
      </c>
      <c r="L134" s="206">
        <f>IF(E134="sconosciuto",0,E134)</f>
        <v>0</v>
      </c>
    </row>
    <row r="135" spans="1:9" ht="25.5" customHeight="1">
      <c r="A135" s="369"/>
      <c r="B135" s="35"/>
      <c r="C135" s="283" t="s">
        <v>74</v>
      </c>
      <c r="D135" s="284"/>
      <c r="E135" s="141">
        <f>IF(AND(E136="sconosciuto",E137="sconosciuto",E138="sconosciuto"),99,0)</f>
        <v>0</v>
      </c>
      <c r="F135" s="197">
        <f>IF(AND(D136="non richiesto",D137="non richiesto",D138="non richiesto"),100,IF(AND(D136="",D137="",D138=""),100,0))</f>
        <v>0</v>
      </c>
      <c r="G135" s="113"/>
      <c r="H135" s="294"/>
      <c r="I135" s="214"/>
    </row>
    <row r="136" spans="1:12" ht="15" customHeight="1">
      <c r="A136" s="369"/>
      <c r="B136" s="137"/>
      <c r="C136" s="253" t="s">
        <v>241</v>
      </c>
      <c r="D136" s="256" t="s">
        <v>259</v>
      </c>
      <c r="E136" s="235">
        <v>0</v>
      </c>
      <c r="F136" s="247">
        <v>0.3334</v>
      </c>
      <c r="G136" s="373" t="s">
        <v>96</v>
      </c>
      <c r="H136" s="295"/>
      <c r="I136" s="214"/>
      <c r="L136" s="206">
        <f>IF(E136=-3,-3,(IF(E136=-2,-2,(IF(E136=-1,-1,(IF(E136=0,0,(IF(E136=1,1,(IF(E136=2,2,(IF(E136=3,3,(IF(E136="sconosciuto",0,"valutazione")))))))))))))))</f>
        <v>0</v>
      </c>
    </row>
    <row r="137" spans="1:12" ht="15" customHeight="1">
      <c r="A137" s="369"/>
      <c r="B137" s="35"/>
      <c r="C137" s="259" t="s">
        <v>242</v>
      </c>
      <c r="D137" s="240" t="s">
        <v>260</v>
      </c>
      <c r="E137" s="236">
        <v>0</v>
      </c>
      <c r="F137" s="248">
        <v>0.3333</v>
      </c>
      <c r="G137" s="374"/>
      <c r="H137" s="380"/>
      <c r="I137" s="214"/>
      <c r="L137" s="206">
        <f>IF(E137=-3,-3,(IF(E137=-2,-2,(IF(E137=-1,-1,(IF(E137=0,0,(IF(E137=1,1,(IF(E137=2,2,(IF(E137=3,3,(IF(E137="sconosciuto",0,"valutazione")))))))))))))))</f>
        <v>0</v>
      </c>
    </row>
    <row r="138" spans="1:12" ht="15" customHeight="1">
      <c r="A138" s="369"/>
      <c r="B138" s="35"/>
      <c r="C138" s="261" t="s">
        <v>243</v>
      </c>
      <c r="D138" s="257" t="s">
        <v>261</v>
      </c>
      <c r="E138" s="237">
        <v>0</v>
      </c>
      <c r="F138" s="249">
        <v>0.3333</v>
      </c>
      <c r="G138" s="375"/>
      <c r="H138" s="381"/>
      <c r="I138" s="214"/>
      <c r="L138" s="206">
        <f>IF(E138=-3,-3,(IF(E138=-2,-2,(IF(E138=-1,-1,(IF(E138=0,0,(IF(E138=1,1,(IF(E138=2,2,(IF(E138=3,3,(IF(E138="sconosciuto",0,"valutazione")))))))))))))))</f>
        <v>0</v>
      </c>
    </row>
    <row r="139" spans="1:9" ht="15" customHeight="1">
      <c r="A139" s="369"/>
      <c r="B139" s="35"/>
      <c r="C139" s="53"/>
      <c r="D139" s="140"/>
      <c r="E139" s="137"/>
      <c r="F139" s="138">
        <f>IF(F135=100,1,F136+F137+F138)</f>
        <v>1</v>
      </c>
      <c r="G139" s="137"/>
      <c r="H139" s="136"/>
      <c r="I139" s="214"/>
    </row>
    <row r="140" spans="1:12" ht="25.5" customHeight="1">
      <c r="A140" s="369"/>
      <c r="B140" s="50" t="s">
        <v>227</v>
      </c>
      <c r="C140" s="376" t="s">
        <v>126</v>
      </c>
      <c r="D140" s="377"/>
      <c r="E140" s="147">
        <f>IF(E141=99,"sconosciuto",L142*F142+L143*F143+L144*F144)</f>
        <v>0</v>
      </c>
      <c r="F140" s="245">
        <v>0</v>
      </c>
      <c r="G140" s="148" t="str">
        <f>G142</f>
        <v>nessuna</v>
      </c>
      <c r="H140" s="293"/>
      <c r="I140" s="215"/>
      <c r="J140" s="206">
        <f>IF(G140="media",1,(IF(G140="grande",1,0)))</f>
        <v>0</v>
      </c>
      <c r="K140" s="206">
        <f>IF(E140="sconosciuto",1,0)</f>
        <v>0</v>
      </c>
      <c r="L140" s="206">
        <f>IF(E140="sconosciuto",0,E140)</f>
        <v>0</v>
      </c>
    </row>
    <row r="141" spans="1:9" ht="25.5" customHeight="1">
      <c r="A141" s="369"/>
      <c r="B141" s="44"/>
      <c r="C141" s="378" t="s">
        <v>163</v>
      </c>
      <c r="D141" s="379"/>
      <c r="E141" s="141">
        <f>IF(AND(E142="sconosciuto",E143="sconosciuto",E144="sconosciuto"),99,0)</f>
        <v>0</v>
      </c>
      <c r="F141" s="197">
        <f>IF(AND(D142="non richiesto",D143="non richiesto",D144="non richiesto"),100,IF(AND(D142="",D143="",D144=""),100,0))</f>
        <v>100</v>
      </c>
      <c r="G141" s="116"/>
      <c r="H141" s="294"/>
      <c r="I141" s="214"/>
    </row>
    <row r="142" spans="1:12" ht="15" customHeight="1">
      <c r="A142" s="369"/>
      <c r="B142" s="137"/>
      <c r="C142" s="253" t="s">
        <v>244</v>
      </c>
      <c r="D142" s="256" t="s">
        <v>113</v>
      </c>
      <c r="E142" s="235">
        <v>0</v>
      </c>
      <c r="F142" s="247">
        <v>0</v>
      </c>
      <c r="G142" s="373" t="s">
        <v>96</v>
      </c>
      <c r="H142" s="295"/>
      <c r="I142" s="214"/>
      <c r="L142" s="206">
        <f>IF(E142=-3,-3,(IF(E142=-2,-2,(IF(E142=-1,-1,(IF(E142=0,0,(IF(E142=1,1,(IF(E142=2,2,(IF(E142=3,3,(IF(E142="sconosciuto",0,"valutazione")))))))))))))))</f>
        <v>0</v>
      </c>
    </row>
    <row r="143" spans="1:12" ht="15" customHeight="1">
      <c r="A143" s="369"/>
      <c r="B143" s="35"/>
      <c r="C143" s="259" t="s">
        <v>245</v>
      </c>
      <c r="D143" s="240" t="s">
        <v>113</v>
      </c>
      <c r="E143" s="236">
        <v>0</v>
      </c>
      <c r="F143" s="248">
        <v>0</v>
      </c>
      <c r="G143" s="374"/>
      <c r="H143" s="380"/>
      <c r="I143" s="214"/>
      <c r="L143" s="206">
        <f>IF(E143=-3,-3,(IF(E143=-2,-2,(IF(E143=-1,-1,(IF(E143=0,0,(IF(E143=1,1,(IF(E143=2,2,(IF(E143=3,3,(IF(E143="sconosciuto",0,"valutazione")))))))))))))))</f>
        <v>0</v>
      </c>
    </row>
    <row r="144" spans="1:12" ht="15" customHeight="1">
      <c r="A144" s="369"/>
      <c r="B144" s="35"/>
      <c r="C144" s="261" t="s">
        <v>246</v>
      </c>
      <c r="D144" s="257" t="s">
        <v>113</v>
      </c>
      <c r="E144" s="237">
        <v>0</v>
      </c>
      <c r="F144" s="249">
        <v>0</v>
      </c>
      <c r="G144" s="375"/>
      <c r="H144" s="381"/>
      <c r="I144" s="214"/>
      <c r="L144" s="206">
        <f>IF(E144=-3,-3,(IF(E144=-2,-2,(IF(E144=-1,-1,(IF(E144=0,0,(IF(E144=1,1,(IF(E144=2,2,(IF(E144=3,3,(IF(E144="sconosciuto",0,"valutazione")))))))))))))))</f>
        <v>0</v>
      </c>
    </row>
    <row r="145" spans="1:9" ht="15" customHeight="1">
      <c r="A145" s="369"/>
      <c r="B145" s="35"/>
      <c r="C145" s="53"/>
      <c r="D145" s="140"/>
      <c r="E145" s="137"/>
      <c r="F145" s="138">
        <f>IF(F141=100,1,F142+F143+F144)</f>
        <v>1</v>
      </c>
      <c r="G145" s="137"/>
      <c r="H145" s="136"/>
      <c r="I145" s="214"/>
    </row>
    <row r="146" spans="1:12" ht="25.5" customHeight="1">
      <c r="A146" s="369"/>
      <c r="B146" s="50" t="s">
        <v>228</v>
      </c>
      <c r="C146" s="376" t="s">
        <v>114</v>
      </c>
      <c r="D146" s="377"/>
      <c r="E146" s="147">
        <f>IF(E147=99,"sconosciuto",L148*F148+L149*F149+L150*F150)</f>
        <v>0</v>
      </c>
      <c r="F146" s="245">
        <v>0</v>
      </c>
      <c r="G146" s="148" t="str">
        <f>G148</f>
        <v>nessuna</v>
      </c>
      <c r="H146" s="293"/>
      <c r="I146" s="215"/>
      <c r="J146" s="206">
        <f>IF(G146="media",1,(IF(G146="grande",1,0)))</f>
        <v>0</v>
      </c>
      <c r="K146" s="206">
        <f>IF(E146="sconosciuto",1,0)</f>
        <v>0</v>
      </c>
      <c r="L146" s="206">
        <f>IF(E146="sconosciuto",0,E146)</f>
        <v>0</v>
      </c>
    </row>
    <row r="147" spans="1:9" ht="25.5" customHeight="1">
      <c r="A147" s="369"/>
      <c r="B147" s="35"/>
      <c r="C147" s="378" t="s">
        <v>163</v>
      </c>
      <c r="D147" s="379"/>
      <c r="E147" s="141">
        <f>IF(AND(E148="sconosciuto",E149="sconosciuto",E150="sconosciuto"),99,0)</f>
        <v>0</v>
      </c>
      <c r="F147" s="197">
        <f>IF(AND(D148="non richiesto",D149="non richiesto",D150="non richiesto"),100,IF(AND(D148="",D149="",D150=""),100,0))</f>
        <v>100</v>
      </c>
      <c r="G147" s="113"/>
      <c r="H147" s="294"/>
      <c r="I147" s="214"/>
    </row>
    <row r="148" spans="1:12" ht="15" customHeight="1">
      <c r="A148" s="369"/>
      <c r="B148" s="137"/>
      <c r="C148" s="253" t="s">
        <v>247</v>
      </c>
      <c r="D148" s="256" t="s">
        <v>113</v>
      </c>
      <c r="E148" s="235">
        <v>0</v>
      </c>
      <c r="F148" s="247">
        <v>0</v>
      </c>
      <c r="G148" s="373" t="s">
        <v>96</v>
      </c>
      <c r="H148" s="295"/>
      <c r="I148" s="214"/>
      <c r="L148" s="206">
        <f>IF(E148=-3,-3,(IF(E148=-2,-2,(IF(E148=-1,-1,(IF(E148=0,0,(IF(E148=1,1,(IF(E148=2,2,(IF(E148=3,3,(IF(E148="sconosciuto",0,"valutazione")))))))))))))))</f>
        <v>0</v>
      </c>
    </row>
    <row r="149" spans="1:12" ht="15" customHeight="1">
      <c r="A149" s="369"/>
      <c r="B149" s="35"/>
      <c r="C149" s="259" t="s">
        <v>248</v>
      </c>
      <c r="D149" s="240" t="s">
        <v>113</v>
      </c>
      <c r="E149" s="236">
        <v>0</v>
      </c>
      <c r="F149" s="248">
        <v>0</v>
      </c>
      <c r="G149" s="374"/>
      <c r="H149" s="380"/>
      <c r="I149" s="214"/>
      <c r="L149" s="206">
        <f>IF(E149=-3,-3,(IF(E149=-2,-2,(IF(E149=-1,-1,(IF(E149=0,0,(IF(E149=1,1,(IF(E149=2,2,(IF(E149=3,3,(IF(E149="sconosciuto",0,"valutazione")))))))))))))))</f>
        <v>0</v>
      </c>
    </row>
    <row r="150" spans="1:12" ht="15" customHeight="1">
      <c r="A150" s="369"/>
      <c r="B150" s="35"/>
      <c r="C150" s="261" t="s">
        <v>249</v>
      </c>
      <c r="D150" s="257" t="s">
        <v>113</v>
      </c>
      <c r="E150" s="237">
        <v>0</v>
      </c>
      <c r="F150" s="249">
        <v>0</v>
      </c>
      <c r="G150" s="375"/>
      <c r="H150" s="381"/>
      <c r="I150" s="214"/>
      <c r="L150" s="206">
        <f>IF(E150=-3,-3,(IF(E150=-2,-2,(IF(E150=-1,-1,(IF(E150=0,0,(IF(E150=1,1,(IF(E150=2,2,(IF(E150=3,3,(IF(E150="sconosciuto",0,"valutazione")))))))))))))))</f>
        <v>0</v>
      </c>
    </row>
    <row r="151" spans="1:9" ht="15" customHeight="1">
      <c r="A151" s="199"/>
      <c r="B151" s="35"/>
      <c r="C151" s="53"/>
      <c r="D151" s="140"/>
      <c r="E151" s="137"/>
      <c r="F151" s="138">
        <f>IF(F147=100,1,F148+F149+F150)</f>
        <v>1</v>
      </c>
      <c r="G151" s="137"/>
      <c r="H151" s="136"/>
      <c r="I151" s="214"/>
    </row>
    <row r="152" spans="1:9" ht="12.75">
      <c r="A152" s="199"/>
      <c r="B152" s="39"/>
      <c r="C152" s="39"/>
      <c r="D152" s="45"/>
      <c r="E152" s="39"/>
      <c r="F152" s="51">
        <f>F110+F116+F122+F128+F134+F140+F146</f>
        <v>1</v>
      </c>
      <c r="G152" s="39"/>
      <c r="H152" s="105"/>
      <c r="I152" s="207"/>
    </row>
    <row r="153" spans="1:14" ht="12.75">
      <c r="A153" s="199"/>
      <c r="B153" s="39"/>
      <c r="C153" s="39"/>
      <c r="D153" s="39"/>
      <c r="E153" s="39"/>
      <c r="F153" s="287"/>
      <c r="G153" s="287"/>
      <c r="H153" s="39"/>
      <c r="K153" s="220"/>
      <c r="N153" s="216"/>
    </row>
    <row r="154" spans="1:11" ht="12.75">
      <c r="A154" s="199"/>
      <c r="B154" s="39"/>
      <c r="C154" s="39"/>
      <c r="D154" s="39"/>
      <c r="E154" s="39"/>
      <c r="F154" s="287"/>
      <c r="G154" s="287"/>
      <c r="H154" s="39"/>
      <c r="K154" s="220"/>
    </row>
    <row r="155" spans="1:11" ht="15.75">
      <c r="A155" s="369" t="s">
        <v>26</v>
      </c>
      <c r="B155" s="40" t="s">
        <v>70</v>
      </c>
      <c r="C155" s="40"/>
      <c r="D155" s="39"/>
      <c r="E155" s="39"/>
      <c r="F155" s="287"/>
      <c r="G155" s="287"/>
      <c r="H155" s="39"/>
      <c r="K155" s="220"/>
    </row>
    <row r="156" spans="1:15" ht="18.75" customHeight="1">
      <c r="A156" s="369"/>
      <c r="B156" s="42"/>
      <c r="C156" s="42"/>
      <c r="D156" s="42"/>
      <c r="E156" s="107"/>
      <c r="F156" s="107"/>
      <c r="G156" s="107"/>
      <c r="H156" s="107"/>
      <c r="I156" s="210"/>
      <c r="J156" s="210" t="s">
        <v>164</v>
      </c>
      <c r="K156" s="210" t="s">
        <v>160</v>
      </c>
      <c r="L156" s="221" t="s">
        <v>161</v>
      </c>
      <c r="M156" s="221" t="s">
        <v>162</v>
      </c>
      <c r="N156" s="222" t="s">
        <v>156</v>
      </c>
      <c r="O156" s="210" t="s">
        <v>27</v>
      </c>
    </row>
    <row r="157" spans="1:13" ht="25.5">
      <c r="A157" s="369"/>
      <c r="B157" s="52" t="s">
        <v>65</v>
      </c>
      <c r="C157" s="52"/>
      <c r="D157" s="52" t="s">
        <v>30</v>
      </c>
      <c r="E157" s="120" t="s">
        <v>75</v>
      </c>
      <c r="F157" s="110"/>
      <c r="G157" s="110" t="s">
        <v>95</v>
      </c>
      <c r="H157" s="111" t="s">
        <v>64</v>
      </c>
      <c r="I157" s="218"/>
      <c r="L157" s="223"/>
      <c r="M157" s="223"/>
    </row>
    <row r="158" spans="1:9" ht="12.75">
      <c r="A158" s="369"/>
      <c r="B158" s="42"/>
      <c r="C158" s="299"/>
      <c r="D158" s="284"/>
      <c r="E158" s="121"/>
      <c r="F158" s="122"/>
      <c r="G158" s="122"/>
      <c r="H158" s="42"/>
      <c r="I158" s="224"/>
    </row>
    <row r="159" spans="1:15" ht="25.5" customHeight="1">
      <c r="A159" s="369"/>
      <c r="B159" s="178">
        <v>1</v>
      </c>
      <c r="C159" s="291" t="s">
        <v>44</v>
      </c>
      <c r="D159" s="292"/>
      <c r="E159" s="201" t="s">
        <v>96</v>
      </c>
      <c r="F159" s="179"/>
      <c r="G159" s="202" t="s">
        <v>96</v>
      </c>
      <c r="H159" s="293"/>
      <c r="I159" s="215"/>
      <c r="J159" s="206">
        <f>IF(E159="nessuna",1,0)</f>
        <v>1</v>
      </c>
      <c r="K159" s="206">
        <f>IF(E159="piccola",2,0)</f>
        <v>0</v>
      </c>
      <c r="L159" s="206">
        <f>IF(E159="media",3,0)</f>
        <v>0</v>
      </c>
      <c r="M159" s="206">
        <f>IF(E159="grande",4,0)</f>
        <v>0</v>
      </c>
      <c r="N159" s="206">
        <f>IF(E159="sconosciuto",0,0)</f>
        <v>0</v>
      </c>
      <c r="O159" s="206">
        <f>SUM(J159:N159)</f>
        <v>1</v>
      </c>
    </row>
    <row r="160" spans="1:9" ht="25.5" customHeight="1">
      <c r="A160" s="369"/>
      <c r="B160" s="46"/>
      <c r="C160" s="283" t="s">
        <v>76</v>
      </c>
      <c r="D160" s="284"/>
      <c r="E160" s="123"/>
      <c r="F160" s="124"/>
      <c r="G160" s="113"/>
      <c r="H160" s="294"/>
      <c r="I160" s="214"/>
    </row>
    <row r="161" spans="1:15" ht="25.5" customHeight="1">
      <c r="A161" s="369"/>
      <c r="B161" s="178">
        <f>B159+1</f>
        <v>2</v>
      </c>
      <c r="C161" s="291" t="s">
        <v>45</v>
      </c>
      <c r="D161" s="292"/>
      <c r="E161" s="201" t="s">
        <v>96</v>
      </c>
      <c r="F161" s="179"/>
      <c r="G161" s="202" t="s">
        <v>96</v>
      </c>
      <c r="H161" s="293"/>
      <c r="I161" s="215"/>
      <c r="J161" s="206">
        <f>IF(E161="nessuna",1,0)</f>
        <v>1</v>
      </c>
      <c r="K161" s="206">
        <f>IF(E161="piccola",2,0)</f>
        <v>0</v>
      </c>
      <c r="L161" s="206">
        <f>IF(E161="media",3,0)</f>
        <v>0</v>
      </c>
      <c r="M161" s="206">
        <f>IF(E161="grande",4,0)</f>
        <v>0</v>
      </c>
      <c r="N161" s="206">
        <f>IF(E161="sconosciuto",0,0)</f>
        <v>0</v>
      </c>
      <c r="O161" s="206">
        <f>SUM(J161:N161)</f>
        <v>1</v>
      </c>
    </row>
    <row r="162" spans="1:9" ht="25.5" customHeight="1">
      <c r="A162" s="369"/>
      <c r="B162" s="47"/>
      <c r="C162" s="283" t="s">
        <v>77</v>
      </c>
      <c r="D162" s="284"/>
      <c r="E162" s="123"/>
      <c r="F162" s="115"/>
      <c r="G162" s="116"/>
      <c r="H162" s="294"/>
      <c r="I162" s="214"/>
    </row>
    <row r="163" spans="1:15" ht="25.5" customHeight="1">
      <c r="A163" s="369"/>
      <c r="B163" s="178">
        <f>B161+1</f>
        <v>3</v>
      </c>
      <c r="C163" s="291" t="s">
        <v>46</v>
      </c>
      <c r="D163" s="292"/>
      <c r="E163" s="201" t="s">
        <v>96</v>
      </c>
      <c r="F163" s="179"/>
      <c r="G163" s="202" t="s">
        <v>96</v>
      </c>
      <c r="H163" s="293"/>
      <c r="I163" s="215"/>
      <c r="J163" s="206">
        <f>IF(E163="nessuna",1,0)</f>
        <v>1</v>
      </c>
      <c r="K163" s="206">
        <f>IF(E163="piccola",2,0)</f>
        <v>0</v>
      </c>
      <c r="L163" s="206">
        <f>IF(E163="media",3,0)</f>
        <v>0</v>
      </c>
      <c r="M163" s="206">
        <f>IF(E163="grande",4,0)</f>
        <v>0</v>
      </c>
      <c r="N163" s="206">
        <f>IF(E163="sconosciuto",0,0)</f>
        <v>0</v>
      </c>
      <c r="O163" s="206">
        <f>SUM(J163:N163)</f>
        <v>1</v>
      </c>
    </row>
    <row r="164" spans="1:9" ht="25.5" customHeight="1">
      <c r="A164" s="369"/>
      <c r="B164" s="47"/>
      <c r="C164" s="283" t="s">
        <v>78</v>
      </c>
      <c r="D164" s="284"/>
      <c r="E164" s="123"/>
      <c r="F164" s="115"/>
      <c r="G164" s="116"/>
      <c r="H164" s="294"/>
      <c r="I164" s="214"/>
    </row>
    <row r="165" spans="1:15" ht="25.5" customHeight="1">
      <c r="A165" s="369"/>
      <c r="B165" s="178">
        <f>B163+1</f>
        <v>4</v>
      </c>
      <c r="C165" s="291" t="s">
        <v>47</v>
      </c>
      <c r="D165" s="292"/>
      <c r="E165" s="201" t="s">
        <v>96</v>
      </c>
      <c r="F165" s="179"/>
      <c r="G165" s="202" t="s">
        <v>96</v>
      </c>
      <c r="H165" s="293"/>
      <c r="I165" s="215"/>
      <c r="J165" s="206">
        <f>IF(E165="nessuna",1,0)</f>
        <v>1</v>
      </c>
      <c r="K165" s="206">
        <f>IF(E165="piccola",2,0)</f>
        <v>0</v>
      </c>
      <c r="L165" s="206">
        <f>IF(E165="media",3,0)</f>
        <v>0</v>
      </c>
      <c r="M165" s="206">
        <f>IF(E165="grande",4,0)</f>
        <v>0</v>
      </c>
      <c r="N165" s="206">
        <f>IF(E165="sconosciuto",0,0)</f>
        <v>0</v>
      </c>
      <c r="O165" s="206">
        <f>SUM(J165:N165)</f>
        <v>1</v>
      </c>
    </row>
    <row r="166" spans="1:9" ht="25.5" customHeight="1">
      <c r="A166" s="369"/>
      <c r="B166" s="47"/>
      <c r="C166" s="283" t="s">
        <v>79</v>
      </c>
      <c r="D166" s="284"/>
      <c r="E166" s="123"/>
      <c r="F166" s="115"/>
      <c r="G166" s="116"/>
      <c r="H166" s="294"/>
      <c r="I166" s="214"/>
    </row>
    <row r="167" spans="1:15" ht="25.5" customHeight="1">
      <c r="A167" s="369"/>
      <c r="B167" s="178">
        <f>B165+1</f>
        <v>5</v>
      </c>
      <c r="C167" s="291" t="s">
        <v>102</v>
      </c>
      <c r="D167" s="292"/>
      <c r="E167" s="201" t="s">
        <v>96</v>
      </c>
      <c r="F167" s="179"/>
      <c r="G167" s="202" t="s">
        <v>96</v>
      </c>
      <c r="H167" s="293"/>
      <c r="I167" s="215"/>
      <c r="J167" s="206">
        <f>IF(E167="nessuna",1,0)</f>
        <v>1</v>
      </c>
      <c r="K167" s="206">
        <f>IF(E167="piccola",2,0)</f>
        <v>0</v>
      </c>
      <c r="L167" s="206">
        <f>IF(E167="media",3,0)</f>
        <v>0</v>
      </c>
      <c r="M167" s="206">
        <f>IF(E167="grande",4,0)</f>
        <v>0</v>
      </c>
      <c r="N167" s="206">
        <f>IF(E167="sconosciuto",0,0)</f>
        <v>0</v>
      </c>
      <c r="O167" s="206">
        <f>SUM(J167:N167)</f>
        <v>1</v>
      </c>
    </row>
    <row r="168" spans="1:9" ht="25.5" customHeight="1">
      <c r="A168" s="369"/>
      <c r="B168" s="47"/>
      <c r="C168" s="283" t="s">
        <v>80</v>
      </c>
      <c r="D168" s="284"/>
      <c r="E168" s="123"/>
      <c r="F168" s="115"/>
      <c r="G168" s="116"/>
      <c r="H168" s="294"/>
      <c r="I168" s="214"/>
    </row>
    <row r="169" spans="1:15" ht="25.5" customHeight="1">
      <c r="A169" s="369"/>
      <c r="B169" s="178">
        <f>B167+1</f>
        <v>6</v>
      </c>
      <c r="C169" s="291" t="s">
        <v>48</v>
      </c>
      <c r="D169" s="292"/>
      <c r="E169" s="201" t="s">
        <v>96</v>
      </c>
      <c r="F169" s="179"/>
      <c r="G169" s="202" t="s">
        <v>96</v>
      </c>
      <c r="H169" s="293"/>
      <c r="I169" s="215"/>
      <c r="J169" s="206">
        <f>IF(E169="nessuna",1,0)</f>
        <v>1</v>
      </c>
      <c r="K169" s="206">
        <f>IF(E169="piccola",2,0)</f>
        <v>0</v>
      </c>
      <c r="L169" s="206">
        <f>IF(E169="media",3,0)</f>
        <v>0</v>
      </c>
      <c r="M169" s="206">
        <f>IF(E169="grande",4,0)</f>
        <v>0</v>
      </c>
      <c r="N169" s="206">
        <f>IF(E169="sconosciuto",0,0)</f>
        <v>0</v>
      </c>
      <c r="O169" s="206">
        <f>SUM(J169:N169)</f>
        <v>1</v>
      </c>
    </row>
    <row r="170" spans="1:9" ht="25.5" customHeight="1">
      <c r="A170" s="369"/>
      <c r="B170" s="47"/>
      <c r="C170" s="283" t="s">
        <v>81</v>
      </c>
      <c r="D170" s="284"/>
      <c r="E170" s="123"/>
      <c r="F170" s="115"/>
      <c r="G170" s="116"/>
      <c r="H170" s="294"/>
      <c r="I170" s="214"/>
    </row>
    <row r="171" spans="1:15" ht="25.5" customHeight="1">
      <c r="A171" s="369"/>
      <c r="B171" s="178">
        <f>B169+1</f>
        <v>7</v>
      </c>
      <c r="C171" s="291" t="s">
        <v>49</v>
      </c>
      <c r="D171" s="292"/>
      <c r="E171" s="201" t="s">
        <v>96</v>
      </c>
      <c r="F171" s="179"/>
      <c r="G171" s="202" t="s">
        <v>96</v>
      </c>
      <c r="H171" s="293"/>
      <c r="I171" s="215"/>
      <c r="J171" s="206">
        <f>IF(E171="nessuna",1,0)</f>
        <v>1</v>
      </c>
      <c r="K171" s="206">
        <f>IF(E171="piccola",2,0)</f>
        <v>0</v>
      </c>
      <c r="L171" s="206">
        <f>IF(E171="media",3,0)</f>
        <v>0</v>
      </c>
      <c r="M171" s="206">
        <f>IF(E171="grande",4,0)</f>
        <v>0</v>
      </c>
      <c r="N171" s="206">
        <f>IF(E171="sconosciuto",0,0)</f>
        <v>0</v>
      </c>
      <c r="O171" s="206">
        <f>SUM(J171:N171)</f>
        <v>1</v>
      </c>
    </row>
    <row r="172" spans="1:9" ht="25.5" customHeight="1">
      <c r="A172" s="369"/>
      <c r="B172" s="47"/>
      <c r="C172" s="283" t="s">
        <v>82</v>
      </c>
      <c r="D172" s="284"/>
      <c r="E172" s="123"/>
      <c r="F172" s="115"/>
      <c r="G172" s="238"/>
      <c r="H172" s="294"/>
      <c r="I172" s="214"/>
    </row>
    <row r="173" spans="1:15" ht="25.5" customHeight="1">
      <c r="A173" s="369"/>
      <c r="B173" s="178">
        <f>B171+1</f>
        <v>8</v>
      </c>
      <c r="C173" s="291" t="s">
        <v>50</v>
      </c>
      <c r="D173" s="292"/>
      <c r="E173" s="201" t="s">
        <v>96</v>
      </c>
      <c r="F173" s="179"/>
      <c r="G173" s="202" t="s">
        <v>96</v>
      </c>
      <c r="H173" s="295"/>
      <c r="I173" s="215"/>
      <c r="J173" s="206">
        <f>IF(E173="nessuna",1,0)</f>
        <v>1</v>
      </c>
      <c r="K173" s="206">
        <f>IF(E173="piccola",2,0)</f>
        <v>0</v>
      </c>
      <c r="L173" s="206">
        <f>IF(E173="media",3,0)</f>
        <v>0</v>
      </c>
      <c r="M173" s="206">
        <f>IF(E173="grande",4,0)</f>
        <v>0</v>
      </c>
      <c r="N173" s="206">
        <f>IF(E173="sconosciuto",0,0)</f>
        <v>0</v>
      </c>
      <c r="O173" s="206">
        <f>SUM(J173:N173)</f>
        <v>1</v>
      </c>
    </row>
    <row r="174" spans="1:9" ht="25.5" customHeight="1">
      <c r="A174" s="369"/>
      <c r="B174" s="35"/>
      <c r="C174" s="283" t="s">
        <v>250</v>
      </c>
      <c r="D174" s="284"/>
      <c r="E174" s="125"/>
      <c r="F174" s="113"/>
      <c r="G174" s="113"/>
      <c r="H174" s="296"/>
      <c r="I174" s="214"/>
    </row>
    <row r="175" spans="1:14" ht="12.75">
      <c r="A175" s="369"/>
      <c r="B175" s="39"/>
      <c r="C175" s="287"/>
      <c r="D175" s="288"/>
      <c r="E175" s="39"/>
      <c r="F175" s="39"/>
      <c r="G175" s="39"/>
      <c r="H175" s="39"/>
      <c r="N175" s="225"/>
    </row>
    <row r="176" spans="1:8" ht="12.75">
      <c r="A176" s="199"/>
      <c r="B176" s="39"/>
      <c r="C176" s="289" t="s">
        <v>127</v>
      </c>
      <c r="D176" s="288"/>
      <c r="E176" s="290"/>
      <c r="F176" s="39"/>
      <c r="G176" s="39"/>
      <c r="H176" s="39"/>
    </row>
    <row r="177" spans="1:8" ht="12.75">
      <c r="A177" s="199"/>
      <c r="B177" s="39"/>
      <c r="C177" s="289" t="s">
        <v>128</v>
      </c>
      <c r="D177" s="288"/>
      <c r="E177" s="288"/>
      <c r="F177" s="39"/>
      <c r="G177" s="39"/>
      <c r="H177" s="39"/>
    </row>
    <row r="178" spans="1:8" ht="12.75">
      <c r="A178" s="199"/>
      <c r="B178" s="39"/>
      <c r="C178" s="39"/>
      <c r="D178" s="39"/>
      <c r="E178" s="39"/>
      <c r="F178" s="39"/>
      <c r="G178" s="39"/>
      <c r="H178" s="39"/>
    </row>
    <row r="179" spans="1:8" ht="12.75">
      <c r="A179" s="199"/>
      <c r="B179" s="39"/>
      <c r="C179" s="39"/>
      <c r="D179" s="39"/>
      <c r="E179" s="39"/>
      <c r="F179" s="39"/>
      <c r="G179" s="39"/>
      <c r="H179" s="39"/>
    </row>
    <row r="180" spans="1:8" ht="12.75">
      <c r="A180" s="199"/>
      <c r="B180" s="39"/>
      <c r="C180" s="39"/>
      <c r="D180" s="39"/>
      <c r="E180" s="39"/>
      <c r="F180" s="39"/>
      <c r="G180" s="39"/>
      <c r="H180" s="39"/>
    </row>
    <row r="181" spans="1:8" ht="15.75">
      <c r="A181" s="199"/>
      <c r="B181" s="40" t="s">
        <v>83</v>
      </c>
      <c r="C181" s="39"/>
      <c r="D181" s="39"/>
      <c r="E181" s="39"/>
      <c r="F181" s="39"/>
      <c r="G181" s="39"/>
      <c r="H181" s="39"/>
    </row>
    <row r="182" spans="1:8" ht="18" customHeight="1">
      <c r="A182" s="199"/>
      <c r="B182" s="54" t="s">
        <v>91</v>
      </c>
      <c r="C182" s="39"/>
      <c r="D182" s="39"/>
      <c r="E182" s="39"/>
      <c r="F182" s="39"/>
      <c r="G182" s="39"/>
      <c r="H182" s="39"/>
    </row>
    <row r="183" spans="1:8" ht="63.75" customHeight="1">
      <c r="A183" s="199"/>
      <c r="B183" s="370"/>
      <c r="C183" s="371"/>
      <c r="D183" s="371"/>
      <c r="E183" s="371"/>
      <c r="F183" s="371"/>
      <c r="G183" s="372"/>
      <c r="H183" s="39"/>
    </row>
    <row r="184" spans="1:8" ht="13.5" thickBot="1">
      <c r="A184" s="199"/>
      <c r="B184" s="99"/>
      <c r="C184" s="99"/>
      <c r="D184" s="99"/>
      <c r="E184" s="99"/>
      <c r="F184" s="99"/>
      <c r="G184" s="99"/>
      <c r="H184" s="99"/>
    </row>
    <row r="185" spans="1:11" ht="12.75">
      <c r="A185" s="199"/>
      <c r="B185" s="39"/>
      <c r="C185" s="39"/>
      <c r="D185" s="39"/>
      <c r="E185" s="39"/>
      <c r="F185" s="39"/>
      <c r="G185" s="39"/>
      <c r="H185" s="39"/>
      <c r="I185" s="205"/>
      <c r="J185" s="205"/>
      <c r="K185" s="205"/>
    </row>
    <row r="186" spans="1:11" ht="18">
      <c r="A186" s="199"/>
      <c r="B186" s="101" t="s">
        <v>22</v>
      </c>
      <c r="C186" s="39"/>
      <c r="D186" s="39"/>
      <c r="E186" s="39"/>
      <c r="F186" s="39"/>
      <c r="G186" s="39"/>
      <c r="H186" s="39"/>
      <c r="I186" s="205"/>
      <c r="J186" s="205"/>
      <c r="K186" s="205"/>
    </row>
    <row r="187" spans="1:11" ht="12.75">
      <c r="A187" s="199"/>
      <c r="B187" s="39"/>
      <c r="C187" s="39"/>
      <c r="D187" s="39"/>
      <c r="E187" s="39"/>
      <c r="F187" s="39"/>
      <c r="G187" s="39"/>
      <c r="H187" s="39"/>
      <c r="I187" s="205"/>
      <c r="J187" s="205"/>
      <c r="K187" s="205"/>
    </row>
    <row r="188" spans="1:11" ht="15.75">
      <c r="A188" s="199"/>
      <c r="B188" s="40" t="s">
        <v>157</v>
      </c>
      <c r="C188" s="40"/>
      <c r="D188" s="39"/>
      <c r="E188" s="39"/>
      <c r="F188" s="39"/>
      <c r="G188" s="39"/>
      <c r="H188" s="39"/>
      <c r="I188" s="205"/>
      <c r="J188" s="205"/>
      <c r="K188" s="205"/>
    </row>
    <row r="189" spans="1:11" s="212" customFormat="1" ht="18.75" customHeight="1">
      <c r="A189" s="200"/>
      <c r="B189" s="41"/>
      <c r="C189" s="41"/>
      <c r="D189" s="41"/>
      <c r="E189" s="107"/>
      <c r="F189" s="107"/>
      <c r="G189" s="107"/>
      <c r="H189" s="107"/>
      <c r="I189" s="210"/>
      <c r="J189" s="211"/>
      <c r="K189" s="211"/>
    </row>
    <row r="190" spans="1:17" ht="25.5" customHeight="1">
      <c r="A190" s="199"/>
      <c r="B190" s="52" t="s">
        <v>65</v>
      </c>
      <c r="C190" s="52"/>
      <c r="D190" s="52" t="s">
        <v>30</v>
      </c>
      <c r="E190" s="108" t="s">
        <v>31</v>
      </c>
      <c r="F190" s="109" t="s">
        <v>32</v>
      </c>
      <c r="G190" s="110" t="s">
        <v>95</v>
      </c>
      <c r="H190" s="111" t="s">
        <v>64</v>
      </c>
      <c r="I190" s="213"/>
      <c r="J190" s="205"/>
      <c r="K190" s="205"/>
      <c r="L190" s="205"/>
      <c r="M190" s="205"/>
      <c r="N190" s="205"/>
      <c r="O190" s="205"/>
      <c r="P190" s="205"/>
      <c r="Q190" s="205"/>
    </row>
    <row r="191" spans="1:15" ht="25.5" customHeight="1">
      <c r="A191" s="369" t="s">
        <v>22</v>
      </c>
      <c r="B191" s="43" t="s">
        <v>33</v>
      </c>
      <c r="C191" s="43"/>
      <c r="D191" s="39"/>
      <c r="E191" s="112"/>
      <c r="F191" s="113"/>
      <c r="G191" s="113"/>
      <c r="H191" s="39"/>
      <c r="J191" s="206" t="s">
        <v>17</v>
      </c>
      <c r="K191" s="206" t="s">
        <v>155</v>
      </c>
      <c r="L191" s="206" t="s">
        <v>19</v>
      </c>
      <c r="M191" s="206" t="s">
        <v>20</v>
      </c>
      <c r="O191" s="206" t="s">
        <v>21</v>
      </c>
    </row>
    <row r="192" spans="1:16" ht="25.5" customHeight="1">
      <c r="A192" s="369"/>
      <c r="B192" s="48" t="s">
        <v>166</v>
      </c>
      <c r="C192" s="297" t="s">
        <v>56</v>
      </c>
      <c r="D192" s="298"/>
      <c r="E192" s="143">
        <f>IF(E193=99,"sconosciuto",L194*F194+L195*F195+L196*F196)</f>
        <v>0</v>
      </c>
      <c r="F192" s="242">
        <f>F20</f>
        <v>0.2</v>
      </c>
      <c r="G192" s="144" t="str">
        <f>G194</f>
        <v>nessuna</v>
      </c>
      <c r="H192" s="293"/>
      <c r="I192" s="214"/>
      <c r="J192" s="206">
        <f>IF(G192="media",1,(IF(G192="grande",1,0)))</f>
        <v>0</v>
      </c>
      <c r="K192" s="206">
        <f>IF(E192="sconosciuto",1,0)</f>
        <v>0</v>
      </c>
      <c r="L192" s="206">
        <f>IF(E192="sconosciuto",0,E192)</f>
        <v>0</v>
      </c>
      <c r="M192" s="206" t="str">
        <f>B191</f>
        <v>Economia</v>
      </c>
      <c r="N192" s="206">
        <f>L192*F192+L198*F198+L204*F204+L210*F210+L216*F216</f>
        <v>0</v>
      </c>
      <c r="O192" s="206">
        <f>IF(F234=100%,0,1)</f>
        <v>0</v>
      </c>
      <c r="P192" s="206">
        <f>O192+O193+O194</f>
        <v>0</v>
      </c>
    </row>
    <row r="193" spans="1:15" ht="25.5" customHeight="1">
      <c r="A193" s="369"/>
      <c r="B193" s="35"/>
      <c r="C193" s="283" t="s">
        <v>130</v>
      </c>
      <c r="D193" s="284"/>
      <c r="E193" s="141">
        <f>IF(AND(E194="sconosciuto",E195="sconosciuto",E196="sconosciuto"),99,0)</f>
        <v>0</v>
      </c>
      <c r="F193" s="115"/>
      <c r="G193" s="116"/>
      <c r="H193" s="294"/>
      <c r="I193" s="214"/>
      <c r="M193" s="206" t="str">
        <f>B236</f>
        <v>Ambiente</v>
      </c>
      <c r="N193" s="206">
        <f>L237*F237+L243*F243+L249*F249+L255*F255+L261*F261</f>
        <v>0</v>
      </c>
      <c r="O193" s="206">
        <f>IF(F279=100%,0,1)</f>
        <v>0</v>
      </c>
    </row>
    <row r="194" spans="1:15" ht="15" customHeight="1">
      <c r="A194" s="369"/>
      <c r="B194" s="137"/>
      <c r="C194" s="253" t="s">
        <v>181</v>
      </c>
      <c r="D194" s="239" t="str">
        <f>D$22</f>
        <v>Crescita del reddito</v>
      </c>
      <c r="E194" s="235">
        <v>0</v>
      </c>
      <c r="F194" s="250">
        <f>F22</f>
        <v>0.3334</v>
      </c>
      <c r="G194" s="373" t="s">
        <v>96</v>
      </c>
      <c r="H194" s="295"/>
      <c r="I194" s="214"/>
      <c r="L194" s="206">
        <f>IF(E194=-3,-3,(IF(E194=-2,-2,(IF(E194=-1,-1,(IF(E194=0,0,(IF(E194=1,1,(IF(E194=2,2,(IF(E194=3,3,(IF(E194="sconosciuto",0,"valutazione")))))))))))))))</f>
        <v>0</v>
      </c>
      <c r="M194" s="206" t="str">
        <f>B281</f>
        <v>Società</v>
      </c>
      <c r="N194" s="206">
        <f>L282*F282+L288*F288+L294*F294+L300*F300+L306*F306</f>
        <v>0</v>
      </c>
      <c r="O194" s="206">
        <f>IF(F324=100%,0,1)</f>
        <v>0</v>
      </c>
    </row>
    <row r="195" spans="1:12" ht="15" customHeight="1">
      <c r="A195" s="369"/>
      <c r="B195" s="35"/>
      <c r="C195" s="255" t="s">
        <v>182</v>
      </c>
      <c r="D195" s="240" t="str">
        <f>D$23</f>
        <v>Crescita dell'occupazione</v>
      </c>
      <c r="E195" s="236">
        <v>0</v>
      </c>
      <c r="F195" s="251">
        <f>F23</f>
        <v>0.3333</v>
      </c>
      <c r="G195" s="374"/>
      <c r="H195" s="380"/>
      <c r="I195" s="214"/>
      <c r="L195" s="206">
        <f>IF(E195=-3,-3,(IF(E195=-2,-2,(IF(E195=-1,-1,(IF(E195=0,0,(IF(E195=1,1,(IF(E195=2,2,(IF(E195=3,3,(IF(E195="sconosciuto",0,"valutazione")))))))))))))))</f>
        <v>0</v>
      </c>
    </row>
    <row r="196" spans="1:12" ht="15" customHeight="1">
      <c r="A196" s="369"/>
      <c r="B196" s="35"/>
      <c r="C196" s="254" t="s">
        <v>183</v>
      </c>
      <c r="D196" s="241" t="str">
        <f>D$24</f>
        <v>non richiesto</v>
      </c>
      <c r="E196" s="237">
        <v>0</v>
      </c>
      <c r="F196" s="252">
        <f>F24</f>
        <v>0.3333</v>
      </c>
      <c r="G196" s="375"/>
      <c r="H196" s="381"/>
      <c r="I196" s="214"/>
      <c r="L196" s="206">
        <f>IF(E196=-3,-3,(IF(E196=-2,-2,(IF(E196=-1,-1,(IF(E196=0,0,(IF(E196=1,1,(IF(E196=2,2,(IF(E196=3,3,(IF(E196="sconosciuto",0,"valutazione")))))))))))))))</f>
        <v>0</v>
      </c>
    </row>
    <row r="197" spans="1:9" ht="15" customHeight="1">
      <c r="A197" s="369"/>
      <c r="B197" s="35"/>
      <c r="C197" s="53"/>
      <c r="D197" s="140"/>
      <c r="E197" s="137"/>
      <c r="F197" s="138">
        <f>IF(F193=100,1,F194+F195+F196)</f>
        <v>1</v>
      </c>
      <c r="G197" s="137"/>
      <c r="H197" s="136"/>
      <c r="I197" s="214"/>
    </row>
    <row r="198" spans="1:12" ht="25.5" customHeight="1">
      <c r="A198" s="369"/>
      <c r="B198" s="48" t="s">
        <v>167</v>
      </c>
      <c r="C198" s="297" t="s">
        <v>58</v>
      </c>
      <c r="D198" s="298"/>
      <c r="E198" s="143">
        <f>IF(E199=99,"sconosciuto",L200*F200+L201*F201+L202*F202)</f>
        <v>0</v>
      </c>
      <c r="F198" s="242">
        <f>F26</f>
        <v>0.2</v>
      </c>
      <c r="G198" s="144" t="str">
        <f>G200</f>
        <v>nessuna</v>
      </c>
      <c r="H198" s="293"/>
      <c r="I198" s="214"/>
      <c r="J198" s="206">
        <f>IF(G198="media",1,(IF(G198="grande",1,0)))</f>
        <v>0</v>
      </c>
      <c r="K198" s="206">
        <f>IF(E198="sconosciuto",1,0)</f>
        <v>0</v>
      </c>
      <c r="L198" s="206">
        <f>IF(E198="sconosciuto",0,E198)</f>
        <v>0</v>
      </c>
    </row>
    <row r="199" spans="1:9" ht="25.5" customHeight="1">
      <c r="A199" s="369"/>
      <c r="B199" s="44"/>
      <c r="C199" s="283" t="s">
        <v>123</v>
      </c>
      <c r="D199" s="284"/>
      <c r="E199" s="141">
        <f>IF(AND(E200="sconosciuto",E201="sconosciuto",E202="sconosciuto"),99,0)</f>
        <v>0</v>
      </c>
      <c r="F199" s="197">
        <f>IF(AND(D200="non richiesto",D201="non richiesto",D202="non richiesto"),100,IF(AND(D200="",D201="",D202=""),100,0))</f>
        <v>0</v>
      </c>
      <c r="G199" s="116"/>
      <c r="H199" s="294"/>
      <c r="I199" s="214"/>
    </row>
    <row r="200" spans="1:12" ht="15" customHeight="1">
      <c r="A200" s="369"/>
      <c r="B200" s="137"/>
      <c r="C200" s="253" t="s">
        <v>184</v>
      </c>
      <c r="D200" s="256" t="str">
        <f>D$28</f>
        <v>Sottocriterio 1</v>
      </c>
      <c r="E200" s="235">
        <v>0</v>
      </c>
      <c r="F200" s="250">
        <f>F28</f>
        <v>0.3334</v>
      </c>
      <c r="G200" s="373" t="s">
        <v>96</v>
      </c>
      <c r="H200" s="295"/>
      <c r="I200" s="214"/>
      <c r="L200" s="206">
        <f>IF(E200=-3,-3,(IF(E200=-2,-2,(IF(E200=-1,-1,(IF(E200=0,0,(IF(E200=1,1,(IF(E200=2,2,(IF(E200=3,3,(IF(E200="sconosciuto",0,"valutazione")))))))))))))))</f>
        <v>0</v>
      </c>
    </row>
    <row r="201" spans="1:12" ht="15" customHeight="1">
      <c r="A201" s="369"/>
      <c r="B201" s="35"/>
      <c r="C201" s="255" t="s">
        <v>185</v>
      </c>
      <c r="D201" s="240" t="str">
        <f>D$29</f>
        <v>Sottocriterio 2</v>
      </c>
      <c r="E201" s="236">
        <v>0</v>
      </c>
      <c r="F201" s="251">
        <f>F29</f>
        <v>0.3333</v>
      </c>
      <c r="G201" s="374"/>
      <c r="H201" s="380"/>
      <c r="I201" s="214"/>
      <c r="L201" s="206">
        <f>IF(E201=-3,-3,(IF(E201=-2,-2,(IF(E201=-1,-1,(IF(E201=0,0,(IF(E201=1,1,(IF(E201=2,2,(IF(E201=3,3,(IF(E201="sconosciuto",0,"valutazione")))))))))))))))</f>
        <v>0</v>
      </c>
    </row>
    <row r="202" spans="1:12" ht="15" customHeight="1">
      <c r="A202" s="369"/>
      <c r="B202" s="35"/>
      <c r="C202" s="258" t="s">
        <v>186</v>
      </c>
      <c r="D202" s="257" t="str">
        <f>D$30</f>
        <v>Sottocriterio 3</v>
      </c>
      <c r="E202" s="237">
        <v>0</v>
      </c>
      <c r="F202" s="252">
        <f>F30</f>
        <v>0.3333</v>
      </c>
      <c r="G202" s="375"/>
      <c r="H202" s="381"/>
      <c r="I202" s="214"/>
      <c r="L202" s="206">
        <f>IF(E202=-3,-3,(IF(E202=-2,-2,(IF(E202=-1,-1,(IF(E202=0,0,(IF(E202=1,1,(IF(E202=2,2,(IF(E202=3,3,(IF(E202="sconosciuto",0,"valutazione")))))))))))))))</f>
        <v>0</v>
      </c>
    </row>
    <row r="203" spans="1:9" ht="15" customHeight="1">
      <c r="A203" s="369"/>
      <c r="B203" s="35"/>
      <c r="C203" s="53"/>
      <c r="D203" s="140"/>
      <c r="E203" s="137"/>
      <c r="F203" s="138">
        <f>IF(F199=100,1,F200+F201+F202)</f>
        <v>1</v>
      </c>
      <c r="G203" s="137"/>
      <c r="H203" s="136"/>
      <c r="I203" s="214"/>
    </row>
    <row r="204" spans="1:12" ht="25.5" customHeight="1">
      <c r="A204" s="369"/>
      <c r="B204" s="48" t="s">
        <v>168</v>
      </c>
      <c r="C204" s="297" t="s">
        <v>57</v>
      </c>
      <c r="D204" s="298"/>
      <c r="E204" s="143">
        <f>IF(E205=99,"sconosciuto",L206*F206+L207*F207+L208*F208)</f>
        <v>0</v>
      </c>
      <c r="F204" s="242">
        <f>F32</f>
        <v>0.2</v>
      </c>
      <c r="G204" s="144" t="str">
        <f>G206</f>
        <v>nessuna</v>
      </c>
      <c r="H204" s="293"/>
      <c r="I204" s="215"/>
      <c r="J204" s="206">
        <f>IF(G204="media",1,(IF(G204="grande",1,0)))</f>
        <v>0</v>
      </c>
      <c r="K204" s="206">
        <f>IF(E204="sconosciuto",1,0)</f>
        <v>0</v>
      </c>
      <c r="L204" s="206">
        <f>IF(E204="sconosciuto",0,E204)</f>
        <v>0</v>
      </c>
    </row>
    <row r="205" spans="1:13" ht="25.5" customHeight="1">
      <c r="A205" s="369"/>
      <c r="B205" s="44"/>
      <c r="C205" s="283" t="s">
        <v>61</v>
      </c>
      <c r="D205" s="284"/>
      <c r="E205" s="141">
        <f>IF(AND(E206="sconosciuto",E207="sconosciuto",E208="sconosciuto"),99,0)</f>
        <v>0</v>
      </c>
      <c r="F205" s="197">
        <f>IF(AND(D206="non richiesto",D207="non richiesto",D208="non richiesto"),100,IF(AND(D206="",D207="",D208=""),100,0))</f>
        <v>0</v>
      </c>
      <c r="G205" s="116"/>
      <c r="H205" s="294"/>
      <c r="I205" s="214"/>
      <c r="M205" s="216"/>
    </row>
    <row r="206" spans="1:12" ht="15" customHeight="1">
      <c r="A206" s="369"/>
      <c r="B206" s="137"/>
      <c r="C206" s="253" t="s">
        <v>187</v>
      </c>
      <c r="D206" s="256" t="str">
        <f>D$34</f>
        <v>Sottocriterio 1</v>
      </c>
      <c r="E206" s="235">
        <v>0</v>
      </c>
      <c r="F206" s="250">
        <f>F34</f>
        <v>0.3334</v>
      </c>
      <c r="G206" s="373" t="s">
        <v>96</v>
      </c>
      <c r="H206" s="295"/>
      <c r="I206" s="214"/>
      <c r="L206" s="206">
        <f>IF(E206=-3,-3,(IF(E206=-2,-2,(IF(E206=-1,-1,(IF(E206=0,0,(IF(E206=1,1,(IF(E206=2,2,(IF(E206=3,3,(IF(E206="sconosciuto",0,"valutazione")))))))))))))))</f>
        <v>0</v>
      </c>
    </row>
    <row r="207" spans="1:12" ht="15" customHeight="1">
      <c r="A207" s="369"/>
      <c r="B207" s="35"/>
      <c r="C207" s="255" t="s">
        <v>188</v>
      </c>
      <c r="D207" s="240" t="str">
        <f>D$35</f>
        <v>Sottocriterio 2</v>
      </c>
      <c r="E207" s="236">
        <v>0</v>
      </c>
      <c r="F207" s="251">
        <f>F35</f>
        <v>0.3333</v>
      </c>
      <c r="G207" s="374"/>
      <c r="H207" s="380"/>
      <c r="I207" s="214"/>
      <c r="L207" s="206">
        <f>IF(E207=-3,-3,(IF(E207=-2,-2,(IF(E207=-1,-1,(IF(E207=0,0,(IF(E207=1,1,(IF(E207=2,2,(IF(E207=3,3,(IF(E207="sconosciuto",0,"valutazione")))))))))))))))</f>
        <v>0</v>
      </c>
    </row>
    <row r="208" spans="1:12" ht="15" customHeight="1">
      <c r="A208" s="369"/>
      <c r="B208" s="35"/>
      <c r="C208" s="258" t="s">
        <v>189</v>
      </c>
      <c r="D208" s="257" t="str">
        <f>D$36</f>
        <v>Sottocriterio 3</v>
      </c>
      <c r="E208" s="237">
        <v>0</v>
      </c>
      <c r="F208" s="252">
        <f>F36</f>
        <v>0.3333</v>
      </c>
      <c r="G208" s="375"/>
      <c r="H208" s="381"/>
      <c r="I208" s="214"/>
      <c r="L208" s="206">
        <f>IF(E208=-3,-3,(IF(E208=-2,-2,(IF(E208=-1,-1,(IF(E208=0,0,(IF(E208=1,1,(IF(E208=2,2,(IF(E208=3,3,(IF(E208="sconosciuto",0,"valutazione")))))))))))))))</f>
        <v>0</v>
      </c>
    </row>
    <row r="209" spans="1:9" ht="15" customHeight="1">
      <c r="A209" s="369"/>
      <c r="B209" s="35"/>
      <c r="C209" s="53"/>
      <c r="D209" s="140"/>
      <c r="E209" s="137"/>
      <c r="F209" s="138">
        <f>IF(F205=100,1,F206+F207+F208)</f>
        <v>1</v>
      </c>
      <c r="G209" s="137"/>
      <c r="H209" s="136"/>
      <c r="I209" s="214"/>
    </row>
    <row r="210" spans="1:12" ht="25.5" customHeight="1">
      <c r="A210" s="369"/>
      <c r="B210" s="48" t="s">
        <v>169</v>
      </c>
      <c r="C210" s="297" t="s">
        <v>35</v>
      </c>
      <c r="D210" s="298"/>
      <c r="E210" s="143">
        <f>IF(E211=99,"sconosciuto",L212*F212+L213*F213+L214*F214)</f>
        <v>0</v>
      </c>
      <c r="F210" s="242">
        <f>F38</f>
        <v>0.2</v>
      </c>
      <c r="G210" s="144" t="str">
        <f>G212</f>
        <v>nessuna</v>
      </c>
      <c r="H210" s="293"/>
      <c r="I210" s="215"/>
      <c r="J210" s="206">
        <f>IF(G210="media",1,(IF(G210="grande",1,0)))</f>
        <v>0</v>
      </c>
      <c r="K210" s="206">
        <f>IF(E210="sconosciuto",1,0)</f>
        <v>0</v>
      </c>
      <c r="L210" s="206">
        <f>IF(E210="sconosciuto",0,E210)</f>
        <v>0</v>
      </c>
    </row>
    <row r="211" spans="1:9" ht="25.5" customHeight="1">
      <c r="A211" s="369"/>
      <c r="B211" s="44"/>
      <c r="C211" s="283" t="s">
        <v>62</v>
      </c>
      <c r="D211" s="284"/>
      <c r="E211" s="141">
        <f>IF(AND(E212="sconosciuto",E213="sconosciuto",E214="sconosciuto"),99,0)</f>
        <v>0</v>
      </c>
      <c r="F211" s="197">
        <f>IF(AND(D212="non richiesto",D213="non richiesto",D214="non richiesto"),100,IF(AND(D212="",D213="",D214=""),100,0))</f>
        <v>0</v>
      </c>
      <c r="G211" s="116"/>
      <c r="H211" s="294"/>
      <c r="I211" s="214"/>
    </row>
    <row r="212" spans="1:12" ht="15" customHeight="1">
      <c r="A212" s="369" t="s">
        <v>22</v>
      </c>
      <c r="B212" s="137"/>
      <c r="C212" s="253" t="s">
        <v>190</v>
      </c>
      <c r="D212" s="256" t="str">
        <f>D$40</f>
        <v>Sottocriterio 1</v>
      </c>
      <c r="E212" s="235">
        <v>0</v>
      </c>
      <c r="F212" s="250">
        <f>F40</f>
        <v>0.3334</v>
      </c>
      <c r="G212" s="373" t="s">
        <v>96</v>
      </c>
      <c r="H212" s="295"/>
      <c r="I212" s="214"/>
      <c r="L212" s="206">
        <f>IF(E212=-3,-3,(IF(E212=-2,-2,(IF(E212=-1,-1,(IF(E212=0,0,(IF(E212=1,1,(IF(E212=2,2,(IF(E212=3,3,(IF(E212="sconosciuto",0,"valutazione")))))))))))))))</f>
        <v>0</v>
      </c>
    </row>
    <row r="213" spans="1:12" ht="15" customHeight="1">
      <c r="A213" s="369"/>
      <c r="B213" s="35"/>
      <c r="C213" s="255" t="s">
        <v>191</v>
      </c>
      <c r="D213" s="240" t="str">
        <f>D$41</f>
        <v>Sottocriterio 2</v>
      </c>
      <c r="E213" s="236">
        <v>0</v>
      </c>
      <c r="F213" s="251">
        <f>F41</f>
        <v>0.3333</v>
      </c>
      <c r="G213" s="374"/>
      <c r="H213" s="380"/>
      <c r="I213" s="214"/>
      <c r="L213" s="206">
        <f>IF(E213=-3,-3,(IF(E213=-2,-2,(IF(E213=-1,-1,(IF(E213=0,0,(IF(E213=1,1,(IF(E213=2,2,(IF(E213=3,3,(IF(E213="sconosciuto",0,"valutazione")))))))))))))))</f>
        <v>0</v>
      </c>
    </row>
    <row r="214" spans="1:12" ht="15" customHeight="1">
      <c r="A214" s="369"/>
      <c r="B214" s="35"/>
      <c r="C214" s="258" t="s">
        <v>192</v>
      </c>
      <c r="D214" s="257" t="str">
        <f>D$42</f>
        <v>Sottocriterio 3</v>
      </c>
      <c r="E214" s="237">
        <v>0</v>
      </c>
      <c r="F214" s="252">
        <f>F42</f>
        <v>0.3333</v>
      </c>
      <c r="G214" s="375"/>
      <c r="H214" s="381"/>
      <c r="I214" s="214"/>
      <c r="L214" s="206">
        <f>IF(E214=-3,-3,(IF(E214=-2,-2,(IF(E214=-1,-1,(IF(E214=0,0,(IF(E214=1,1,(IF(E214=2,2,(IF(E214=3,3,(IF(E214="sconosciuto",0,"valutazione")))))))))))))))</f>
        <v>0</v>
      </c>
    </row>
    <row r="215" spans="1:9" ht="15" customHeight="1">
      <c r="A215" s="369"/>
      <c r="B215" s="35"/>
      <c r="C215" s="53"/>
      <c r="D215" s="140"/>
      <c r="E215" s="137"/>
      <c r="F215" s="138">
        <f>IF(F211=100,1,F212+F213+F214)</f>
        <v>1</v>
      </c>
      <c r="G215" s="137"/>
      <c r="H215" s="136"/>
      <c r="I215" s="214"/>
    </row>
    <row r="216" spans="1:12" ht="25.5" customHeight="1">
      <c r="A216" s="369"/>
      <c r="B216" s="48" t="s">
        <v>170</v>
      </c>
      <c r="C216" s="297" t="s">
        <v>36</v>
      </c>
      <c r="D216" s="298"/>
      <c r="E216" s="143">
        <f>IF(E217=99,"sconosciuto",L218*F218+L219*F219+L220*F220)</f>
        <v>0</v>
      </c>
      <c r="F216" s="242">
        <f>F44</f>
        <v>0.2</v>
      </c>
      <c r="G216" s="144" t="str">
        <f>G218</f>
        <v>nessuna</v>
      </c>
      <c r="H216" s="293"/>
      <c r="I216" s="215"/>
      <c r="J216" s="206">
        <f>IF(G216="media",1,(IF(G216="grande",1,0)))</f>
        <v>0</v>
      </c>
      <c r="K216" s="206">
        <f>IF(E216="sconosciuto",1,0)</f>
        <v>0</v>
      </c>
      <c r="L216" s="206">
        <f>IF(E216="sconosciuto",0,E216)</f>
        <v>0</v>
      </c>
    </row>
    <row r="217" spans="1:9" ht="25.5" customHeight="1">
      <c r="A217" s="369"/>
      <c r="B217" s="35"/>
      <c r="C217" s="283" t="s">
        <v>63</v>
      </c>
      <c r="D217" s="284"/>
      <c r="E217" s="141">
        <f>IF(AND(E218="sconosciuto",E219="sconosciuto",E220="sconosciuto"),99,0)</f>
        <v>0</v>
      </c>
      <c r="F217" s="197">
        <f>IF(AND(D218="non richiesto",D219="non richiesto",D220="non richiesto"),100,IF(AND(D218="",D219="",D220=""),100,0))</f>
        <v>0</v>
      </c>
      <c r="G217" s="113"/>
      <c r="H217" s="294"/>
      <c r="I217" s="214"/>
    </row>
    <row r="218" spans="1:12" ht="15" customHeight="1">
      <c r="A218" s="369"/>
      <c r="B218" s="137"/>
      <c r="C218" s="253" t="s">
        <v>193</v>
      </c>
      <c r="D218" s="256" t="str">
        <f>D$46</f>
        <v>Sottocriterio 1</v>
      </c>
      <c r="E218" s="235">
        <v>0</v>
      </c>
      <c r="F218" s="250">
        <f>F46</f>
        <v>0.3334</v>
      </c>
      <c r="G218" s="373" t="s">
        <v>96</v>
      </c>
      <c r="H218" s="295"/>
      <c r="I218" s="214"/>
      <c r="L218" s="206">
        <f>IF(E218=-3,-3,(IF(E218=-2,-2,(IF(E218=-1,-1,(IF(E218=0,0,(IF(E218=1,1,(IF(E218=2,2,(IF(E218=3,3,(IF(E218="sconosciuto",0,"valutazione")))))))))))))))</f>
        <v>0</v>
      </c>
    </row>
    <row r="219" spans="1:12" ht="15" customHeight="1">
      <c r="A219" s="369"/>
      <c r="B219" s="35"/>
      <c r="C219" s="255" t="s">
        <v>194</v>
      </c>
      <c r="D219" s="240" t="str">
        <f>D$47</f>
        <v>Sottocriterio 2</v>
      </c>
      <c r="E219" s="236">
        <v>0</v>
      </c>
      <c r="F219" s="251">
        <f>F47</f>
        <v>0.3333</v>
      </c>
      <c r="G219" s="374"/>
      <c r="H219" s="380"/>
      <c r="I219" s="214"/>
      <c r="L219" s="206">
        <f>IF(E219=-3,-3,(IF(E219=-2,-2,(IF(E219=-1,-1,(IF(E219=0,0,(IF(E219=1,1,(IF(E219=2,2,(IF(E219=3,3,(IF(E219="sconosciuto",0,"valutazione")))))))))))))))</f>
        <v>0</v>
      </c>
    </row>
    <row r="220" spans="1:12" ht="15" customHeight="1">
      <c r="A220" s="369"/>
      <c r="B220" s="35"/>
      <c r="C220" s="258" t="s">
        <v>195</v>
      </c>
      <c r="D220" s="257" t="str">
        <f>D$48</f>
        <v>Sottocriterio 3</v>
      </c>
      <c r="E220" s="237">
        <v>0</v>
      </c>
      <c r="F220" s="252">
        <f>F48</f>
        <v>0.3333</v>
      </c>
      <c r="G220" s="375"/>
      <c r="H220" s="381"/>
      <c r="I220" s="214"/>
      <c r="L220" s="206">
        <f>IF(E220=-3,-3,(IF(E220=-2,-2,(IF(E220=-1,-1,(IF(E220=0,0,(IF(E220=1,1,(IF(E220=2,2,(IF(E220=3,3,(IF(E220="sconosciuto",0,"valutazione")))))))))))))))</f>
        <v>0</v>
      </c>
    </row>
    <row r="221" spans="1:9" ht="15" customHeight="1">
      <c r="A221" s="369"/>
      <c r="B221" s="35"/>
      <c r="C221" s="53"/>
      <c r="D221" s="140"/>
      <c r="E221" s="137"/>
      <c r="F221" s="138">
        <f>IF(F217=100,1,F218+F219+F220)</f>
        <v>1</v>
      </c>
      <c r="G221" s="137"/>
      <c r="H221" s="136"/>
      <c r="I221" s="214"/>
    </row>
    <row r="222" spans="1:12" ht="25.5" customHeight="1">
      <c r="A222" s="369"/>
      <c r="B222" s="48" t="s">
        <v>196</v>
      </c>
      <c r="C222" s="376" t="str">
        <f>C$50</f>
        <v>Criterio 6</v>
      </c>
      <c r="D222" s="377"/>
      <c r="E222" s="143">
        <f>IF(E223=99,"sconosciuto",L224*F224+L225*F225+L226*F226)</f>
        <v>0</v>
      </c>
      <c r="F222" s="242">
        <f>F50</f>
        <v>0</v>
      </c>
      <c r="G222" s="144" t="str">
        <f>G224</f>
        <v>nessuna</v>
      </c>
      <c r="H222" s="293"/>
      <c r="I222" s="215"/>
      <c r="J222" s="206">
        <f>IF(G222="media",1,(IF(G222="grande",1,0)))</f>
        <v>0</v>
      </c>
      <c r="K222" s="206">
        <f>IF(E222="sconosciuto",1,0)</f>
        <v>0</v>
      </c>
      <c r="L222" s="206">
        <f>IF(E222="sconosciuto",0,E222)</f>
        <v>0</v>
      </c>
    </row>
    <row r="223" spans="1:9" ht="25.5" customHeight="1">
      <c r="A223" s="369"/>
      <c r="B223" s="44"/>
      <c r="C223" s="378" t="str">
        <f>C$51</f>
        <v>La descrizione del criterio</v>
      </c>
      <c r="D223" s="379"/>
      <c r="E223" s="141">
        <f>IF(AND(E224="sconosciuto",E225="sconosciuto",E226="sconosciuto"),99,0)</f>
        <v>0</v>
      </c>
      <c r="F223" s="197">
        <f>IF(AND(D224="non richiesto",D225="non richiesto",D226="non richiesto"),100,IF(AND(D224="",D225="",D226=""),100,0))</f>
        <v>100</v>
      </c>
      <c r="G223" s="116"/>
      <c r="H223" s="294"/>
      <c r="I223" s="214"/>
    </row>
    <row r="224" spans="1:12" ht="15" customHeight="1">
      <c r="A224" s="369"/>
      <c r="B224" s="137"/>
      <c r="C224" s="253" t="s">
        <v>197</v>
      </c>
      <c r="D224" s="256" t="str">
        <f>D$52</f>
        <v>non richiesto</v>
      </c>
      <c r="E224" s="235">
        <v>0</v>
      </c>
      <c r="F224" s="250">
        <f>F52</f>
        <v>0</v>
      </c>
      <c r="G224" s="373" t="s">
        <v>96</v>
      </c>
      <c r="H224" s="295"/>
      <c r="I224" s="214"/>
      <c r="L224" s="206">
        <f>IF(E224=-3,-3,(IF(E224=-2,-2,(IF(E224=-1,-1,(IF(E224=0,0,(IF(E224=1,1,(IF(E224=2,2,(IF(E224=3,3,(IF(E224="sconosciuto",0,"valutazione")))))))))))))))</f>
        <v>0</v>
      </c>
    </row>
    <row r="225" spans="1:12" ht="15" customHeight="1">
      <c r="A225" s="369"/>
      <c r="B225" s="35"/>
      <c r="C225" s="255" t="s">
        <v>198</v>
      </c>
      <c r="D225" s="240" t="str">
        <f>D$53</f>
        <v>non richiesto</v>
      </c>
      <c r="E225" s="236">
        <v>0</v>
      </c>
      <c r="F225" s="251">
        <f>F53</f>
        <v>0</v>
      </c>
      <c r="G225" s="374"/>
      <c r="H225" s="380"/>
      <c r="I225" s="214"/>
      <c r="L225" s="206">
        <f>IF(E225=-3,-3,(IF(E225=-2,-2,(IF(E225=-1,-1,(IF(E225=0,0,(IF(E225=1,1,(IF(E225=2,2,(IF(E225=3,3,(IF(E225="sconosciuto",0,"valutazione")))))))))))))))</f>
        <v>0</v>
      </c>
    </row>
    <row r="226" spans="1:12" ht="15" customHeight="1">
      <c r="A226" s="369"/>
      <c r="B226" s="35"/>
      <c r="C226" s="258" t="s">
        <v>199</v>
      </c>
      <c r="D226" s="257" t="str">
        <f>D$54</f>
        <v>non richiesto</v>
      </c>
      <c r="E226" s="237">
        <v>0</v>
      </c>
      <c r="F226" s="252">
        <f>F54</f>
        <v>0</v>
      </c>
      <c r="G226" s="375"/>
      <c r="H226" s="381"/>
      <c r="I226" s="214"/>
      <c r="L226" s="206">
        <f>IF(E226=-3,-3,(IF(E226=-2,-2,(IF(E226=-1,-1,(IF(E226=0,0,(IF(E226=1,1,(IF(E226=2,2,(IF(E226=3,3,(IF(E226="sconosciuto",0,"valutazione")))))))))))))))</f>
        <v>0</v>
      </c>
    </row>
    <row r="227" spans="1:9" ht="15" customHeight="1">
      <c r="A227" s="369"/>
      <c r="B227" s="35"/>
      <c r="C227" s="53"/>
      <c r="D227" s="140"/>
      <c r="E227" s="137"/>
      <c r="F227" s="138">
        <f>IF(F223=100,1,F224+F225+F226)</f>
        <v>1</v>
      </c>
      <c r="G227" s="137"/>
      <c r="H227" s="136"/>
      <c r="I227" s="214"/>
    </row>
    <row r="228" spans="1:12" ht="25.5" customHeight="1">
      <c r="A228" s="369"/>
      <c r="B228" s="48" t="s">
        <v>200</v>
      </c>
      <c r="C228" s="376" t="str">
        <f>C$56</f>
        <v>Criterio 7</v>
      </c>
      <c r="D228" s="377"/>
      <c r="E228" s="143">
        <f>IF(E229=99,"sconosciuto",L230*F230+L231*F231+L232*F232)</f>
        <v>0</v>
      </c>
      <c r="F228" s="242">
        <f>F56</f>
        <v>0</v>
      </c>
      <c r="G228" s="144" t="str">
        <f>G230</f>
        <v>nessuna</v>
      </c>
      <c r="H228" s="293"/>
      <c r="I228" s="215"/>
      <c r="J228" s="206">
        <f>IF(G228="media",1,(IF(G228="grande",1,0)))</f>
        <v>0</v>
      </c>
      <c r="K228" s="206">
        <f>IF(E228="sconosciuto",1,0)</f>
        <v>0</v>
      </c>
      <c r="L228" s="206">
        <f>IF(E228="sconosciuto",0,E228)</f>
        <v>0</v>
      </c>
    </row>
    <row r="229" spans="1:9" ht="25.5" customHeight="1">
      <c r="A229" s="369"/>
      <c r="B229" s="35"/>
      <c r="C229" s="378" t="str">
        <f>C$57</f>
        <v>La descrizione del criterio</v>
      </c>
      <c r="D229" s="379"/>
      <c r="E229" s="141">
        <f>IF(AND(E230="sconosciuto",E231="sconosciuto",E232="sconosciuto"),99,0)</f>
        <v>0</v>
      </c>
      <c r="F229" s="197">
        <f>IF(AND(D230="non richiesto",D231="non richiesto",D232="non richiesto"),100,IF(AND(D230="",D231="",D232=""),100,0))</f>
        <v>100</v>
      </c>
      <c r="G229" s="113"/>
      <c r="H229" s="294"/>
      <c r="I229" s="214"/>
    </row>
    <row r="230" spans="1:12" ht="15" customHeight="1">
      <c r="A230" s="369"/>
      <c r="B230" s="137"/>
      <c r="C230" s="253" t="s">
        <v>201</v>
      </c>
      <c r="D230" s="256" t="str">
        <f>D$58</f>
        <v>non richiesto</v>
      </c>
      <c r="E230" s="235">
        <v>0</v>
      </c>
      <c r="F230" s="250">
        <f>F58</f>
        <v>0</v>
      </c>
      <c r="G230" s="373" t="s">
        <v>96</v>
      </c>
      <c r="H230" s="295"/>
      <c r="I230" s="214"/>
      <c r="L230" s="206">
        <f>IF(E230=-3,-3,(IF(E230=-2,-2,(IF(E230=-1,-1,(IF(E230=0,0,(IF(E230=1,1,(IF(E230=2,2,(IF(E230=3,3,(IF(E230="sconosciuto",0,"valutazione")))))))))))))))</f>
        <v>0</v>
      </c>
    </row>
    <row r="231" spans="1:12" ht="15" customHeight="1">
      <c r="A231" s="369"/>
      <c r="B231" s="35"/>
      <c r="C231" s="255" t="s">
        <v>202</v>
      </c>
      <c r="D231" s="240" t="str">
        <f>D$59</f>
        <v>non richiesto</v>
      </c>
      <c r="E231" s="236">
        <v>0</v>
      </c>
      <c r="F231" s="251">
        <f>F59</f>
        <v>0</v>
      </c>
      <c r="G231" s="374"/>
      <c r="H231" s="380"/>
      <c r="I231" s="214"/>
      <c r="L231" s="206">
        <f>IF(E231=-3,-3,(IF(E231=-2,-2,(IF(E231=-1,-1,(IF(E231=0,0,(IF(E231=1,1,(IF(E231=2,2,(IF(E231=3,3,(IF(E231="sconosciuto",0,"valutazione")))))))))))))))</f>
        <v>0</v>
      </c>
    </row>
    <row r="232" spans="1:12" ht="15" customHeight="1">
      <c r="A232" s="369"/>
      <c r="B232" s="35"/>
      <c r="C232" s="258" t="s">
        <v>203</v>
      </c>
      <c r="D232" s="257" t="str">
        <f>D$60</f>
        <v>non richiesto</v>
      </c>
      <c r="E232" s="237">
        <v>0</v>
      </c>
      <c r="F232" s="252">
        <f>F60</f>
        <v>0</v>
      </c>
      <c r="G232" s="375"/>
      <c r="H232" s="381"/>
      <c r="I232" s="214"/>
      <c r="L232" s="206">
        <f>IF(E232=-3,-3,(IF(E232=-2,-2,(IF(E232=-1,-1,(IF(E232=0,0,(IF(E232=1,1,(IF(E232=2,2,(IF(E232=3,3,(IF(E232="sconosciuto",0,"valutazione")))))))))))))))</f>
        <v>0</v>
      </c>
    </row>
    <row r="233" spans="1:9" ht="15" customHeight="1">
      <c r="A233" s="199"/>
      <c r="B233" s="35"/>
      <c r="C233" s="53"/>
      <c r="D233" s="140"/>
      <c r="E233" s="137"/>
      <c r="F233" s="138">
        <f>IF(F229=100,1,F230+F231+F232)</f>
        <v>1</v>
      </c>
      <c r="G233" s="137"/>
      <c r="H233" s="136"/>
      <c r="I233" s="214"/>
    </row>
    <row r="234" spans="1:9" ht="25.5" customHeight="1">
      <c r="A234" s="199"/>
      <c r="B234" s="39"/>
      <c r="C234" s="39"/>
      <c r="D234" s="45"/>
      <c r="E234" s="35"/>
      <c r="F234" s="55">
        <f>F192+F198+F204+F210+F216+F222+F228</f>
        <v>1</v>
      </c>
      <c r="G234" s="35"/>
      <c r="H234" s="117"/>
      <c r="I234" s="217"/>
    </row>
    <row r="235" spans="1:9" ht="25.5" customHeight="1">
      <c r="A235" s="199"/>
      <c r="B235" s="52" t="s">
        <v>65</v>
      </c>
      <c r="C235" s="52"/>
      <c r="D235" s="52" t="s">
        <v>30</v>
      </c>
      <c r="E235" s="108" t="s">
        <v>31</v>
      </c>
      <c r="F235" s="109" t="s">
        <v>32</v>
      </c>
      <c r="G235" s="110" t="s">
        <v>95</v>
      </c>
      <c r="H235" s="111" t="s">
        <v>64</v>
      </c>
      <c r="I235" s="218"/>
    </row>
    <row r="236" spans="1:9" ht="25.5" customHeight="1">
      <c r="A236" s="369" t="s">
        <v>22</v>
      </c>
      <c r="B236" s="43" t="s">
        <v>53</v>
      </c>
      <c r="C236" s="43"/>
      <c r="D236" s="39"/>
      <c r="E236" s="116"/>
      <c r="F236" s="118"/>
      <c r="G236" s="116"/>
      <c r="H236" s="119"/>
      <c r="I236" s="219"/>
    </row>
    <row r="237" spans="1:12" ht="25.5" customHeight="1">
      <c r="A237" s="369"/>
      <c r="B237" s="49" t="s">
        <v>171</v>
      </c>
      <c r="C237" s="274" t="s">
        <v>37</v>
      </c>
      <c r="D237" s="275"/>
      <c r="E237" s="145">
        <f>IF(E238=99,"sconosciuto",L239*F239+L240*F240+L241*F241)</f>
        <v>0</v>
      </c>
      <c r="F237" s="149">
        <f>F65</f>
        <v>0.2</v>
      </c>
      <c r="G237" s="146" t="str">
        <f>G239</f>
        <v>nessuna</v>
      </c>
      <c r="H237" s="293"/>
      <c r="I237" s="215"/>
      <c r="J237" s="206">
        <f>IF(G237="media",1,(IF(G237="grande",1,0)))</f>
        <v>0</v>
      </c>
      <c r="K237" s="206">
        <f>IF(E237="sconosciuto",1,0)</f>
        <v>0</v>
      </c>
      <c r="L237" s="206">
        <f>IF(E237="sconosciuto",0,E237)</f>
        <v>0</v>
      </c>
    </row>
    <row r="238" spans="1:9" ht="25.5" customHeight="1">
      <c r="A238" s="369"/>
      <c r="B238" s="44"/>
      <c r="C238" s="270" t="s">
        <v>66</v>
      </c>
      <c r="D238" s="271"/>
      <c r="E238" s="141">
        <f>IF(AND(E239="sconosciuto",E240="sconosciuto",E241="sconosciuto"),99,0)</f>
        <v>0</v>
      </c>
      <c r="F238" s="197">
        <f>IF(AND(D239="non richiesto",D240="non richiesto",D241="non richiesto"),100,IF(AND(D239="",D240="",D241=""),100,0))</f>
        <v>0</v>
      </c>
      <c r="G238" s="116"/>
      <c r="H238" s="294"/>
      <c r="I238" s="214"/>
    </row>
    <row r="239" spans="1:12" ht="15" customHeight="1">
      <c r="A239" s="369"/>
      <c r="B239" s="137"/>
      <c r="C239" s="253" t="s">
        <v>206</v>
      </c>
      <c r="D239" s="256" t="str">
        <f>D$67</f>
        <v>Sottocriterio 1</v>
      </c>
      <c r="E239" s="235">
        <v>0</v>
      </c>
      <c r="F239" s="250">
        <f>F67</f>
        <v>0.3334</v>
      </c>
      <c r="G239" s="373" t="s">
        <v>96</v>
      </c>
      <c r="H239" s="295"/>
      <c r="I239" s="214"/>
      <c r="L239" s="206">
        <f>IF(E239=-3,-3,(IF(E239=-2,-2,(IF(E239=-1,-1,(IF(E239=0,0,(IF(E239=1,1,(IF(E239=2,2,(IF(E239=3,3,(IF(E239="sconosciuto",0,"valutazione")))))))))))))))</f>
        <v>0</v>
      </c>
    </row>
    <row r="240" spans="1:12" ht="15" customHeight="1">
      <c r="A240" s="369"/>
      <c r="B240" s="35"/>
      <c r="C240" s="255" t="s">
        <v>207</v>
      </c>
      <c r="D240" s="240" t="str">
        <f>D$68</f>
        <v>Sottocriterio 2</v>
      </c>
      <c r="E240" s="236">
        <v>0</v>
      </c>
      <c r="F240" s="251">
        <f>F68</f>
        <v>0.3333</v>
      </c>
      <c r="G240" s="374"/>
      <c r="H240" s="380"/>
      <c r="I240" s="214"/>
      <c r="L240" s="206">
        <f>IF(E240=-3,-3,(IF(E240=-2,-2,(IF(E240=-1,-1,(IF(E240=0,0,(IF(E240=1,1,(IF(E240=2,2,(IF(E240=3,3,(IF(E240="sconosciuto",0,"valutazione")))))))))))))))</f>
        <v>0</v>
      </c>
    </row>
    <row r="241" spans="1:12" ht="15" customHeight="1">
      <c r="A241" s="369"/>
      <c r="B241" s="35"/>
      <c r="C241" s="258" t="s">
        <v>208</v>
      </c>
      <c r="D241" s="257" t="str">
        <f>D$69</f>
        <v>Sottocriterio 3</v>
      </c>
      <c r="E241" s="237">
        <v>0</v>
      </c>
      <c r="F241" s="252">
        <f>F69</f>
        <v>0.3333</v>
      </c>
      <c r="G241" s="375"/>
      <c r="H241" s="381"/>
      <c r="I241" s="214"/>
      <c r="L241" s="206">
        <f>IF(E241=-3,-3,(IF(E241=-2,-2,(IF(E241=-1,-1,(IF(E241=0,0,(IF(E241=1,1,(IF(E241=2,2,(IF(E241=3,3,(IF(E241="sconosciuto",0,"valutazione")))))))))))))))</f>
        <v>0</v>
      </c>
    </row>
    <row r="242" spans="1:9" ht="15" customHeight="1">
      <c r="A242" s="369"/>
      <c r="B242" s="35"/>
      <c r="C242" s="53"/>
      <c r="D242" s="140"/>
      <c r="E242" s="137"/>
      <c r="F242" s="138">
        <f>IF(F238=100,1,F239+F240+F241)</f>
        <v>1</v>
      </c>
      <c r="G242" s="137"/>
      <c r="H242" s="136"/>
      <c r="I242" s="214"/>
    </row>
    <row r="243" spans="1:12" ht="25.5" customHeight="1">
      <c r="A243" s="369"/>
      <c r="B243" s="49" t="s">
        <v>172</v>
      </c>
      <c r="C243" s="274" t="s">
        <v>38</v>
      </c>
      <c r="D243" s="275"/>
      <c r="E243" s="145">
        <f>IF(E244=99,"sconosciuto",L245*F245+L246*F246+L247*F247)</f>
        <v>0</v>
      </c>
      <c r="F243" s="149">
        <f>F71</f>
        <v>0.2</v>
      </c>
      <c r="G243" s="146" t="str">
        <f>G245</f>
        <v>nessuna</v>
      </c>
      <c r="H243" s="293"/>
      <c r="I243" s="215"/>
      <c r="J243" s="206">
        <f>IF(G243="media",1,(IF(G243="grande",1,0)))</f>
        <v>0</v>
      </c>
      <c r="K243" s="206">
        <f>IF(E243="sconosciuto",1,0)</f>
        <v>0</v>
      </c>
      <c r="L243" s="206">
        <f>IF(E243="sconosciuto",0,E243)</f>
        <v>0</v>
      </c>
    </row>
    <row r="244" spans="1:9" ht="25.5" customHeight="1">
      <c r="A244" s="369"/>
      <c r="B244" s="44"/>
      <c r="C244" s="270" t="s">
        <v>67</v>
      </c>
      <c r="D244" s="271"/>
      <c r="E244" s="141">
        <f>IF(AND(E245="sconosciuto",E246="sconosciuto",E247="sconosciuto"),99,0)</f>
        <v>0</v>
      </c>
      <c r="F244" s="197">
        <f>IF(AND(D245="non richiesto",D246="non richiesto",D247="non richiesto"),100,IF(AND(D245="",D246="",D247=""),100,0))</f>
        <v>0</v>
      </c>
      <c r="G244" s="116"/>
      <c r="H244" s="294"/>
      <c r="I244" s="214"/>
    </row>
    <row r="245" spans="1:12" ht="15" customHeight="1">
      <c r="A245" s="369"/>
      <c r="B245" s="137"/>
      <c r="C245" s="253" t="s">
        <v>209</v>
      </c>
      <c r="D245" s="256" t="str">
        <f>D$73</f>
        <v>Sottocriterio 1</v>
      </c>
      <c r="E245" s="235">
        <v>0</v>
      </c>
      <c r="F245" s="250">
        <f>F73</f>
        <v>0.3334</v>
      </c>
      <c r="G245" s="373" t="s">
        <v>96</v>
      </c>
      <c r="H245" s="295"/>
      <c r="I245" s="214"/>
      <c r="L245" s="206">
        <f>IF(E245=-3,-3,(IF(E245=-2,-2,(IF(E245=-1,-1,(IF(E245=0,0,(IF(E245=1,1,(IF(E245=2,2,(IF(E245=3,3,(IF(E245="sconosciuto",0,"valutazione")))))))))))))))</f>
        <v>0</v>
      </c>
    </row>
    <row r="246" spans="1:12" ht="15" customHeight="1">
      <c r="A246" s="369"/>
      <c r="B246" s="35"/>
      <c r="C246" s="255" t="s">
        <v>210</v>
      </c>
      <c r="D246" s="240" t="str">
        <f>D$74</f>
        <v>Sottocriterio 2</v>
      </c>
      <c r="E246" s="236">
        <v>0</v>
      </c>
      <c r="F246" s="251">
        <f>F74</f>
        <v>0.3333</v>
      </c>
      <c r="G246" s="374"/>
      <c r="H246" s="380"/>
      <c r="I246" s="214"/>
      <c r="L246" s="206">
        <f>IF(E246=-3,-3,(IF(E246=-2,-2,(IF(E246=-1,-1,(IF(E246=0,0,(IF(E246=1,1,(IF(E246=2,2,(IF(E246=3,3,(IF(E246="sconosciuto",0,"valutazione")))))))))))))))</f>
        <v>0</v>
      </c>
    </row>
    <row r="247" spans="1:12" ht="15" customHeight="1">
      <c r="A247" s="369"/>
      <c r="B247" s="35"/>
      <c r="C247" s="258" t="s">
        <v>211</v>
      </c>
      <c r="D247" s="257" t="str">
        <f>D$75</f>
        <v>Sottocriterio 3</v>
      </c>
      <c r="E247" s="237">
        <v>0</v>
      </c>
      <c r="F247" s="252">
        <f>F75</f>
        <v>0.3333</v>
      </c>
      <c r="G247" s="375"/>
      <c r="H247" s="381"/>
      <c r="I247" s="214"/>
      <c r="L247" s="206">
        <f>IF(E247=-3,-3,(IF(E247=-2,-2,(IF(E247=-1,-1,(IF(E247=0,0,(IF(E247=1,1,(IF(E247=2,2,(IF(E247=3,3,(IF(E247="sconosciuto",0,"valutazione")))))))))))))))</f>
        <v>0</v>
      </c>
    </row>
    <row r="248" spans="1:9" ht="15" customHeight="1">
      <c r="A248" s="369"/>
      <c r="B248" s="35"/>
      <c r="C248" s="53"/>
      <c r="D248" s="140"/>
      <c r="E248" s="137"/>
      <c r="F248" s="138">
        <f>IF(F244=100,1,F245+F246+F247)</f>
        <v>1</v>
      </c>
      <c r="G248" s="137"/>
      <c r="H248" s="136"/>
      <c r="I248" s="214"/>
    </row>
    <row r="249" spans="1:12" ht="25.5" customHeight="1">
      <c r="A249" s="369"/>
      <c r="B249" s="49" t="s">
        <v>173</v>
      </c>
      <c r="C249" s="274" t="s">
        <v>39</v>
      </c>
      <c r="D249" s="275"/>
      <c r="E249" s="145">
        <f>IF(E250=99,"sconosciuto",L251*F251+L252*F252+L253*F253)</f>
        <v>0</v>
      </c>
      <c r="F249" s="149">
        <f>F77</f>
        <v>0.2</v>
      </c>
      <c r="G249" s="146" t="str">
        <f>G251</f>
        <v>nessuna</v>
      </c>
      <c r="H249" s="293"/>
      <c r="I249" s="215"/>
      <c r="J249" s="206">
        <f>IF(G249="media",1,(IF(G249="grande",1,0)))</f>
        <v>0</v>
      </c>
      <c r="K249" s="206">
        <f>IF(E249="sconosciuto",1,0)</f>
        <v>0</v>
      </c>
      <c r="L249" s="206">
        <f>IF(E249="sconosciuto",0,E249)</f>
        <v>0</v>
      </c>
    </row>
    <row r="250" spans="1:9" ht="25.5" customHeight="1">
      <c r="A250" s="369"/>
      <c r="B250" s="44"/>
      <c r="C250" s="270" t="s">
        <v>124</v>
      </c>
      <c r="D250" s="271"/>
      <c r="E250" s="141">
        <f>IF(AND(E251="sconosciuto",E252="sconosciuto",E253="sconosciuto"),99,0)</f>
        <v>0</v>
      </c>
      <c r="F250" s="197">
        <f>IF(AND(D251="non richiesto",D252="non richiesto",D253="non richiesto"),100,IF(AND(D251="",D252="",D253=""),100,0))</f>
        <v>0</v>
      </c>
      <c r="G250" s="116"/>
      <c r="H250" s="294"/>
      <c r="I250" s="214"/>
    </row>
    <row r="251" spans="1:12" ht="15" customHeight="1">
      <c r="A251" s="369"/>
      <c r="B251" s="137"/>
      <c r="C251" s="253" t="s">
        <v>212</v>
      </c>
      <c r="D251" s="256" t="str">
        <f>D$79</f>
        <v>Sottocriterio 1</v>
      </c>
      <c r="E251" s="235">
        <v>0</v>
      </c>
      <c r="F251" s="250">
        <f>F79</f>
        <v>0.3334</v>
      </c>
      <c r="G251" s="373" t="s">
        <v>96</v>
      </c>
      <c r="H251" s="295"/>
      <c r="I251" s="214"/>
      <c r="L251" s="206">
        <f>IF(E251=-3,-3,(IF(E251=-2,-2,(IF(E251=-1,-1,(IF(E251=0,0,(IF(E251=1,1,(IF(E251=2,2,(IF(E251=3,3,(IF(E251="sconosciuto",0,"valutazione")))))))))))))))</f>
        <v>0</v>
      </c>
    </row>
    <row r="252" spans="1:12" ht="15" customHeight="1">
      <c r="A252" s="369"/>
      <c r="B252" s="35"/>
      <c r="C252" s="255" t="s">
        <v>213</v>
      </c>
      <c r="D252" s="240" t="str">
        <f>D$80</f>
        <v>Sottocriterio 2</v>
      </c>
      <c r="E252" s="236">
        <v>0</v>
      </c>
      <c r="F252" s="251">
        <f>F80</f>
        <v>0.3333</v>
      </c>
      <c r="G252" s="374"/>
      <c r="H252" s="380"/>
      <c r="I252" s="214"/>
      <c r="L252" s="206">
        <f>IF(E252=-3,-3,(IF(E252=-2,-2,(IF(E252=-1,-1,(IF(E252=0,0,(IF(E252=1,1,(IF(E252=2,2,(IF(E252=3,3,(IF(E252="sconosciuto",0,"valutazione")))))))))))))))</f>
        <v>0</v>
      </c>
    </row>
    <row r="253" spans="1:12" ht="15" customHeight="1">
      <c r="A253" s="369"/>
      <c r="B253" s="35"/>
      <c r="C253" s="258" t="s">
        <v>214</v>
      </c>
      <c r="D253" s="257" t="str">
        <f>D$81</f>
        <v>Sottocriterio 3</v>
      </c>
      <c r="E253" s="237">
        <v>0</v>
      </c>
      <c r="F253" s="252">
        <f>F81</f>
        <v>0.3333</v>
      </c>
      <c r="G253" s="375"/>
      <c r="H253" s="381"/>
      <c r="I253" s="214"/>
      <c r="L253" s="206">
        <f>IF(E253=-3,-3,(IF(E253=-2,-2,(IF(E253=-1,-1,(IF(E253=0,0,(IF(E253=1,1,(IF(E253=2,2,(IF(E253=3,3,(IF(E253="sconosciuto",0,"valutazione")))))))))))))))</f>
        <v>0</v>
      </c>
    </row>
    <row r="254" spans="1:9" ht="15" customHeight="1">
      <c r="A254" s="369"/>
      <c r="B254" s="35"/>
      <c r="C254" s="53"/>
      <c r="D254" s="140"/>
      <c r="E254" s="137"/>
      <c r="F254" s="138">
        <f>IF(F250=100,1,F251+F252+F253)</f>
        <v>1</v>
      </c>
      <c r="G254" s="137"/>
      <c r="H254" s="136"/>
      <c r="I254" s="214"/>
    </row>
    <row r="255" spans="1:12" ht="25.5" customHeight="1">
      <c r="A255" s="369"/>
      <c r="B255" s="49" t="s">
        <v>174</v>
      </c>
      <c r="C255" s="274" t="s">
        <v>59</v>
      </c>
      <c r="D255" s="275"/>
      <c r="E255" s="145">
        <f>IF(E256=99,"sconosciuto",L257*F257+L258*F258+L259*F259)</f>
        <v>0</v>
      </c>
      <c r="F255" s="149">
        <f>F83</f>
        <v>0.2</v>
      </c>
      <c r="G255" s="146" t="str">
        <f>G257</f>
        <v>nessuna</v>
      </c>
      <c r="H255" s="293"/>
      <c r="I255" s="215"/>
      <c r="J255" s="206">
        <f>IF(G255="media",1,(IF(G255="grande",1,0)))</f>
        <v>0</v>
      </c>
      <c r="K255" s="206">
        <f>IF(E255="sconosciuto",1,0)</f>
        <v>0</v>
      </c>
      <c r="L255" s="206">
        <f>IF(E255="sconosciuto",0,E255)</f>
        <v>0</v>
      </c>
    </row>
    <row r="256" spans="1:9" ht="25.5" customHeight="1">
      <c r="A256" s="369"/>
      <c r="B256" s="44"/>
      <c r="C256" s="270" t="s">
        <v>69</v>
      </c>
      <c r="D256" s="271"/>
      <c r="E256" s="141">
        <f>IF(AND(E257="sconosciuto",E258="sconosciuto",E259="sconosciuto"),99,0)</f>
        <v>0</v>
      </c>
      <c r="F256" s="197">
        <f>IF(AND(D257="non richiesto",D258="non richiesto",D259="non richiesto"),100,IF(AND(D257="",D258="",D259=""),100,0))</f>
        <v>0</v>
      </c>
      <c r="G256" s="116"/>
      <c r="H256" s="294"/>
      <c r="I256" s="214"/>
    </row>
    <row r="257" spans="1:12" ht="15" customHeight="1">
      <c r="A257" s="369" t="s">
        <v>22</v>
      </c>
      <c r="B257" s="137"/>
      <c r="C257" s="253" t="s">
        <v>215</v>
      </c>
      <c r="D257" s="256" t="str">
        <f>D$85</f>
        <v>Sottocriterio 1</v>
      </c>
      <c r="E257" s="235">
        <v>0</v>
      </c>
      <c r="F257" s="250">
        <f>F85</f>
        <v>0.3334</v>
      </c>
      <c r="G257" s="373" t="s">
        <v>96</v>
      </c>
      <c r="H257" s="295"/>
      <c r="I257" s="214"/>
      <c r="L257" s="206">
        <f>IF(E257=-3,-3,(IF(E257=-2,-2,(IF(E257=-1,-1,(IF(E257=0,0,(IF(E257=1,1,(IF(E257=2,2,(IF(E257=3,3,(IF(E257="sconosciuto",0,"valutazione")))))))))))))))</f>
        <v>0</v>
      </c>
    </row>
    <row r="258" spans="1:12" ht="15" customHeight="1">
      <c r="A258" s="369"/>
      <c r="B258" s="35"/>
      <c r="C258" s="255" t="s">
        <v>216</v>
      </c>
      <c r="D258" s="240" t="str">
        <f>D$86</f>
        <v>Sottocriterio 2</v>
      </c>
      <c r="E258" s="236">
        <v>0</v>
      </c>
      <c r="F258" s="251">
        <f>F86</f>
        <v>0.3333</v>
      </c>
      <c r="G258" s="384"/>
      <c r="H258" s="380"/>
      <c r="I258" s="214"/>
      <c r="L258" s="206">
        <f>IF(E258=-3,-3,(IF(E258=-2,-2,(IF(E258=-1,-1,(IF(E258=0,0,(IF(E258=1,1,(IF(E258=2,2,(IF(E258=3,3,(IF(E258="sconosciuto",0,"valutazione")))))))))))))))</f>
        <v>0</v>
      </c>
    </row>
    <row r="259" spans="1:12" ht="15" customHeight="1">
      <c r="A259" s="369"/>
      <c r="B259" s="35"/>
      <c r="C259" s="258" t="s">
        <v>217</v>
      </c>
      <c r="D259" s="257" t="str">
        <f>D$87</f>
        <v>Sottocriterio 3</v>
      </c>
      <c r="E259" s="237">
        <v>0</v>
      </c>
      <c r="F259" s="252">
        <f>F87</f>
        <v>0.3333</v>
      </c>
      <c r="G259" s="385"/>
      <c r="H259" s="381"/>
      <c r="I259" s="214"/>
      <c r="L259" s="206">
        <f>IF(E259=-3,-3,(IF(E259=-2,-2,(IF(E259=-1,-1,(IF(E259=0,0,(IF(E259=1,1,(IF(E259=2,2,(IF(E259=3,3,(IF(E259="sconosciuto",0,"valutazione")))))))))))))))</f>
        <v>0</v>
      </c>
    </row>
    <row r="260" spans="1:9" ht="15" customHeight="1">
      <c r="A260" s="369"/>
      <c r="B260" s="35"/>
      <c r="C260" s="53"/>
      <c r="D260" s="140"/>
      <c r="E260" s="137"/>
      <c r="F260" s="138">
        <f>IF(F256=100,1,F257+F258+F259)</f>
        <v>1</v>
      </c>
      <c r="G260" s="137"/>
      <c r="H260" s="136"/>
      <c r="I260" s="214"/>
    </row>
    <row r="261" spans="1:12" ht="25.5" customHeight="1">
      <c r="A261" s="369"/>
      <c r="B261" s="49" t="s">
        <v>175</v>
      </c>
      <c r="C261" s="274" t="s">
        <v>40</v>
      </c>
      <c r="D261" s="275"/>
      <c r="E261" s="145">
        <f>IF(E262=99,"sconosciuto",L263*F263+L264*F264+L265*F265)</f>
        <v>0</v>
      </c>
      <c r="F261" s="149">
        <f>F89</f>
        <v>0.2</v>
      </c>
      <c r="G261" s="146" t="str">
        <f>G263</f>
        <v>nessuna</v>
      </c>
      <c r="H261" s="293"/>
      <c r="I261" s="215"/>
      <c r="J261" s="206">
        <f>IF(G261="media",1,(IF(G261="grande",1,0)))</f>
        <v>0</v>
      </c>
      <c r="K261" s="206">
        <f>IF(E261="sconosciuto",1,0)</f>
        <v>0</v>
      </c>
      <c r="L261" s="206">
        <f>IF(E261="sconosciuto",0,E261)</f>
        <v>0</v>
      </c>
    </row>
    <row r="262" spans="1:9" ht="25.5" customHeight="1">
      <c r="A262" s="369"/>
      <c r="B262" s="35"/>
      <c r="C262" s="283" t="s">
        <v>84</v>
      </c>
      <c r="D262" s="284"/>
      <c r="E262" s="141">
        <f>IF(AND(E263="sconosciuto",E264="sconosciuto",E265="sconosciuto"),99,0)</f>
        <v>0</v>
      </c>
      <c r="F262" s="197">
        <f>IF(AND(D263="non richiesto",D264="non richiesto",D265="non richiesto"),100,IF(AND(D263="",D264="",D265=""),100,0))</f>
        <v>0</v>
      </c>
      <c r="G262" s="113"/>
      <c r="H262" s="294"/>
      <c r="I262" s="214"/>
    </row>
    <row r="263" spans="1:12" ht="15" customHeight="1">
      <c r="A263" s="369"/>
      <c r="B263" s="137"/>
      <c r="C263" s="253" t="s">
        <v>218</v>
      </c>
      <c r="D263" s="256" t="str">
        <f>D$91</f>
        <v>Sottocriterio 1</v>
      </c>
      <c r="E263" s="235">
        <v>0</v>
      </c>
      <c r="F263" s="250">
        <f>F91</f>
        <v>0.3334</v>
      </c>
      <c r="G263" s="373" t="s">
        <v>96</v>
      </c>
      <c r="H263" s="295"/>
      <c r="I263" s="214"/>
      <c r="L263" s="206">
        <f>IF(E263=-3,-3,(IF(E263=-2,-2,(IF(E263=-1,-1,(IF(E263=0,0,(IF(E263=1,1,(IF(E263=2,2,(IF(E263=3,3,(IF(E263="sconosciuto",0,"valutazione")))))))))))))))</f>
        <v>0</v>
      </c>
    </row>
    <row r="264" spans="1:12" ht="15" customHeight="1">
      <c r="A264" s="369"/>
      <c r="B264" s="35"/>
      <c r="C264" s="255" t="s">
        <v>219</v>
      </c>
      <c r="D264" s="240" t="str">
        <f>D$92</f>
        <v>Sottocriterio 2</v>
      </c>
      <c r="E264" s="236">
        <v>0</v>
      </c>
      <c r="F264" s="251">
        <f>F92</f>
        <v>0.3333</v>
      </c>
      <c r="G264" s="374"/>
      <c r="H264" s="380"/>
      <c r="I264" s="214"/>
      <c r="L264" s="206">
        <f>IF(E264=-3,-3,(IF(E264=-2,-2,(IF(E264=-1,-1,(IF(E264=0,0,(IF(E264=1,1,(IF(E264=2,2,(IF(E264=3,3,(IF(E264="sconosciuto",0,"valutazione")))))))))))))))</f>
        <v>0</v>
      </c>
    </row>
    <row r="265" spans="1:12" ht="15" customHeight="1">
      <c r="A265" s="369"/>
      <c r="B265" s="35"/>
      <c r="C265" s="258" t="s">
        <v>220</v>
      </c>
      <c r="D265" s="257" t="str">
        <f>D$93</f>
        <v>Sottocriterio 3</v>
      </c>
      <c r="E265" s="237">
        <v>0</v>
      </c>
      <c r="F265" s="252">
        <f>F93</f>
        <v>0.3333</v>
      </c>
      <c r="G265" s="375"/>
      <c r="H265" s="381"/>
      <c r="I265" s="214"/>
      <c r="L265" s="206">
        <f>IF(E265=-3,-3,(IF(E265=-2,-2,(IF(E265=-1,-1,(IF(E265=0,0,(IF(E265=1,1,(IF(E265=2,2,(IF(E265=3,3,(IF(E265="sconosciuto",0,"valutazione")))))))))))))))</f>
        <v>0</v>
      </c>
    </row>
    <row r="266" spans="1:9" ht="15" customHeight="1">
      <c r="A266" s="369"/>
      <c r="B266" s="35"/>
      <c r="C266" s="53"/>
      <c r="D266" s="140"/>
      <c r="E266" s="137"/>
      <c r="F266" s="138">
        <f>IF(F262=100,1,F263+F264+F265)</f>
        <v>1</v>
      </c>
      <c r="G266" s="137"/>
      <c r="H266" s="136"/>
      <c r="I266" s="214"/>
    </row>
    <row r="267" spans="1:12" ht="25.5" customHeight="1">
      <c r="A267" s="369"/>
      <c r="B267" s="49" t="s">
        <v>204</v>
      </c>
      <c r="C267" s="376" t="str">
        <f>C$95</f>
        <v>Criterio 6</v>
      </c>
      <c r="D267" s="377"/>
      <c r="E267" s="145">
        <f>IF(E268=99,"sconosciuto",L269*F269+L270*F270+L271*F271)</f>
        <v>0</v>
      </c>
      <c r="F267" s="149">
        <f>F95</f>
        <v>0</v>
      </c>
      <c r="G267" s="146" t="str">
        <f>G269</f>
        <v>nessuna</v>
      </c>
      <c r="H267" s="293"/>
      <c r="I267" s="215"/>
      <c r="J267" s="206">
        <f>IF(G267="media",1,(IF(G267="grande",1,0)))</f>
        <v>0</v>
      </c>
      <c r="K267" s="206">
        <f>IF(E267="sconosciuto",1,0)</f>
        <v>0</v>
      </c>
      <c r="L267" s="206">
        <f>IF(E267="sconosciuto",0,E267)</f>
        <v>0</v>
      </c>
    </row>
    <row r="268" spans="1:9" ht="25.5" customHeight="1">
      <c r="A268" s="369"/>
      <c r="B268" s="44"/>
      <c r="C268" s="378" t="str">
        <f>C$96</f>
        <v>La descrizione del criterio</v>
      </c>
      <c r="D268" s="379"/>
      <c r="E268" s="141">
        <f>IF(AND(E269="sconosciuto",E270="sconosciuto",E271="sconosciuto"),99,0)</f>
        <v>0</v>
      </c>
      <c r="F268" s="197">
        <f>IF(AND(D269="non richiesto",D270="non richiesto",D271="non richiesto"),100,IF(AND(D269="",D270="",D271=""),100,0))</f>
        <v>100</v>
      </c>
      <c r="G268" s="116"/>
      <c r="H268" s="294"/>
      <c r="I268" s="214"/>
    </row>
    <row r="269" spans="1:12" ht="15" customHeight="1">
      <c r="A269" s="369"/>
      <c r="B269" s="137"/>
      <c r="C269" s="253" t="s">
        <v>221</v>
      </c>
      <c r="D269" s="256" t="str">
        <f>D$97</f>
        <v>non richiesto</v>
      </c>
      <c r="E269" s="235">
        <v>0</v>
      </c>
      <c r="F269" s="250">
        <f>F97</f>
        <v>0</v>
      </c>
      <c r="G269" s="373" t="s">
        <v>96</v>
      </c>
      <c r="H269" s="295"/>
      <c r="I269" s="214"/>
      <c r="L269" s="206">
        <f>IF(E269=-3,-3,(IF(E269=-2,-2,(IF(E269=-1,-1,(IF(E269=0,0,(IF(E269=1,1,(IF(E269=2,2,(IF(E269=3,3,(IF(E269="sconosciuto",0,"valutazione")))))))))))))))</f>
        <v>0</v>
      </c>
    </row>
    <row r="270" spans="1:12" ht="15" customHeight="1">
      <c r="A270" s="369"/>
      <c r="B270" s="35"/>
      <c r="C270" s="255" t="s">
        <v>222</v>
      </c>
      <c r="D270" s="240" t="str">
        <f>D$98</f>
        <v>non richiesto</v>
      </c>
      <c r="E270" s="236">
        <v>0</v>
      </c>
      <c r="F270" s="251">
        <f>F98</f>
        <v>0</v>
      </c>
      <c r="G270" s="374"/>
      <c r="H270" s="380"/>
      <c r="I270" s="214"/>
      <c r="L270" s="206">
        <f>IF(E270=-3,-3,(IF(E270=-2,-2,(IF(E270=-1,-1,(IF(E270=0,0,(IF(E270=1,1,(IF(E270=2,2,(IF(E270=3,3,(IF(E270="sconosciuto",0,"valutazione")))))))))))))))</f>
        <v>0</v>
      </c>
    </row>
    <row r="271" spans="1:12" ht="15" customHeight="1">
      <c r="A271" s="369"/>
      <c r="B271" s="35"/>
      <c r="C271" s="258" t="s">
        <v>223</v>
      </c>
      <c r="D271" s="257" t="str">
        <f>D$99</f>
        <v>non richiesto</v>
      </c>
      <c r="E271" s="237">
        <v>0</v>
      </c>
      <c r="F271" s="252">
        <f>F99</f>
        <v>0</v>
      </c>
      <c r="G271" s="375"/>
      <c r="H271" s="381"/>
      <c r="I271" s="214"/>
      <c r="L271" s="206">
        <f>IF(E271=-3,-3,(IF(E271=-2,-2,(IF(E271=-1,-1,(IF(E271=0,0,(IF(E271=1,1,(IF(E271=2,2,(IF(E271=3,3,(IF(E271="sconosciuto",0,"valutazione")))))))))))))))</f>
        <v>0</v>
      </c>
    </row>
    <row r="272" spans="1:9" ht="15" customHeight="1">
      <c r="A272" s="369"/>
      <c r="B272" s="35"/>
      <c r="C272" s="53"/>
      <c r="D272" s="140"/>
      <c r="E272" s="137"/>
      <c r="F272" s="138">
        <f>IF(F268=100,1,F269+F270+F271)</f>
        <v>1</v>
      </c>
      <c r="G272" s="137"/>
      <c r="H272" s="136"/>
      <c r="I272" s="214"/>
    </row>
    <row r="273" spans="1:12" ht="25.5" customHeight="1">
      <c r="A273" s="369"/>
      <c r="B273" s="49" t="s">
        <v>205</v>
      </c>
      <c r="C273" s="376" t="str">
        <f>C$101</f>
        <v>Criterio 7</v>
      </c>
      <c r="D273" s="377"/>
      <c r="E273" s="145">
        <f>IF(E274=99,"sconosciuto",L275*F275+L276*F276+L277*F277)</f>
        <v>0</v>
      </c>
      <c r="F273" s="149">
        <f>F101</f>
        <v>0</v>
      </c>
      <c r="G273" s="146" t="str">
        <f>G275</f>
        <v>nessuna</v>
      </c>
      <c r="H273" s="293"/>
      <c r="I273" s="215"/>
      <c r="J273" s="206">
        <f>IF(G273="media",1,(IF(G273="grande",1,0)))</f>
        <v>0</v>
      </c>
      <c r="K273" s="206">
        <f>IF(E273="sconosciuto",1,0)</f>
        <v>0</v>
      </c>
      <c r="L273" s="206">
        <f>IF(E273="sconosciuto",0,E273)</f>
        <v>0</v>
      </c>
    </row>
    <row r="274" spans="1:9" ht="25.5" customHeight="1">
      <c r="A274" s="369"/>
      <c r="B274" s="35"/>
      <c r="C274" s="378" t="str">
        <f>C$102</f>
        <v>La descrizione del criterio</v>
      </c>
      <c r="D274" s="379"/>
      <c r="E274" s="141">
        <f>IF(AND(E275="sconosciuto",E276="sconosciuto",E277="sconosciuto"),99,0)</f>
        <v>0</v>
      </c>
      <c r="F274" s="197">
        <f>IF(AND(D275="non richiesto",D276="non richiesto",D277="non richiesto"),100,IF(AND(D275="",D276="",D277=""),100,0))</f>
        <v>100</v>
      </c>
      <c r="G274" s="113"/>
      <c r="H274" s="294"/>
      <c r="I274" s="214"/>
    </row>
    <row r="275" spans="1:12" ht="15" customHeight="1">
      <c r="A275" s="369"/>
      <c r="B275" s="137"/>
      <c r="C275" s="253" t="s">
        <v>224</v>
      </c>
      <c r="D275" s="256" t="str">
        <f>D$103</f>
        <v>non richiesto</v>
      </c>
      <c r="E275" s="235">
        <v>0</v>
      </c>
      <c r="F275" s="250">
        <f>F103</f>
        <v>0</v>
      </c>
      <c r="G275" s="373" t="s">
        <v>96</v>
      </c>
      <c r="H275" s="295"/>
      <c r="I275" s="214"/>
      <c r="L275" s="206">
        <f>IF(E275=-3,-3,(IF(E275=-2,-2,(IF(E275=-1,-1,(IF(E275=0,0,(IF(E275=1,1,(IF(E275=2,2,(IF(E275=3,3,(IF(E275="sconosciuto",0,"valutazione")))))))))))))))</f>
        <v>0</v>
      </c>
    </row>
    <row r="276" spans="1:12" ht="15" customHeight="1">
      <c r="A276" s="369"/>
      <c r="B276" s="35"/>
      <c r="C276" s="255" t="s">
        <v>225</v>
      </c>
      <c r="D276" s="240" t="str">
        <f>D$104</f>
        <v>non richiesto</v>
      </c>
      <c r="E276" s="236">
        <v>0</v>
      </c>
      <c r="F276" s="251">
        <f>F104</f>
        <v>0</v>
      </c>
      <c r="G276" s="374"/>
      <c r="H276" s="380"/>
      <c r="I276" s="214"/>
      <c r="L276" s="206">
        <f>IF(E276=-3,-3,(IF(E276=-2,-2,(IF(E276=-1,-1,(IF(E276=0,0,(IF(E276=1,1,(IF(E276=2,2,(IF(E276=3,3,(IF(E276="sconosciuto",0,"valutazione")))))))))))))))</f>
        <v>0</v>
      </c>
    </row>
    <row r="277" spans="1:12" ht="15" customHeight="1">
      <c r="A277" s="369"/>
      <c r="B277" s="35"/>
      <c r="C277" s="258" t="s">
        <v>226</v>
      </c>
      <c r="D277" s="257" t="str">
        <f>D$105</f>
        <v>non richiesto</v>
      </c>
      <c r="E277" s="237">
        <v>0</v>
      </c>
      <c r="F277" s="252">
        <f>F105</f>
        <v>0</v>
      </c>
      <c r="G277" s="375"/>
      <c r="H277" s="381"/>
      <c r="I277" s="214"/>
      <c r="L277" s="206">
        <f>IF(E277=-3,-3,(IF(E277=-2,-2,(IF(E277=-1,-1,(IF(E277=0,0,(IF(E277=1,1,(IF(E277=2,2,(IF(E277=3,3,(IF(E277="sconosciuto",0,"valutazione")))))))))))))))</f>
        <v>0</v>
      </c>
    </row>
    <row r="278" spans="1:9" ht="15" customHeight="1">
      <c r="A278" s="199"/>
      <c r="B278" s="35"/>
      <c r="C278" s="53"/>
      <c r="D278" s="140"/>
      <c r="E278" s="137"/>
      <c r="F278" s="138">
        <f>IF(F274=100,1,F275+F276+F277)</f>
        <v>1</v>
      </c>
      <c r="G278" s="137"/>
      <c r="H278" s="136"/>
      <c r="I278" s="214"/>
    </row>
    <row r="279" spans="1:9" ht="25.5" customHeight="1">
      <c r="A279" s="199"/>
      <c r="B279" s="39"/>
      <c r="C279" s="39"/>
      <c r="D279" s="45"/>
      <c r="E279" s="35"/>
      <c r="F279" s="55">
        <f>F237+F243+F249+F255+F261+F267+F273</f>
        <v>1</v>
      </c>
      <c r="G279" s="35"/>
      <c r="H279" s="117"/>
      <c r="I279" s="217"/>
    </row>
    <row r="280" spans="1:9" ht="25.5" customHeight="1">
      <c r="A280" s="199"/>
      <c r="B280" s="52" t="s">
        <v>65</v>
      </c>
      <c r="C280" s="52"/>
      <c r="D280" s="52" t="s">
        <v>30</v>
      </c>
      <c r="E280" s="108" t="s">
        <v>31</v>
      </c>
      <c r="F280" s="109" t="s">
        <v>32</v>
      </c>
      <c r="G280" s="110" t="s">
        <v>95</v>
      </c>
      <c r="H280" s="111" t="s">
        <v>64</v>
      </c>
      <c r="I280" s="218"/>
    </row>
    <row r="281" spans="1:9" ht="25.5" customHeight="1">
      <c r="A281" s="369" t="s">
        <v>22</v>
      </c>
      <c r="B281" s="43" t="s">
        <v>54</v>
      </c>
      <c r="C281" s="43"/>
      <c r="D281" s="39"/>
      <c r="E281" s="116"/>
      <c r="F281" s="118"/>
      <c r="G281" s="142"/>
      <c r="H281" s="119"/>
      <c r="I281" s="219"/>
    </row>
    <row r="282" spans="1:12" ht="25.5" customHeight="1">
      <c r="A282" s="369"/>
      <c r="B282" s="50" t="s">
        <v>176</v>
      </c>
      <c r="C282" s="285" t="s">
        <v>41</v>
      </c>
      <c r="D282" s="286"/>
      <c r="E282" s="147">
        <f>IF(E283=99,"sconosciuto",L284*F284+L285*F285+L286*F286)</f>
        <v>0</v>
      </c>
      <c r="F282" s="246">
        <f>F110</f>
        <v>0.2</v>
      </c>
      <c r="G282" s="148" t="str">
        <f>G284</f>
        <v>nessuna</v>
      </c>
      <c r="H282" s="293"/>
      <c r="I282" s="215"/>
      <c r="J282" s="206">
        <f>IF(G282="media",1,(IF(G282="grande",1,0)))</f>
        <v>0</v>
      </c>
      <c r="K282" s="206">
        <f>IF(E282="sconosciuto",1,0)</f>
        <v>0</v>
      </c>
      <c r="L282" s="206">
        <f>IF(E282="sconosciuto",0,E282)</f>
        <v>0</v>
      </c>
    </row>
    <row r="283" spans="1:9" ht="25.5" customHeight="1">
      <c r="A283" s="369"/>
      <c r="B283" s="44"/>
      <c r="C283" s="270" t="s">
        <v>71</v>
      </c>
      <c r="D283" s="271"/>
      <c r="E283" s="141">
        <f>IF(AND(E284="sconosciuto",E285="sconosciuto",E286="sconosciuto"),99,0)</f>
        <v>0</v>
      </c>
      <c r="F283" s="197">
        <f>IF(AND(D284="non richiesto",D285="non richiesto",D286="non richiesto"),100,IF(AND(D284="",D285="",D286=""),100,0))</f>
        <v>0</v>
      </c>
      <c r="G283" s="116"/>
      <c r="H283" s="294"/>
      <c r="I283" s="214"/>
    </row>
    <row r="284" spans="1:12" ht="15" customHeight="1">
      <c r="A284" s="369"/>
      <c r="B284" s="137"/>
      <c r="C284" s="253" t="s">
        <v>229</v>
      </c>
      <c r="D284" s="256" t="str">
        <f>D$112</f>
        <v>Sottocriterio 1</v>
      </c>
      <c r="E284" s="235">
        <v>0</v>
      </c>
      <c r="F284" s="250">
        <f>F112</f>
        <v>0.3334</v>
      </c>
      <c r="G284" s="373" t="s">
        <v>96</v>
      </c>
      <c r="H284" s="295"/>
      <c r="I284" s="214"/>
      <c r="L284" s="206">
        <f>IF(E284=-3,-3,(IF(E284=-2,-2,(IF(E284=-1,-1,(IF(E284=0,0,(IF(E284=1,1,(IF(E284=2,2,(IF(E284=3,3,(IF(E284="sconosciuto",0,"valutazione")))))))))))))))</f>
        <v>0</v>
      </c>
    </row>
    <row r="285" spans="1:12" ht="15" customHeight="1">
      <c r="A285" s="369"/>
      <c r="B285" s="35"/>
      <c r="C285" s="259" t="s">
        <v>230</v>
      </c>
      <c r="D285" s="260" t="str">
        <f>D$113</f>
        <v>Sottocriterio 2</v>
      </c>
      <c r="E285" s="236">
        <v>0</v>
      </c>
      <c r="F285" s="251">
        <f>F113</f>
        <v>0.3333</v>
      </c>
      <c r="G285" s="374"/>
      <c r="H285" s="380"/>
      <c r="I285" s="214"/>
      <c r="L285" s="206">
        <f>IF(E285=-3,-3,(IF(E285=-2,-2,(IF(E285=-1,-1,(IF(E285=0,0,(IF(E285=1,1,(IF(E285=2,2,(IF(E285=3,3,(IF(E285="sconosciuto",0,"valutazione")))))))))))))))</f>
        <v>0</v>
      </c>
    </row>
    <row r="286" spans="1:12" ht="15" customHeight="1">
      <c r="A286" s="369"/>
      <c r="B286" s="35"/>
      <c r="C286" s="261" t="s">
        <v>231</v>
      </c>
      <c r="D286" s="257" t="str">
        <f>D$114</f>
        <v>Sottocriterio 3</v>
      </c>
      <c r="E286" s="237">
        <v>0</v>
      </c>
      <c r="F286" s="252">
        <f>F114</f>
        <v>0.3333</v>
      </c>
      <c r="G286" s="375"/>
      <c r="H286" s="381"/>
      <c r="I286" s="214"/>
      <c r="L286" s="206">
        <f>IF(E286=-3,-3,(IF(E286=-2,-2,(IF(E286=-1,-1,(IF(E286=0,0,(IF(E286=1,1,(IF(E286=2,2,(IF(E286=3,3,(IF(E286="sconosciuto",0,"valutazione")))))))))))))))</f>
        <v>0</v>
      </c>
    </row>
    <row r="287" spans="1:9" ht="15" customHeight="1">
      <c r="A287" s="369"/>
      <c r="B287" s="35"/>
      <c r="C287" s="53"/>
      <c r="D287" s="140"/>
      <c r="E287" s="137"/>
      <c r="F287" s="138">
        <f>IF(F283=100,1,F284+F285+F286)</f>
        <v>1</v>
      </c>
      <c r="G287" s="137"/>
      <c r="H287" s="136"/>
      <c r="I287" s="214"/>
    </row>
    <row r="288" spans="1:12" ht="25.5" customHeight="1">
      <c r="A288" s="369"/>
      <c r="B288" s="50" t="s">
        <v>177</v>
      </c>
      <c r="C288" s="285" t="s">
        <v>42</v>
      </c>
      <c r="D288" s="286"/>
      <c r="E288" s="147">
        <f>IF(E289=99,"sconosciuto",L290*F290+L291*F291+L292*F292)</f>
        <v>0</v>
      </c>
      <c r="F288" s="246">
        <f>F116</f>
        <v>0.2</v>
      </c>
      <c r="G288" s="148" t="str">
        <f>G290</f>
        <v>nessuna</v>
      </c>
      <c r="H288" s="293"/>
      <c r="I288" s="215"/>
      <c r="J288" s="206">
        <f>IF(G288="media",1,(IF(G288="grande",1,0)))</f>
        <v>0</v>
      </c>
      <c r="K288" s="206">
        <f>IF(E288="sconosciuto",1,0)</f>
        <v>0</v>
      </c>
      <c r="L288" s="206">
        <f>IF(E288="sconosciuto",0,E288)</f>
        <v>0</v>
      </c>
    </row>
    <row r="289" spans="1:9" ht="25.5" customHeight="1">
      <c r="A289" s="369"/>
      <c r="B289" s="44"/>
      <c r="C289" s="270" t="s">
        <v>125</v>
      </c>
      <c r="D289" s="271"/>
      <c r="E289" s="141">
        <f>IF(AND(E290="sconosciuto",E291="sconosciuto",E292="sconosciuto"),99,0)</f>
        <v>0</v>
      </c>
      <c r="F289" s="197">
        <f>IF(AND(D290="non richiesto",D291="non richiesto",D292="non richiesto"),100,IF(AND(D290="",D291="",D292=""),100,0))</f>
        <v>0</v>
      </c>
      <c r="G289" s="116"/>
      <c r="H289" s="294"/>
      <c r="I289" s="214"/>
    </row>
    <row r="290" spans="1:12" ht="15" customHeight="1">
      <c r="A290" s="369"/>
      <c r="B290" s="137"/>
      <c r="C290" s="253" t="s">
        <v>232</v>
      </c>
      <c r="D290" s="256" t="str">
        <f>D$118</f>
        <v>Sottocriterio 1</v>
      </c>
      <c r="E290" s="235">
        <v>0</v>
      </c>
      <c r="F290" s="250">
        <f>F118</f>
        <v>0.3334</v>
      </c>
      <c r="G290" s="373" t="s">
        <v>96</v>
      </c>
      <c r="H290" s="295"/>
      <c r="I290" s="214"/>
      <c r="L290" s="206">
        <f>IF(E290=-3,-3,(IF(E290=-2,-2,(IF(E290=-1,-1,(IF(E290=0,0,(IF(E290=1,1,(IF(E290=2,2,(IF(E290=3,3,(IF(E290="sconosciuto",0,"valutazione")))))))))))))))</f>
        <v>0</v>
      </c>
    </row>
    <row r="291" spans="1:12" ht="15" customHeight="1">
      <c r="A291" s="369"/>
      <c r="B291" s="35"/>
      <c r="C291" s="259" t="s">
        <v>233</v>
      </c>
      <c r="D291" s="260" t="str">
        <f>D$119</f>
        <v>Sottocriterio 2</v>
      </c>
      <c r="E291" s="236">
        <v>0</v>
      </c>
      <c r="F291" s="251">
        <f>F119</f>
        <v>0.3333</v>
      </c>
      <c r="G291" s="374"/>
      <c r="H291" s="380"/>
      <c r="I291" s="214"/>
      <c r="L291" s="206">
        <f>IF(E291=-3,-3,(IF(E291=-2,-2,(IF(E291=-1,-1,(IF(E291=0,0,(IF(E291=1,1,(IF(E291=2,2,(IF(E291=3,3,(IF(E291="sconosciuto",0,"valutazione")))))))))))))))</f>
        <v>0</v>
      </c>
    </row>
    <row r="292" spans="1:12" ht="15" customHeight="1">
      <c r="A292" s="369"/>
      <c r="B292" s="35"/>
      <c r="C292" s="261" t="s">
        <v>234</v>
      </c>
      <c r="D292" s="257" t="str">
        <f>D$120</f>
        <v>Sottocriterio 3</v>
      </c>
      <c r="E292" s="237">
        <v>0</v>
      </c>
      <c r="F292" s="252">
        <f>F120</f>
        <v>0.3333</v>
      </c>
      <c r="G292" s="375"/>
      <c r="H292" s="381"/>
      <c r="I292" s="214"/>
      <c r="L292" s="206">
        <f>IF(E292=-3,-3,(IF(E292=-2,-2,(IF(E292=-1,-1,(IF(E292=0,0,(IF(E292=1,1,(IF(E292=2,2,(IF(E292=3,3,(IF(E292="sconosciuto",0,"valutazione")))))))))))))))</f>
        <v>0</v>
      </c>
    </row>
    <row r="293" spans="1:9" ht="15" customHeight="1">
      <c r="A293" s="369"/>
      <c r="B293" s="35"/>
      <c r="C293" s="53"/>
      <c r="D293" s="140"/>
      <c r="E293" s="137"/>
      <c r="F293" s="138">
        <f>IF(F289=100,1,F290+F291+F292)</f>
        <v>1</v>
      </c>
      <c r="G293" s="137"/>
      <c r="H293" s="136"/>
      <c r="I293" s="214"/>
    </row>
    <row r="294" spans="1:12" ht="25.5" customHeight="1">
      <c r="A294" s="369"/>
      <c r="B294" s="50" t="s">
        <v>178</v>
      </c>
      <c r="C294" s="272" t="s">
        <v>52</v>
      </c>
      <c r="D294" s="273"/>
      <c r="E294" s="147">
        <f>IF(E295=99,"sconosciuto",L296*F296+L297*F297+L298*F298)</f>
        <v>0</v>
      </c>
      <c r="F294" s="246">
        <f>F122</f>
        <v>0.2</v>
      </c>
      <c r="G294" s="148" t="str">
        <f>G296</f>
        <v>nessuna</v>
      </c>
      <c r="H294" s="293"/>
      <c r="I294" s="215"/>
      <c r="J294" s="206">
        <f>IF(G294="media",1,(IF(G294="grande",1,0)))</f>
        <v>0</v>
      </c>
      <c r="K294" s="206">
        <f>IF(E294="sconosciuto",1,0)</f>
        <v>0</v>
      </c>
      <c r="L294" s="206">
        <f>IF(E294="sconosciuto",0,E294)</f>
        <v>0</v>
      </c>
    </row>
    <row r="295" spans="1:9" ht="25.5" customHeight="1">
      <c r="A295" s="369"/>
      <c r="B295" s="44"/>
      <c r="C295" s="270" t="s">
        <v>72</v>
      </c>
      <c r="D295" s="271"/>
      <c r="E295" s="141">
        <f>IF(AND(E296="sconosciuto",E297="sconosciuto",E298="sconosciuto"),99,0)</f>
        <v>0</v>
      </c>
      <c r="F295" s="197">
        <f>IF(AND(D296="non richiesto",D297="non richiesto",D298="non richiesto"),100,IF(AND(D296="",D297="",D298=""),100,0))</f>
        <v>0</v>
      </c>
      <c r="G295" s="116"/>
      <c r="H295" s="294"/>
      <c r="I295" s="214"/>
    </row>
    <row r="296" spans="1:12" ht="15" customHeight="1">
      <c r="A296" s="369"/>
      <c r="B296" s="137"/>
      <c r="C296" s="253" t="s">
        <v>235</v>
      </c>
      <c r="D296" s="256" t="str">
        <f>D$124</f>
        <v>Sottocriterio 1</v>
      </c>
      <c r="E296" s="235">
        <v>0</v>
      </c>
      <c r="F296" s="250">
        <f>F124</f>
        <v>0.3334</v>
      </c>
      <c r="G296" s="373" t="s">
        <v>96</v>
      </c>
      <c r="H296" s="295"/>
      <c r="I296" s="214"/>
      <c r="L296" s="206">
        <f>IF(E296=-3,-3,(IF(E296=-2,-2,(IF(E296=-1,-1,(IF(E296=0,0,(IF(E296=1,1,(IF(E296=2,2,(IF(E296=3,3,(IF(E296="sconosciuto",0,"valutazione")))))))))))))))</f>
        <v>0</v>
      </c>
    </row>
    <row r="297" spans="1:12" ht="15" customHeight="1">
      <c r="A297" s="369"/>
      <c r="B297" s="35"/>
      <c r="C297" s="259" t="s">
        <v>236</v>
      </c>
      <c r="D297" s="260" t="str">
        <f>D$125</f>
        <v>Sottocriterio 2</v>
      </c>
      <c r="E297" s="236">
        <v>0</v>
      </c>
      <c r="F297" s="251">
        <f>F125</f>
        <v>0.3333</v>
      </c>
      <c r="G297" s="374"/>
      <c r="H297" s="380"/>
      <c r="I297" s="214"/>
      <c r="L297" s="206">
        <f>IF(E297=-3,-3,(IF(E297=-2,-2,(IF(E297=-1,-1,(IF(E297=0,0,(IF(E297=1,1,(IF(E297=2,2,(IF(E297=3,3,(IF(E297="sconosciuto",0,"valutazione")))))))))))))))</f>
        <v>0</v>
      </c>
    </row>
    <row r="298" spans="1:12" ht="15" customHeight="1">
      <c r="A298" s="369"/>
      <c r="B298" s="35"/>
      <c r="C298" s="261" t="s">
        <v>237</v>
      </c>
      <c r="D298" s="257" t="str">
        <f>D$126</f>
        <v>Sottocriterio 3</v>
      </c>
      <c r="E298" s="237">
        <v>0</v>
      </c>
      <c r="F298" s="252">
        <f>F126</f>
        <v>0.3333</v>
      </c>
      <c r="G298" s="375"/>
      <c r="H298" s="381"/>
      <c r="I298" s="214"/>
      <c r="L298" s="206">
        <f>IF(E298=-3,-3,(IF(E298=-2,-2,(IF(E298=-1,-1,(IF(E298=0,0,(IF(E298=1,1,(IF(E298=2,2,(IF(E298=3,3,(IF(E298="sconosciuto",0,"valutazione")))))))))))))))</f>
        <v>0</v>
      </c>
    </row>
    <row r="299" spans="1:9" ht="15" customHeight="1">
      <c r="A299" s="369"/>
      <c r="B299" s="35"/>
      <c r="C299" s="53"/>
      <c r="D299" s="140"/>
      <c r="E299" s="137"/>
      <c r="F299" s="138">
        <f>IF(F295=100,1,F296+F297+F298)</f>
        <v>1</v>
      </c>
      <c r="G299" s="137"/>
      <c r="H299" s="136"/>
      <c r="I299" s="214"/>
    </row>
    <row r="300" spans="1:12" ht="25.5" customHeight="1">
      <c r="A300" s="369"/>
      <c r="B300" s="50" t="s">
        <v>179</v>
      </c>
      <c r="C300" s="382" t="s">
        <v>43</v>
      </c>
      <c r="D300" s="383"/>
      <c r="E300" s="147">
        <f>IF(E301=99,"sconosciuto",L302*F302+L303*F303+L304*F304)</f>
        <v>0</v>
      </c>
      <c r="F300" s="246">
        <f>F128</f>
        <v>0.2</v>
      </c>
      <c r="G300" s="148" t="str">
        <f>G302</f>
        <v>nessuna</v>
      </c>
      <c r="H300" s="293"/>
      <c r="I300" s="215"/>
      <c r="J300" s="206">
        <f>IF(G300="media",1,(IF(G300="grande",1,0)))</f>
        <v>0</v>
      </c>
      <c r="K300" s="206">
        <f>IF(E300="sconosciuto",1,0)</f>
        <v>0</v>
      </c>
      <c r="L300" s="206">
        <f>IF(E300="sconosciuto",0,E300)</f>
        <v>0</v>
      </c>
    </row>
    <row r="301" spans="1:9" ht="34.5" customHeight="1">
      <c r="A301" s="369"/>
      <c r="B301" s="44"/>
      <c r="C301" s="270" t="s">
        <v>73</v>
      </c>
      <c r="D301" s="271"/>
      <c r="E301" s="141">
        <f>IF(AND(E302="sconosciuto",E303="sconosciuto",E304="sconosciuto"),99,0)</f>
        <v>0</v>
      </c>
      <c r="F301" s="197">
        <f>IF(AND(D302="non richiesto",D303="non richiesto",D304="non richiesto"),100,IF(AND(D302="",D303="",D304=""),100,0))</f>
        <v>0</v>
      </c>
      <c r="G301" s="116"/>
      <c r="H301" s="294"/>
      <c r="I301" s="214"/>
    </row>
    <row r="302" spans="1:12" ht="15" customHeight="1">
      <c r="A302" s="369" t="s">
        <v>22</v>
      </c>
      <c r="B302" s="137"/>
      <c r="C302" s="253" t="s">
        <v>238</v>
      </c>
      <c r="D302" s="256" t="str">
        <f>D$130</f>
        <v>Sottocriterio 1</v>
      </c>
      <c r="E302" s="235">
        <v>0</v>
      </c>
      <c r="F302" s="250">
        <f>F130</f>
        <v>0.3334</v>
      </c>
      <c r="G302" s="373" t="s">
        <v>96</v>
      </c>
      <c r="H302" s="295"/>
      <c r="I302" s="214"/>
      <c r="L302" s="206">
        <f>IF(E302=-3,-3,(IF(E302=-2,-2,(IF(E302=-1,-1,(IF(E302=0,0,(IF(E302=1,1,(IF(E302=2,2,(IF(E302=3,3,(IF(E302="sconosciuto",0,"valutazione")))))))))))))))</f>
        <v>0</v>
      </c>
    </row>
    <row r="303" spans="1:12" ht="15" customHeight="1">
      <c r="A303" s="369"/>
      <c r="B303" s="35"/>
      <c r="C303" s="259" t="s">
        <v>239</v>
      </c>
      <c r="D303" s="260" t="str">
        <f>D$131</f>
        <v>Sottocriterio 2</v>
      </c>
      <c r="E303" s="236">
        <v>0</v>
      </c>
      <c r="F303" s="251">
        <f>F131</f>
        <v>0.3333</v>
      </c>
      <c r="G303" s="374"/>
      <c r="H303" s="380"/>
      <c r="I303" s="214"/>
      <c r="L303" s="206">
        <f>IF(E303=-3,-3,(IF(E303=-2,-2,(IF(E303=-1,-1,(IF(E303=0,0,(IF(E303=1,1,(IF(E303=2,2,(IF(E303=3,3,(IF(E303="sconosciuto",0,"valutazione")))))))))))))))</f>
        <v>0</v>
      </c>
    </row>
    <row r="304" spans="1:12" ht="15" customHeight="1">
      <c r="A304" s="369"/>
      <c r="B304" s="35"/>
      <c r="C304" s="261" t="s">
        <v>240</v>
      </c>
      <c r="D304" s="257" t="str">
        <f>D$132</f>
        <v>Sottocriterio 3</v>
      </c>
      <c r="E304" s="237">
        <v>0</v>
      </c>
      <c r="F304" s="252">
        <f>F132</f>
        <v>0.3333</v>
      </c>
      <c r="G304" s="375"/>
      <c r="H304" s="381"/>
      <c r="I304" s="214"/>
      <c r="L304" s="206">
        <f>IF(E304=-3,-3,(IF(E304=-2,-2,(IF(E304=-1,-1,(IF(E304=0,0,(IF(E304=1,1,(IF(E304=2,2,(IF(E304=3,3,(IF(E304="sconosciuto",0,"valutazione")))))))))))))))</f>
        <v>0</v>
      </c>
    </row>
    <row r="305" spans="1:9" ht="15" customHeight="1">
      <c r="A305" s="369"/>
      <c r="B305" s="35"/>
      <c r="C305" s="53"/>
      <c r="D305" s="140"/>
      <c r="E305" s="137"/>
      <c r="F305" s="138">
        <f>IF(F301=100,1,F302+F303+F304)</f>
        <v>1</v>
      </c>
      <c r="G305" s="137"/>
      <c r="H305" s="136"/>
      <c r="I305" s="214"/>
    </row>
    <row r="306" spans="1:12" ht="25.5" customHeight="1">
      <c r="A306" s="369"/>
      <c r="B306" s="50" t="s">
        <v>180</v>
      </c>
      <c r="C306" s="272" t="s">
        <v>51</v>
      </c>
      <c r="D306" s="273"/>
      <c r="E306" s="147">
        <f>IF(E307=99,"sconosciuto",L308*F308+L309*F309+L310*F310)</f>
        <v>0</v>
      </c>
      <c r="F306" s="246">
        <f>F134</f>
        <v>0.2</v>
      </c>
      <c r="G306" s="148" t="str">
        <f>G308</f>
        <v>nessuna</v>
      </c>
      <c r="H306" s="293"/>
      <c r="I306" s="215"/>
      <c r="J306" s="206">
        <f>IF(G306="media",1,(IF(G306="grande",1,0)))</f>
        <v>0</v>
      </c>
      <c r="K306" s="206">
        <f>IF(E306="sconosciuto",1,0)</f>
        <v>0</v>
      </c>
      <c r="L306" s="206">
        <f>IF(E306="sconosciuto",0,E306)</f>
        <v>0</v>
      </c>
    </row>
    <row r="307" spans="1:9" ht="25.5" customHeight="1">
      <c r="A307" s="369"/>
      <c r="B307" s="35"/>
      <c r="C307" s="283" t="s">
        <v>74</v>
      </c>
      <c r="D307" s="284"/>
      <c r="E307" s="141">
        <f>IF(AND(E308="sconosciuto",E309="sconosciuto",E310="sconosciuto"),99,0)</f>
        <v>0</v>
      </c>
      <c r="F307" s="197">
        <f>IF(AND(D308="non richiesto",D309="non richiesto",D310="non richiesto"),100,IF(AND(D308="",D309="",D310=""),100,0))</f>
        <v>0</v>
      </c>
      <c r="G307" s="113"/>
      <c r="H307" s="294"/>
      <c r="I307" s="214"/>
    </row>
    <row r="308" spans="1:12" ht="15" customHeight="1">
      <c r="A308" s="369"/>
      <c r="B308" s="137"/>
      <c r="C308" s="253" t="s">
        <v>241</v>
      </c>
      <c r="D308" s="256" t="str">
        <f>D$136</f>
        <v>Sottocriterio 1</v>
      </c>
      <c r="E308" s="235">
        <v>0</v>
      </c>
      <c r="F308" s="250">
        <f>F136</f>
        <v>0.3334</v>
      </c>
      <c r="G308" s="373" t="s">
        <v>96</v>
      </c>
      <c r="H308" s="295"/>
      <c r="I308" s="214"/>
      <c r="L308" s="206">
        <f>IF(E308=-3,-3,(IF(E308=-2,-2,(IF(E308=-1,-1,(IF(E308=0,0,(IF(E308=1,1,(IF(E308=2,2,(IF(E308=3,3,(IF(E308="sconosciuto",0,"valutazione")))))))))))))))</f>
        <v>0</v>
      </c>
    </row>
    <row r="309" spans="1:12" ht="15" customHeight="1">
      <c r="A309" s="369"/>
      <c r="B309" s="35"/>
      <c r="C309" s="259" t="s">
        <v>242</v>
      </c>
      <c r="D309" s="260" t="str">
        <f>D$137</f>
        <v>Sottocriterio 2</v>
      </c>
      <c r="E309" s="236">
        <v>0</v>
      </c>
      <c r="F309" s="251">
        <f>F137</f>
        <v>0.3333</v>
      </c>
      <c r="G309" s="374"/>
      <c r="H309" s="380"/>
      <c r="I309" s="214"/>
      <c r="L309" s="206">
        <f>IF(E309=-3,-3,(IF(E309=-2,-2,(IF(E309=-1,-1,(IF(E309=0,0,(IF(E309=1,1,(IF(E309=2,2,(IF(E309=3,3,(IF(E309="sconosciuto",0,"valutazione")))))))))))))))</f>
        <v>0</v>
      </c>
    </row>
    <row r="310" spans="1:12" ht="15" customHeight="1">
      <c r="A310" s="369"/>
      <c r="B310" s="35"/>
      <c r="C310" s="261" t="s">
        <v>243</v>
      </c>
      <c r="D310" s="257" t="str">
        <f>D$138</f>
        <v>Sottocriterio 3</v>
      </c>
      <c r="E310" s="237">
        <v>0</v>
      </c>
      <c r="F310" s="252">
        <f>F138</f>
        <v>0.3333</v>
      </c>
      <c r="G310" s="375"/>
      <c r="H310" s="381"/>
      <c r="I310" s="214"/>
      <c r="L310" s="206">
        <f>IF(E310=-3,-3,(IF(E310=-2,-2,(IF(E310=-1,-1,(IF(E310=0,0,(IF(E310=1,1,(IF(E310=2,2,(IF(E310=3,3,(IF(E310="sconosciuto",0,"valutazione")))))))))))))))</f>
        <v>0</v>
      </c>
    </row>
    <row r="311" spans="1:9" ht="15" customHeight="1">
      <c r="A311" s="369"/>
      <c r="B311" s="35"/>
      <c r="C311" s="53"/>
      <c r="D311" s="140"/>
      <c r="E311" s="137"/>
      <c r="F311" s="138">
        <f>IF(F307=100,1,F308+F309+F310)</f>
        <v>1</v>
      </c>
      <c r="G311" s="137"/>
      <c r="H311" s="136"/>
      <c r="I311" s="214"/>
    </row>
    <row r="312" spans="1:12" ht="25.5" customHeight="1">
      <c r="A312" s="369"/>
      <c r="B312" s="50" t="s">
        <v>227</v>
      </c>
      <c r="C312" s="376" t="str">
        <f>C$140</f>
        <v>Criterio 6</v>
      </c>
      <c r="D312" s="377"/>
      <c r="E312" s="147">
        <f>IF(E313=99,"sconosciuto",L314*F314+L315*F315+L316*F316)</f>
        <v>0</v>
      </c>
      <c r="F312" s="246">
        <f>F140</f>
        <v>0</v>
      </c>
      <c r="G312" s="148" t="str">
        <f>G314</f>
        <v>nessuna</v>
      </c>
      <c r="H312" s="293"/>
      <c r="I312" s="215"/>
      <c r="J312" s="206">
        <f>IF(G312="media",1,(IF(G312="grande",1,0)))</f>
        <v>0</v>
      </c>
      <c r="K312" s="206">
        <f>IF(E312="sconosciuto",1,0)</f>
        <v>0</v>
      </c>
      <c r="L312" s="206">
        <f>IF(E312="sconosciuto",0,E312)</f>
        <v>0</v>
      </c>
    </row>
    <row r="313" spans="1:9" ht="25.5" customHeight="1">
      <c r="A313" s="369"/>
      <c r="B313" s="44"/>
      <c r="C313" s="378" t="str">
        <f>C$141</f>
        <v>La descrizione del criterio</v>
      </c>
      <c r="D313" s="379"/>
      <c r="E313" s="141">
        <f>IF(AND(E314="sconosciuto",E315="sconosciuto",E316="sconosciuto"),99,0)</f>
        <v>0</v>
      </c>
      <c r="F313" s="197">
        <f>IF(AND(D314="non richiesto",D315="non richiesto",D316="non richiesto"),100,IF(AND(D314="",D315="",D316=""),100,0))</f>
        <v>100</v>
      </c>
      <c r="G313" s="116"/>
      <c r="H313" s="294"/>
      <c r="I313" s="214"/>
    </row>
    <row r="314" spans="1:12" ht="15" customHeight="1">
      <c r="A314" s="369"/>
      <c r="B314" s="137"/>
      <c r="C314" s="253" t="s">
        <v>244</v>
      </c>
      <c r="D314" s="256" t="str">
        <f>D$142</f>
        <v>non richiesto</v>
      </c>
      <c r="E314" s="235">
        <v>0</v>
      </c>
      <c r="F314" s="250">
        <f>F142</f>
        <v>0</v>
      </c>
      <c r="G314" s="373" t="s">
        <v>96</v>
      </c>
      <c r="H314" s="295"/>
      <c r="I314" s="214"/>
      <c r="L314" s="206">
        <f>IF(E314=-3,-3,(IF(E314=-2,-2,(IF(E314=-1,-1,(IF(E314=0,0,(IF(E314=1,1,(IF(E314=2,2,(IF(E314=3,3,(IF(E314="sconosciuto",0,"valutazione")))))))))))))))</f>
        <v>0</v>
      </c>
    </row>
    <row r="315" spans="1:12" ht="15" customHeight="1">
      <c r="A315" s="369"/>
      <c r="B315" s="35"/>
      <c r="C315" s="259" t="s">
        <v>245</v>
      </c>
      <c r="D315" s="260" t="str">
        <f>D$143</f>
        <v>non richiesto</v>
      </c>
      <c r="E315" s="236">
        <v>0</v>
      </c>
      <c r="F315" s="251">
        <f>F143</f>
        <v>0</v>
      </c>
      <c r="G315" s="374"/>
      <c r="H315" s="380"/>
      <c r="I315" s="214"/>
      <c r="L315" s="206">
        <f>IF(E315=-3,-3,(IF(E315=-2,-2,(IF(E315=-1,-1,(IF(E315=0,0,(IF(E315=1,1,(IF(E315=2,2,(IF(E315=3,3,(IF(E315="sconosciuto",0,"valutazione")))))))))))))))</f>
        <v>0</v>
      </c>
    </row>
    <row r="316" spans="1:12" ht="15" customHeight="1">
      <c r="A316" s="369"/>
      <c r="B316" s="35"/>
      <c r="C316" s="261" t="s">
        <v>246</v>
      </c>
      <c r="D316" s="257" t="str">
        <f>D$144</f>
        <v>non richiesto</v>
      </c>
      <c r="E316" s="237">
        <v>0</v>
      </c>
      <c r="F316" s="252">
        <f>F144</f>
        <v>0</v>
      </c>
      <c r="G316" s="375"/>
      <c r="H316" s="381"/>
      <c r="I316" s="214"/>
      <c r="L316" s="206">
        <f>IF(E316=-3,-3,(IF(E316=-2,-2,(IF(E316=-1,-1,(IF(E316=0,0,(IF(E316=1,1,(IF(E316=2,2,(IF(E316=3,3,(IF(E316="sconosciuto",0,"valutazione")))))))))))))))</f>
        <v>0</v>
      </c>
    </row>
    <row r="317" spans="1:9" ht="15" customHeight="1">
      <c r="A317" s="369"/>
      <c r="B317" s="35"/>
      <c r="C317" s="53"/>
      <c r="D317" s="140"/>
      <c r="E317" s="137"/>
      <c r="F317" s="138">
        <f>IF(F313=100,1,F314+F315+F316)</f>
        <v>1</v>
      </c>
      <c r="G317" s="137"/>
      <c r="H317" s="136"/>
      <c r="I317" s="214"/>
    </row>
    <row r="318" spans="1:12" ht="25.5" customHeight="1">
      <c r="A318" s="369"/>
      <c r="B318" s="50" t="s">
        <v>228</v>
      </c>
      <c r="C318" s="376" t="str">
        <f>C$146</f>
        <v>Criterio 7</v>
      </c>
      <c r="D318" s="377"/>
      <c r="E318" s="147">
        <f>IF(E319=99,"sconosciuto",L320*F320+L321*F321+L322*F322)</f>
        <v>0</v>
      </c>
      <c r="F318" s="246">
        <f>F146</f>
        <v>0</v>
      </c>
      <c r="G318" s="148" t="str">
        <f>G320</f>
        <v>nessuna</v>
      </c>
      <c r="H318" s="293"/>
      <c r="I318" s="215"/>
      <c r="J318" s="206">
        <f>IF(G318="media",1,(IF(G318="grande",1,0)))</f>
        <v>0</v>
      </c>
      <c r="K318" s="206">
        <f>IF(E318="sconosciuto",1,0)</f>
        <v>0</v>
      </c>
      <c r="L318" s="206">
        <f>IF(E318="sconosciuto",0,E318)</f>
        <v>0</v>
      </c>
    </row>
    <row r="319" spans="1:9" ht="25.5" customHeight="1">
      <c r="A319" s="369"/>
      <c r="B319" s="35"/>
      <c r="C319" s="378" t="str">
        <f>C$147</f>
        <v>La descrizione del criterio</v>
      </c>
      <c r="D319" s="379"/>
      <c r="E319" s="141">
        <f>IF(AND(E320="sconosciuto",E321="sconosciuto",E322="sconosciuto"),99,0)</f>
        <v>0</v>
      </c>
      <c r="F319" s="197">
        <f>IF(AND(D320="non richiesto",D321="non richiesto",D322="non richiesto"),100,IF(AND(D320="",D321="",D322=""),100,0))</f>
        <v>100</v>
      </c>
      <c r="G319" s="113"/>
      <c r="H319" s="294"/>
      <c r="I319" s="214"/>
    </row>
    <row r="320" spans="1:12" ht="15" customHeight="1">
      <c r="A320" s="369"/>
      <c r="B320" s="137"/>
      <c r="C320" s="253" t="s">
        <v>247</v>
      </c>
      <c r="D320" s="256" t="str">
        <f>D$148</f>
        <v>non richiesto</v>
      </c>
      <c r="E320" s="235">
        <v>0</v>
      </c>
      <c r="F320" s="250">
        <f>F148</f>
        <v>0</v>
      </c>
      <c r="G320" s="373" t="s">
        <v>96</v>
      </c>
      <c r="H320" s="295"/>
      <c r="I320" s="214"/>
      <c r="L320" s="206">
        <f>IF(E320=-3,-3,(IF(E320=-2,-2,(IF(E320=-1,-1,(IF(E320=0,0,(IF(E320=1,1,(IF(E320=2,2,(IF(E320=3,3,(IF(E320="sconosciuto",0,"valutazione")))))))))))))))</f>
        <v>0</v>
      </c>
    </row>
    <row r="321" spans="1:12" ht="15" customHeight="1">
      <c r="A321" s="369"/>
      <c r="B321" s="35"/>
      <c r="C321" s="259" t="s">
        <v>248</v>
      </c>
      <c r="D321" s="260" t="str">
        <f>D$149</f>
        <v>non richiesto</v>
      </c>
      <c r="E321" s="236">
        <v>0</v>
      </c>
      <c r="F321" s="251">
        <f>F149</f>
        <v>0</v>
      </c>
      <c r="G321" s="374"/>
      <c r="H321" s="380"/>
      <c r="I321" s="214"/>
      <c r="L321" s="206">
        <f>IF(E321=-3,-3,(IF(E321=-2,-2,(IF(E321=-1,-1,(IF(E321=0,0,(IF(E321=1,1,(IF(E321=2,2,(IF(E321=3,3,(IF(E321="sconosciuto",0,"valutazione")))))))))))))))</f>
        <v>0</v>
      </c>
    </row>
    <row r="322" spans="1:12" ht="15" customHeight="1">
      <c r="A322" s="369"/>
      <c r="B322" s="35"/>
      <c r="C322" s="261" t="s">
        <v>249</v>
      </c>
      <c r="D322" s="257" t="str">
        <f>D$150</f>
        <v>non richiesto</v>
      </c>
      <c r="E322" s="237">
        <v>0</v>
      </c>
      <c r="F322" s="252">
        <f>F150</f>
        <v>0</v>
      </c>
      <c r="G322" s="375"/>
      <c r="H322" s="381"/>
      <c r="I322" s="214"/>
      <c r="L322" s="206">
        <f>IF(E322=-3,-3,(IF(E322=-2,-2,(IF(E322=-1,-1,(IF(E322=0,0,(IF(E322=1,1,(IF(E322=2,2,(IF(E322=3,3,(IF(E322="sconosciuto",0,"valutazione")))))))))))))))</f>
        <v>0</v>
      </c>
    </row>
    <row r="323" spans="1:9" ht="15" customHeight="1">
      <c r="A323" s="199"/>
      <c r="B323" s="35"/>
      <c r="C323" s="53"/>
      <c r="D323" s="140"/>
      <c r="E323" s="137"/>
      <c r="F323" s="138">
        <f>IF(F319=100,1,F320+F321+F322)</f>
        <v>1</v>
      </c>
      <c r="G323" s="137"/>
      <c r="H323" s="136"/>
      <c r="I323" s="214"/>
    </row>
    <row r="324" spans="1:9" ht="12.75">
      <c r="A324" s="199"/>
      <c r="B324" s="39"/>
      <c r="C324" s="39"/>
      <c r="D324" s="45"/>
      <c r="E324" s="39"/>
      <c r="F324" s="51">
        <f>F282+F288+F294+F300+F306+F312+F318</f>
        <v>1</v>
      </c>
      <c r="G324" s="39"/>
      <c r="H324" s="105"/>
      <c r="I324" s="207"/>
    </row>
    <row r="325" spans="1:14" ht="12.75">
      <c r="A325" s="199"/>
      <c r="B325" s="39"/>
      <c r="C325" s="39"/>
      <c r="D325" s="39"/>
      <c r="E325" s="39"/>
      <c r="F325" s="287"/>
      <c r="G325" s="287"/>
      <c r="H325" s="39"/>
      <c r="K325" s="220"/>
      <c r="N325" s="216"/>
    </row>
    <row r="326" spans="1:11" ht="12.75">
      <c r="A326" s="199"/>
      <c r="B326" s="39"/>
      <c r="C326" s="39"/>
      <c r="D326" s="39"/>
      <c r="E326" s="39"/>
      <c r="F326" s="287"/>
      <c r="G326" s="287"/>
      <c r="H326" s="39"/>
      <c r="K326" s="220"/>
    </row>
    <row r="327" spans="1:11" ht="15.75">
      <c r="A327" s="369" t="s">
        <v>22</v>
      </c>
      <c r="B327" s="40" t="s">
        <v>90</v>
      </c>
      <c r="C327" s="40"/>
      <c r="D327" s="39"/>
      <c r="E327" s="39"/>
      <c r="F327" s="287"/>
      <c r="G327" s="287"/>
      <c r="H327" s="39"/>
      <c r="K327" s="220"/>
    </row>
    <row r="328" spans="1:15" ht="18.75" customHeight="1">
      <c r="A328" s="369"/>
      <c r="B328" s="42"/>
      <c r="C328" s="42"/>
      <c r="D328" s="42"/>
      <c r="E328" s="107"/>
      <c r="F328" s="107"/>
      <c r="G328" s="107"/>
      <c r="H328" s="107"/>
      <c r="I328" s="210"/>
      <c r="J328" s="210" t="s">
        <v>164</v>
      </c>
      <c r="K328" s="210" t="s">
        <v>160</v>
      </c>
      <c r="L328" s="221" t="s">
        <v>161</v>
      </c>
      <c r="M328" s="221" t="s">
        <v>162</v>
      </c>
      <c r="N328" s="222" t="s">
        <v>156</v>
      </c>
      <c r="O328" s="210" t="s">
        <v>27</v>
      </c>
    </row>
    <row r="329" spans="1:13" ht="25.5">
      <c r="A329" s="369"/>
      <c r="B329" s="52" t="s">
        <v>65</v>
      </c>
      <c r="C329" s="52"/>
      <c r="D329" s="52" t="s">
        <v>30</v>
      </c>
      <c r="E329" s="120" t="s">
        <v>75</v>
      </c>
      <c r="F329" s="110"/>
      <c r="G329" s="110" t="s">
        <v>95</v>
      </c>
      <c r="H329" s="111" t="s">
        <v>64</v>
      </c>
      <c r="I329" s="218"/>
      <c r="L329" s="223"/>
      <c r="M329" s="223"/>
    </row>
    <row r="330" spans="1:9" ht="12.75">
      <c r="A330" s="369"/>
      <c r="B330" s="42"/>
      <c r="C330" s="299"/>
      <c r="D330" s="284"/>
      <c r="E330" s="121"/>
      <c r="F330" s="122"/>
      <c r="G330" s="122"/>
      <c r="H330" s="42"/>
      <c r="I330" s="224"/>
    </row>
    <row r="331" spans="1:15" ht="25.5" customHeight="1">
      <c r="A331" s="369"/>
      <c r="B331" s="178">
        <v>1</v>
      </c>
      <c r="C331" s="291" t="s">
        <v>44</v>
      </c>
      <c r="D331" s="292"/>
      <c r="E331" s="201" t="s">
        <v>96</v>
      </c>
      <c r="F331" s="179"/>
      <c r="G331" s="202" t="s">
        <v>96</v>
      </c>
      <c r="H331" s="293"/>
      <c r="I331" s="215"/>
      <c r="J331" s="206">
        <f>IF(E331="nessuna",1,0)</f>
        <v>1</v>
      </c>
      <c r="K331" s="206">
        <f>IF(E331="piccola",2,0)</f>
        <v>0</v>
      </c>
      <c r="L331" s="206">
        <f>IF(E331="media",3,0)</f>
        <v>0</v>
      </c>
      <c r="M331" s="206">
        <f>IF(E331="grande",4,0)</f>
        <v>0</v>
      </c>
      <c r="N331" s="206">
        <f>IF(E331="sconosciuto",0,0)</f>
        <v>0</v>
      </c>
      <c r="O331" s="206">
        <f>SUM(J331:N331)</f>
        <v>1</v>
      </c>
    </row>
    <row r="332" spans="1:9" ht="25.5" customHeight="1">
      <c r="A332" s="369"/>
      <c r="B332" s="46"/>
      <c r="C332" s="283" t="s">
        <v>76</v>
      </c>
      <c r="D332" s="284"/>
      <c r="E332" s="123"/>
      <c r="F332" s="124"/>
      <c r="G332" s="113"/>
      <c r="H332" s="294"/>
      <c r="I332" s="214"/>
    </row>
    <row r="333" spans="1:15" ht="25.5" customHeight="1">
      <c r="A333" s="369"/>
      <c r="B333" s="178">
        <f>B331+1</f>
        <v>2</v>
      </c>
      <c r="C333" s="291" t="s">
        <v>45</v>
      </c>
      <c r="D333" s="292"/>
      <c r="E333" s="201" t="s">
        <v>96</v>
      </c>
      <c r="F333" s="179"/>
      <c r="G333" s="202" t="s">
        <v>96</v>
      </c>
      <c r="H333" s="293"/>
      <c r="I333" s="215"/>
      <c r="J333" s="206">
        <f>IF(E333="nessuna",1,0)</f>
        <v>1</v>
      </c>
      <c r="K333" s="206">
        <f>IF(E333="piccola",2,0)</f>
        <v>0</v>
      </c>
      <c r="L333" s="206">
        <f>IF(E333="media",3,0)</f>
        <v>0</v>
      </c>
      <c r="M333" s="206">
        <f>IF(E333="grande",4,0)</f>
        <v>0</v>
      </c>
      <c r="N333" s="206">
        <f>IF(E333="sconosciuto",0,0)</f>
        <v>0</v>
      </c>
      <c r="O333" s="206">
        <f>SUM(J333:N333)</f>
        <v>1</v>
      </c>
    </row>
    <row r="334" spans="1:9" ht="25.5" customHeight="1">
      <c r="A334" s="369"/>
      <c r="B334" s="47"/>
      <c r="C334" s="283" t="s">
        <v>77</v>
      </c>
      <c r="D334" s="284"/>
      <c r="E334" s="123"/>
      <c r="F334" s="115"/>
      <c r="G334" s="116"/>
      <c r="H334" s="294"/>
      <c r="I334" s="214"/>
    </row>
    <row r="335" spans="1:15" ht="25.5" customHeight="1">
      <c r="A335" s="369"/>
      <c r="B335" s="178">
        <f>B333+1</f>
        <v>3</v>
      </c>
      <c r="C335" s="291" t="s">
        <v>46</v>
      </c>
      <c r="D335" s="292"/>
      <c r="E335" s="201" t="s">
        <v>96</v>
      </c>
      <c r="F335" s="179"/>
      <c r="G335" s="202" t="s">
        <v>96</v>
      </c>
      <c r="H335" s="293"/>
      <c r="I335" s="215"/>
      <c r="J335" s="206">
        <f>IF(E335="nessuna",1,0)</f>
        <v>1</v>
      </c>
      <c r="K335" s="206">
        <f>IF(E335="piccola",2,0)</f>
        <v>0</v>
      </c>
      <c r="L335" s="206">
        <f>IF(E335="media",3,0)</f>
        <v>0</v>
      </c>
      <c r="M335" s="206">
        <f>IF(E335="grande",4,0)</f>
        <v>0</v>
      </c>
      <c r="N335" s="206">
        <f>IF(E335="sconosciuto",0,0)</f>
        <v>0</v>
      </c>
      <c r="O335" s="206">
        <f>SUM(J335:N335)</f>
        <v>1</v>
      </c>
    </row>
    <row r="336" spans="1:9" ht="25.5" customHeight="1">
      <c r="A336" s="369"/>
      <c r="B336" s="47"/>
      <c r="C336" s="283" t="s">
        <v>78</v>
      </c>
      <c r="D336" s="284"/>
      <c r="E336" s="123"/>
      <c r="F336" s="115"/>
      <c r="G336" s="116"/>
      <c r="H336" s="294"/>
      <c r="I336" s="214"/>
    </row>
    <row r="337" spans="1:15" ht="25.5" customHeight="1">
      <c r="A337" s="369"/>
      <c r="B337" s="178">
        <f>B335+1</f>
        <v>4</v>
      </c>
      <c r="C337" s="291" t="s">
        <v>47</v>
      </c>
      <c r="D337" s="292"/>
      <c r="E337" s="201" t="s">
        <v>96</v>
      </c>
      <c r="F337" s="179"/>
      <c r="G337" s="202" t="s">
        <v>96</v>
      </c>
      <c r="H337" s="293"/>
      <c r="I337" s="215"/>
      <c r="J337" s="206">
        <f>IF(E337="nessuna",1,0)</f>
        <v>1</v>
      </c>
      <c r="K337" s="206">
        <f>IF(E337="piccola",2,0)</f>
        <v>0</v>
      </c>
      <c r="L337" s="206">
        <f>IF(E337="media",3,0)</f>
        <v>0</v>
      </c>
      <c r="M337" s="206">
        <f>IF(E337="grande",4,0)</f>
        <v>0</v>
      </c>
      <c r="N337" s="206">
        <f>IF(E337="sconosciuto",0,0)</f>
        <v>0</v>
      </c>
      <c r="O337" s="206">
        <f>SUM(J337:N337)</f>
        <v>1</v>
      </c>
    </row>
    <row r="338" spans="1:9" ht="25.5" customHeight="1">
      <c r="A338" s="369"/>
      <c r="B338" s="47"/>
      <c r="C338" s="283" t="s">
        <v>79</v>
      </c>
      <c r="D338" s="284"/>
      <c r="E338" s="123"/>
      <c r="F338" s="115"/>
      <c r="G338" s="116"/>
      <c r="H338" s="294"/>
      <c r="I338" s="214"/>
    </row>
    <row r="339" spans="1:15" ht="25.5" customHeight="1">
      <c r="A339" s="369"/>
      <c r="B339" s="178">
        <f>B337+1</f>
        <v>5</v>
      </c>
      <c r="C339" s="291" t="s">
        <v>102</v>
      </c>
      <c r="D339" s="292"/>
      <c r="E339" s="201" t="s">
        <v>96</v>
      </c>
      <c r="F339" s="179"/>
      <c r="G339" s="202" t="s">
        <v>96</v>
      </c>
      <c r="H339" s="293"/>
      <c r="I339" s="215"/>
      <c r="J339" s="206">
        <f>IF(E339="nessuna",1,0)</f>
        <v>1</v>
      </c>
      <c r="K339" s="206">
        <f>IF(E339="piccola",2,0)</f>
        <v>0</v>
      </c>
      <c r="L339" s="206">
        <f>IF(E339="media",3,0)</f>
        <v>0</v>
      </c>
      <c r="M339" s="206">
        <f>IF(E339="grande",4,0)</f>
        <v>0</v>
      </c>
      <c r="N339" s="206">
        <f>IF(E339="sconosciuto",0,0)</f>
        <v>0</v>
      </c>
      <c r="O339" s="206">
        <f>SUM(J339:N339)</f>
        <v>1</v>
      </c>
    </row>
    <row r="340" spans="1:9" ht="25.5" customHeight="1">
      <c r="A340" s="369"/>
      <c r="B340" s="47"/>
      <c r="C340" s="283" t="s">
        <v>80</v>
      </c>
      <c r="D340" s="284"/>
      <c r="E340" s="123"/>
      <c r="F340" s="115"/>
      <c r="G340" s="116"/>
      <c r="H340" s="294"/>
      <c r="I340" s="214"/>
    </row>
    <row r="341" spans="1:15" ht="25.5" customHeight="1">
      <c r="A341" s="369"/>
      <c r="B341" s="178">
        <f>B339+1</f>
        <v>6</v>
      </c>
      <c r="C341" s="291" t="s">
        <v>48</v>
      </c>
      <c r="D341" s="292"/>
      <c r="E341" s="201" t="s">
        <v>96</v>
      </c>
      <c r="F341" s="179"/>
      <c r="G341" s="202" t="s">
        <v>96</v>
      </c>
      <c r="H341" s="293"/>
      <c r="I341" s="215"/>
      <c r="J341" s="206">
        <f>IF(E341="nessuna",1,0)</f>
        <v>1</v>
      </c>
      <c r="K341" s="206">
        <f>IF(E341="piccola",2,0)</f>
        <v>0</v>
      </c>
      <c r="L341" s="206">
        <f>IF(E341="media",3,0)</f>
        <v>0</v>
      </c>
      <c r="M341" s="206">
        <f>IF(E341="grande",4,0)</f>
        <v>0</v>
      </c>
      <c r="N341" s="206">
        <f>IF(E341="sconosciuto",0,0)</f>
        <v>0</v>
      </c>
      <c r="O341" s="206">
        <f>SUM(J341:N341)</f>
        <v>1</v>
      </c>
    </row>
    <row r="342" spans="1:9" ht="25.5" customHeight="1">
      <c r="A342" s="369"/>
      <c r="B342" s="47"/>
      <c r="C342" s="283" t="s">
        <v>81</v>
      </c>
      <c r="D342" s="284"/>
      <c r="E342" s="123"/>
      <c r="F342" s="115"/>
      <c r="G342" s="116"/>
      <c r="H342" s="294"/>
      <c r="I342" s="214"/>
    </row>
    <row r="343" spans="1:15" ht="25.5" customHeight="1">
      <c r="A343" s="369"/>
      <c r="B343" s="178">
        <f>B341+1</f>
        <v>7</v>
      </c>
      <c r="C343" s="291" t="s">
        <v>49</v>
      </c>
      <c r="D343" s="292"/>
      <c r="E343" s="201" t="s">
        <v>96</v>
      </c>
      <c r="F343" s="179"/>
      <c r="G343" s="202" t="s">
        <v>96</v>
      </c>
      <c r="H343" s="293"/>
      <c r="I343" s="215"/>
      <c r="J343" s="206">
        <f>IF(E343="nessuna",1,0)</f>
        <v>1</v>
      </c>
      <c r="K343" s="206">
        <f>IF(E343="piccola",2,0)</f>
        <v>0</v>
      </c>
      <c r="L343" s="206">
        <f>IF(E343="media",3,0)</f>
        <v>0</v>
      </c>
      <c r="M343" s="206">
        <f>IF(E343="grande",4,0)</f>
        <v>0</v>
      </c>
      <c r="N343" s="206">
        <f>IF(E343="sconosciuto",0,0)</f>
        <v>0</v>
      </c>
      <c r="O343" s="206">
        <f>SUM(J343:N343)</f>
        <v>1</v>
      </c>
    </row>
    <row r="344" spans="1:9" ht="25.5" customHeight="1">
      <c r="A344" s="369"/>
      <c r="B344" s="47"/>
      <c r="C344" s="283" t="s">
        <v>82</v>
      </c>
      <c r="D344" s="284"/>
      <c r="E344" s="123"/>
      <c r="F344" s="115"/>
      <c r="G344" s="116"/>
      <c r="H344" s="294"/>
      <c r="I344" s="214"/>
    </row>
    <row r="345" spans="1:15" ht="25.5" customHeight="1">
      <c r="A345" s="369"/>
      <c r="B345" s="178">
        <f>B343+1</f>
        <v>8</v>
      </c>
      <c r="C345" s="291" t="s">
        <v>50</v>
      </c>
      <c r="D345" s="292"/>
      <c r="E345" s="201" t="s">
        <v>96</v>
      </c>
      <c r="F345" s="179"/>
      <c r="G345" s="202" t="s">
        <v>96</v>
      </c>
      <c r="H345" s="295"/>
      <c r="I345" s="215"/>
      <c r="J345" s="206">
        <f>IF(E345="nessuna",1,0)</f>
        <v>1</v>
      </c>
      <c r="K345" s="206">
        <f>IF(E345="piccola",2,0)</f>
        <v>0</v>
      </c>
      <c r="L345" s="206">
        <f>IF(E345="media",3,0)</f>
        <v>0</v>
      </c>
      <c r="M345" s="206">
        <f>IF(E345="grande",4,0)</f>
        <v>0</v>
      </c>
      <c r="N345" s="206">
        <f>IF(E345="sconosciuto",0,0)</f>
        <v>0</v>
      </c>
      <c r="O345" s="206">
        <f>SUM(J345:N345)</f>
        <v>1</v>
      </c>
    </row>
    <row r="346" spans="1:9" ht="25.5" customHeight="1">
      <c r="A346" s="369"/>
      <c r="B346" s="35"/>
      <c r="C346" s="283" t="s">
        <v>250</v>
      </c>
      <c r="D346" s="284"/>
      <c r="E346" s="125"/>
      <c r="F346" s="113"/>
      <c r="G346" s="113"/>
      <c r="H346" s="296"/>
      <c r="I346" s="214"/>
    </row>
    <row r="347" spans="1:14" ht="12.75">
      <c r="A347" s="369"/>
      <c r="B347" s="39"/>
      <c r="C347" s="287"/>
      <c r="D347" s="288"/>
      <c r="E347" s="39"/>
      <c r="F347" s="39"/>
      <c r="G347" s="39"/>
      <c r="H347" s="39"/>
      <c r="N347" s="225"/>
    </row>
    <row r="348" spans="1:8" ht="12.75">
      <c r="A348" s="199"/>
      <c r="B348" s="39"/>
      <c r="C348" s="289" t="s">
        <v>127</v>
      </c>
      <c r="D348" s="288"/>
      <c r="E348" s="290"/>
      <c r="F348" s="39"/>
      <c r="G348" s="39"/>
      <c r="H348" s="39"/>
    </row>
    <row r="349" spans="1:8" ht="12.75">
      <c r="A349" s="199"/>
      <c r="B349" s="39"/>
      <c r="C349" s="289" t="s">
        <v>128</v>
      </c>
      <c r="D349" s="288"/>
      <c r="E349" s="288"/>
      <c r="F349" s="39"/>
      <c r="G349" s="39"/>
      <c r="H349" s="39"/>
    </row>
    <row r="350" spans="1:8" ht="12.75">
      <c r="A350" s="199"/>
      <c r="B350" s="39"/>
      <c r="C350" s="39"/>
      <c r="D350" s="39"/>
      <c r="E350" s="39"/>
      <c r="F350" s="39"/>
      <c r="G350" s="39"/>
      <c r="H350" s="39"/>
    </row>
    <row r="351" spans="1:8" ht="12.75">
      <c r="A351" s="199"/>
      <c r="B351" s="39"/>
      <c r="C351" s="39"/>
      <c r="D351" s="39"/>
      <c r="E351" s="39"/>
      <c r="F351" s="39"/>
      <c r="G351" s="39"/>
      <c r="H351" s="39"/>
    </row>
    <row r="352" spans="1:8" ht="12.75">
      <c r="A352" s="199"/>
      <c r="B352" s="39"/>
      <c r="C352" s="39"/>
      <c r="D352" s="39"/>
      <c r="E352" s="39"/>
      <c r="F352" s="39"/>
      <c r="G352" s="39"/>
      <c r="H352" s="39"/>
    </row>
    <row r="353" spans="1:8" ht="15.75">
      <c r="A353" s="199"/>
      <c r="B353" s="40" t="s">
        <v>85</v>
      </c>
      <c r="C353" s="39"/>
      <c r="D353" s="39"/>
      <c r="E353" s="39"/>
      <c r="F353" s="39"/>
      <c r="G353" s="39"/>
      <c r="H353" s="39"/>
    </row>
    <row r="354" spans="1:8" ht="18" customHeight="1">
      <c r="A354" s="199"/>
      <c r="B354" s="54" t="s">
        <v>91</v>
      </c>
      <c r="C354" s="39"/>
      <c r="D354" s="39"/>
      <c r="E354" s="39"/>
      <c r="F354" s="39"/>
      <c r="G354" s="39"/>
      <c r="H354" s="39"/>
    </row>
    <row r="355" spans="1:8" ht="63.75" customHeight="1">
      <c r="A355" s="199"/>
      <c r="B355" s="370"/>
      <c r="C355" s="371"/>
      <c r="D355" s="371"/>
      <c r="E355" s="371"/>
      <c r="F355" s="371"/>
      <c r="G355" s="372"/>
      <c r="H355" s="39"/>
    </row>
    <row r="356" spans="1:8" ht="13.5" thickBot="1">
      <c r="A356" s="199"/>
      <c r="B356" s="99"/>
      <c r="C356" s="99"/>
      <c r="D356" s="99"/>
      <c r="E356" s="99"/>
      <c r="F356" s="99"/>
      <c r="G356" s="99"/>
      <c r="H356" s="99"/>
    </row>
    <row r="357" spans="1:11" ht="12.75">
      <c r="A357" s="199"/>
      <c r="B357" s="39"/>
      <c r="C357" s="39"/>
      <c r="D357" s="39"/>
      <c r="E357" s="39"/>
      <c r="F357" s="39"/>
      <c r="G357" s="39"/>
      <c r="H357" s="39"/>
      <c r="I357" s="205"/>
      <c r="J357" s="205"/>
      <c r="K357" s="205"/>
    </row>
    <row r="358" spans="1:11" ht="18">
      <c r="A358" s="199"/>
      <c r="B358" s="101" t="s">
        <v>23</v>
      </c>
      <c r="C358" s="39"/>
      <c r="D358" s="39"/>
      <c r="E358" s="39"/>
      <c r="F358" s="39"/>
      <c r="G358" s="39"/>
      <c r="H358" s="39"/>
      <c r="I358" s="205"/>
      <c r="J358" s="205"/>
      <c r="K358" s="205"/>
    </row>
    <row r="359" spans="1:11" ht="12.75">
      <c r="A359" s="199"/>
      <c r="B359" s="39"/>
      <c r="C359" s="39"/>
      <c r="D359" s="39"/>
      <c r="E359" s="39"/>
      <c r="F359" s="39"/>
      <c r="G359" s="39"/>
      <c r="H359" s="39"/>
      <c r="I359" s="205"/>
      <c r="J359" s="205"/>
      <c r="K359" s="205"/>
    </row>
    <row r="360" spans="1:11" ht="15.75">
      <c r="A360" s="199"/>
      <c r="B360" s="40" t="s">
        <v>158</v>
      </c>
      <c r="C360" s="40"/>
      <c r="D360" s="39"/>
      <c r="E360" s="39"/>
      <c r="F360" s="39"/>
      <c r="G360" s="39"/>
      <c r="H360" s="39"/>
      <c r="I360" s="205"/>
      <c r="J360" s="205"/>
      <c r="K360" s="205"/>
    </row>
    <row r="361" spans="1:11" s="212" customFormat="1" ht="18.75" customHeight="1">
      <c r="A361" s="200"/>
      <c r="B361" s="41"/>
      <c r="C361" s="41"/>
      <c r="D361" s="41"/>
      <c r="E361" s="107"/>
      <c r="F361" s="107"/>
      <c r="G361" s="107"/>
      <c r="H361" s="107"/>
      <c r="I361" s="210"/>
      <c r="J361" s="211"/>
      <c r="K361" s="211"/>
    </row>
    <row r="362" spans="1:17" ht="38.25">
      <c r="A362" s="199"/>
      <c r="B362" s="52" t="s">
        <v>65</v>
      </c>
      <c r="C362" s="52"/>
      <c r="D362" s="52" t="s">
        <v>30</v>
      </c>
      <c r="E362" s="108" t="s">
        <v>31</v>
      </c>
      <c r="F362" s="109" t="s">
        <v>32</v>
      </c>
      <c r="G362" s="110" t="s">
        <v>95</v>
      </c>
      <c r="H362" s="111" t="s">
        <v>64</v>
      </c>
      <c r="I362" s="213"/>
      <c r="J362" s="205"/>
      <c r="K362" s="205"/>
      <c r="L362" s="205"/>
      <c r="M362" s="205"/>
      <c r="N362" s="205"/>
      <c r="O362" s="205"/>
      <c r="P362" s="205"/>
      <c r="Q362" s="205"/>
    </row>
    <row r="363" spans="1:15" ht="25.5" customHeight="1">
      <c r="A363" s="369" t="s">
        <v>23</v>
      </c>
      <c r="B363" s="43" t="s">
        <v>33</v>
      </c>
      <c r="C363" s="43"/>
      <c r="D363" s="39"/>
      <c r="E363" s="112"/>
      <c r="F363" s="113"/>
      <c r="G363" s="113"/>
      <c r="H363" s="39"/>
      <c r="J363" s="206" t="s">
        <v>17</v>
      </c>
      <c r="K363" s="206" t="s">
        <v>155</v>
      </c>
      <c r="L363" s="206" t="s">
        <v>19</v>
      </c>
      <c r="M363" s="206" t="s">
        <v>20</v>
      </c>
      <c r="O363" s="206" t="s">
        <v>21</v>
      </c>
    </row>
    <row r="364" spans="1:16" ht="25.5" customHeight="1">
      <c r="A364" s="369"/>
      <c r="B364" s="48" t="s">
        <v>166</v>
      </c>
      <c r="C364" s="297" t="s">
        <v>56</v>
      </c>
      <c r="D364" s="298"/>
      <c r="E364" s="143">
        <f>IF(E365=99,"sconosciuto",L366*F366+L367*F367+L368*F368)</f>
        <v>0</v>
      </c>
      <c r="F364" s="242">
        <f>F20</f>
        <v>0.2</v>
      </c>
      <c r="G364" s="144" t="str">
        <f>G366</f>
        <v>nessuna</v>
      </c>
      <c r="H364" s="293"/>
      <c r="I364" s="214"/>
      <c r="J364" s="206">
        <f>IF(G364="media",1,(IF(G364="grande",1,0)))</f>
        <v>0</v>
      </c>
      <c r="K364" s="206">
        <f>IF(E364="sconosciuto",1,0)</f>
        <v>0</v>
      </c>
      <c r="L364" s="206">
        <f>IF(E364="sconosciuto",0,E364)</f>
        <v>0</v>
      </c>
      <c r="M364" s="206" t="str">
        <f>B363</f>
        <v>Economia</v>
      </c>
      <c r="N364" s="206">
        <f>L364*F364+L370*F370+L376*F376+L382*F382+L388*F388</f>
        <v>0</v>
      </c>
      <c r="O364" s="206">
        <f>IF(F406=100%,0,1)</f>
        <v>0</v>
      </c>
      <c r="P364" s="206">
        <f>O364+O365+O366</f>
        <v>0</v>
      </c>
    </row>
    <row r="365" spans="1:15" ht="25.5" customHeight="1">
      <c r="A365" s="369"/>
      <c r="B365" s="35"/>
      <c r="C365" s="283" t="s">
        <v>130</v>
      </c>
      <c r="D365" s="284"/>
      <c r="E365" s="141">
        <f>IF(AND(E366="sconosciuto",E367="sconosciuto",E368="sconosciuto"),99,0)</f>
        <v>0</v>
      </c>
      <c r="F365" s="197">
        <f>IF(AND(D366="non richiesto",D367="non richiesto",D368="non richiesto"),100,IF(AND(D366="",D367="",D368=""),100,0))</f>
        <v>0</v>
      </c>
      <c r="G365" s="116"/>
      <c r="H365" s="294"/>
      <c r="I365" s="214"/>
      <c r="M365" s="206" t="str">
        <f>B408</f>
        <v>Ambiente</v>
      </c>
      <c r="N365" s="206">
        <f>L409*F409+L415*F415+L421*F421+L427*F427+L433*F433</f>
        <v>0</v>
      </c>
      <c r="O365" s="206">
        <f>IF(F451=100%,0,1)</f>
        <v>0</v>
      </c>
    </row>
    <row r="366" spans="1:15" ht="15" customHeight="1">
      <c r="A366" s="369"/>
      <c r="B366" s="137"/>
      <c r="C366" s="253" t="s">
        <v>181</v>
      </c>
      <c r="D366" s="239" t="str">
        <f>D$22</f>
        <v>Crescita del reddito</v>
      </c>
      <c r="E366" s="235">
        <v>0</v>
      </c>
      <c r="F366" s="250">
        <f>F22</f>
        <v>0.3334</v>
      </c>
      <c r="G366" s="373" t="s">
        <v>96</v>
      </c>
      <c r="H366" s="295"/>
      <c r="I366" s="214"/>
      <c r="L366" s="206">
        <f>IF(E366=-3,-3,(IF(E366=-2,-2,(IF(E366=-1,-1,(IF(E366=0,0,(IF(E366=1,1,(IF(E366=2,2,(IF(E366=3,3,(IF(E366="sconosciuto",0,"valutazione")))))))))))))))</f>
        <v>0</v>
      </c>
      <c r="M366" s="206" t="str">
        <f>B453</f>
        <v>Società</v>
      </c>
      <c r="N366" s="206">
        <f>L454*F454+L460*F460+L466*F466+L472*F472+L478*F478</f>
        <v>0</v>
      </c>
      <c r="O366" s="206">
        <f>IF(F496=100%,0,1)</f>
        <v>0</v>
      </c>
    </row>
    <row r="367" spans="1:12" ht="15" customHeight="1">
      <c r="A367" s="369"/>
      <c r="B367" s="35"/>
      <c r="C367" s="255" t="s">
        <v>182</v>
      </c>
      <c r="D367" s="240" t="str">
        <f>D$23</f>
        <v>Crescita dell'occupazione</v>
      </c>
      <c r="E367" s="236">
        <v>0</v>
      </c>
      <c r="F367" s="251">
        <f>F23</f>
        <v>0.3333</v>
      </c>
      <c r="G367" s="374"/>
      <c r="H367" s="380"/>
      <c r="I367" s="214"/>
      <c r="L367" s="206">
        <f>IF(E367=-3,-3,(IF(E367=-2,-2,(IF(E367=-1,-1,(IF(E367=0,0,(IF(E367=1,1,(IF(E367=2,2,(IF(E367=3,3,(IF(E367="sconosciuto",0,"valutazione")))))))))))))))</f>
        <v>0</v>
      </c>
    </row>
    <row r="368" spans="1:12" ht="15" customHeight="1">
      <c r="A368" s="369"/>
      <c r="B368" s="35"/>
      <c r="C368" s="254" t="s">
        <v>183</v>
      </c>
      <c r="D368" s="241" t="str">
        <f>D$24</f>
        <v>non richiesto</v>
      </c>
      <c r="E368" s="237">
        <v>0</v>
      </c>
      <c r="F368" s="252">
        <f>F24</f>
        <v>0.3333</v>
      </c>
      <c r="G368" s="375"/>
      <c r="H368" s="381"/>
      <c r="I368" s="214"/>
      <c r="L368" s="206">
        <f>IF(E368=-3,-3,(IF(E368=-2,-2,(IF(E368=-1,-1,(IF(E368=0,0,(IF(E368=1,1,(IF(E368=2,2,(IF(E368=3,3,(IF(E368="sconosciuto",0,"valutazione")))))))))))))))</f>
        <v>0</v>
      </c>
    </row>
    <row r="369" spans="1:9" ht="15" customHeight="1">
      <c r="A369" s="369"/>
      <c r="B369" s="35"/>
      <c r="C369" s="53"/>
      <c r="D369" s="140"/>
      <c r="E369" s="137"/>
      <c r="F369" s="138">
        <f>IF(F365=100,1,F366+F367+F368)</f>
        <v>1</v>
      </c>
      <c r="G369" s="137"/>
      <c r="H369" s="136"/>
      <c r="I369" s="214"/>
    </row>
    <row r="370" spans="1:12" ht="25.5" customHeight="1">
      <c r="A370" s="369"/>
      <c r="B370" s="48" t="s">
        <v>167</v>
      </c>
      <c r="C370" s="297" t="s">
        <v>58</v>
      </c>
      <c r="D370" s="298"/>
      <c r="E370" s="143">
        <f>IF(E371=99,"sconosciuto",L372*F372+L373*F373+L374*F374)</f>
        <v>0</v>
      </c>
      <c r="F370" s="242">
        <f>F26</f>
        <v>0.2</v>
      </c>
      <c r="G370" s="144" t="str">
        <f>G372</f>
        <v>nessuna</v>
      </c>
      <c r="H370" s="293"/>
      <c r="I370" s="214"/>
      <c r="J370" s="206">
        <f>IF(G370="media",1,(IF(G370="grande",1,0)))</f>
        <v>0</v>
      </c>
      <c r="K370" s="206">
        <f>IF(E370="sconosciuto",1,0)</f>
        <v>0</v>
      </c>
      <c r="L370" s="206">
        <f>IF(E370="sconosciuto",0,E370)</f>
        <v>0</v>
      </c>
    </row>
    <row r="371" spans="1:9" ht="25.5" customHeight="1">
      <c r="A371" s="369"/>
      <c r="B371" s="44"/>
      <c r="C371" s="283" t="s">
        <v>123</v>
      </c>
      <c r="D371" s="284"/>
      <c r="E371" s="141">
        <f>IF(AND(E372="sconosciuto",E373="sconosciuto",E374="sconosciuto"),99,0)</f>
        <v>0</v>
      </c>
      <c r="F371" s="197">
        <f>IF(AND(D372="non richiesto",D373="non richiesto",D374="non richiesto"),100,IF(AND(D372="",D373="",D374=""),100,0))</f>
        <v>0</v>
      </c>
      <c r="G371" s="116"/>
      <c r="H371" s="294"/>
      <c r="I371" s="214"/>
    </row>
    <row r="372" spans="1:12" ht="15" customHeight="1">
      <c r="A372" s="369"/>
      <c r="B372" s="137"/>
      <c r="C372" s="253" t="s">
        <v>184</v>
      </c>
      <c r="D372" s="256" t="str">
        <f>D$28</f>
        <v>Sottocriterio 1</v>
      </c>
      <c r="E372" s="235">
        <v>0</v>
      </c>
      <c r="F372" s="250">
        <f>F28</f>
        <v>0.3334</v>
      </c>
      <c r="G372" s="373" t="s">
        <v>96</v>
      </c>
      <c r="H372" s="295"/>
      <c r="I372" s="214"/>
      <c r="L372" s="206">
        <f>IF(E372=-3,-3,(IF(E372=-2,-2,(IF(E372=-1,-1,(IF(E372=0,0,(IF(E372=1,1,(IF(E372=2,2,(IF(E372=3,3,(IF(E372="sconosciuto",0,"valutazione")))))))))))))))</f>
        <v>0</v>
      </c>
    </row>
    <row r="373" spans="1:12" ht="15" customHeight="1">
      <c r="A373" s="369"/>
      <c r="B373" s="35"/>
      <c r="C373" s="255" t="s">
        <v>185</v>
      </c>
      <c r="D373" s="240" t="str">
        <f>D$29</f>
        <v>Sottocriterio 2</v>
      </c>
      <c r="E373" s="236">
        <v>0</v>
      </c>
      <c r="F373" s="251">
        <f>F29</f>
        <v>0.3333</v>
      </c>
      <c r="G373" s="374"/>
      <c r="H373" s="380"/>
      <c r="I373" s="214"/>
      <c r="L373" s="206">
        <f>IF(E373=-3,-3,(IF(E373=-2,-2,(IF(E373=-1,-1,(IF(E373=0,0,(IF(E373=1,1,(IF(E373=2,2,(IF(E373=3,3,(IF(E373="sconosciuto",0,"valutazione")))))))))))))))</f>
        <v>0</v>
      </c>
    </row>
    <row r="374" spans="1:12" ht="15" customHeight="1">
      <c r="A374" s="369"/>
      <c r="B374" s="35"/>
      <c r="C374" s="258" t="s">
        <v>186</v>
      </c>
      <c r="D374" s="257" t="str">
        <f>D$30</f>
        <v>Sottocriterio 3</v>
      </c>
      <c r="E374" s="237">
        <v>0</v>
      </c>
      <c r="F374" s="252">
        <f>F30</f>
        <v>0.3333</v>
      </c>
      <c r="G374" s="375"/>
      <c r="H374" s="381"/>
      <c r="I374" s="214"/>
      <c r="L374" s="206">
        <f>IF(E374=-3,-3,(IF(E374=-2,-2,(IF(E374=-1,-1,(IF(E374=0,0,(IF(E374=1,1,(IF(E374=2,2,(IF(E374=3,3,(IF(E374="sconosciuto",0,"valutazione")))))))))))))))</f>
        <v>0</v>
      </c>
    </row>
    <row r="375" spans="1:9" ht="15" customHeight="1">
      <c r="A375" s="369"/>
      <c r="B375" s="35"/>
      <c r="C375" s="53"/>
      <c r="D375" s="140"/>
      <c r="E375" s="137"/>
      <c r="F375" s="138">
        <f>IF(F371=100,1,F372+F373+F374)</f>
        <v>1</v>
      </c>
      <c r="G375" s="137"/>
      <c r="H375" s="136"/>
      <c r="I375" s="214"/>
    </row>
    <row r="376" spans="1:12" ht="25.5" customHeight="1">
      <c r="A376" s="369"/>
      <c r="B376" s="48" t="s">
        <v>168</v>
      </c>
      <c r="C376" s="297" t="s">
        <v>57</v>
      </c>
      <c r="D376" s="298"/>
      <c r="E376" s="143">
        <f>IF(E377=99,"sconosciuto",L378*F378+L379*F379+L380*F380)</f>
        <v>0</v>
      </c>
      <c r="F376" s="242">
        <f>F32</f>
        <v>0.2</v>
      </c>
      <c r="G376" s="144" t="str">
        <f>G378</f>
        <v>nessuna</v>
      </c>
      <c r="H376" s="293"/>
      <c r="I376" s="215"/>
      <c r="J376" s="206">
        <f>IF(G376="media",1,(IF(G376="grande",1,0)))</f>
        <v>0</v>
      </c>
      <c r="K376" s="206">
        <f>IF(E376="sconosciuto",1,0)</f>
        <v>0</v>
      </c>
      <c r="L376" s="206">
        <f>IF(E376="sconosciuto",0,E376)</f>
        <v>0</v>
      </c>
    </row>
    <row r="377" spans="1:13" ht="25.5" customHeight="1">
      <c r="A377" s="369"/>
      <c r="B377" s="44"/>
      <c r="C377" s="283" t="s">
        <v>61</v>
      </c>
      <c r="D377" s="284"/>
      <c r="E377" s="141">
        <f>IF(AND(E378="sconosciuto",E379="sconosciuto",E380="sconosciuto"),99,0)</f>
        <v>0</v>
      </c>
      <c r="F377" s="197">
        <f>IF(AND(D378="non richiesto",D379="non richiesto",D380="non richiesto"),100,IF(AND(D378="",D379="",D380=""),100,0))</f>
        <v>0</v>
      </c>
      <c r="G377" s="116"/>
      <c r="H377" s="294"/>
      <c r="I377" s="214"/>
      <c r="M377" s="216"/>
    </row>
    <row r="378" spans="1:12" ht="15" customHeight="1">
      <c r="A378" s="369"/>
      <c r="B378" s="137"/>
      <c r="C378" s="253" t="s">
        <v>187</v>
      </c>
      <c r="D378" s="256" t="str">
        <f>D$34</f>
        <v>Sottocriterio 1</v>
      </c>
      <c r="E378" s="235">
        <v>0</v>
      </c>
      <c r="F378" s="250">
        <f>F34</f>
        <v>0.3334</v>
      </c>
      <c r="G378" s="373" t="s">
        <v>96</v>
      </c>
      <c r="H378" s="295"/>
      <c r="I378" s="214"/>
      <c r="L378" s="206">
        <f>IF(E378=-3,-3,(IF(E378=-2,-2,(IF(E378=-1,-1,(IF(E378=0,0,(IF(E378=1,1,(IF(E378=2,2,(IF(E378=3,3,(IF(E378="sconosciuto",0,"valutazione")))))))))))))))</f>
        <v>0</v>
      </c>
    </row>
    <row r="379" spans="1:12" ht="15" customHeight="1">
      <c r="A379" s="369"/>
      <c r="B379" s="35"/>
      <c r="C379" s="255" t="s">
        <v>188</v>
      </c>
      <c r="D379" s="240" t="str">
        <f>D$35</f>
        <v>Sottocriterio 2</v>
      </c>
      <c r="E379" s="236">
        <v>0</v>
      </c>
      <c r="F379" s="251">
        <f>F35</f>
        <v>0.3333</v>
      </c>
      <c r="G379" s="374"/>
      <c r="H379" s="380"/>
      <c r="I379" s="214"/>
      <c r="L379" s="206">
        <f>IF(E379=-3,-3,(IF(E379=-2,-2,(IF(E379=-1,-1,(IF(E379=0,0,(IF(E379=1,1,(IF(E379=2,2,(IF(E379=3,3,(IF(E379="sconosciuto",0,"valutazione")))))))))))))))</f>
        <v>0</v>
      </c>
    </row>
    <row r="380" spans="1:12" ht="15" customHeight="1">
      <c r="A380" s="369"/>
      <c r="B380" s="35"/>
      <c r="C380" s="258" t="s">
        <v>189</v>
      </c>
      <c r="D380" s="257" t="str">
        <f>D$36</f>
        <v>Sottocriterio 3</v>
      </c>
      <c r="E380" s="237">
        <v>0</v>
      </c>
      <c r="F380" s="252">
        <f>F36</f>
        <v>0.3333</v>
      </c>
      <c r="G380" s="375"/>
      <c r="H380" s="381"/>
      <c r="I380" s="214"/>
      <c r="L380" s="206">
        <f>IF(E380=-3,-3,(IF(E380=-2,-2,(IF(E380=-1,-1,(IF(E380=0,0,(IF(E380=1,1,(IF(E380=2,2,(IF(E380=3,3,(IF(E380="sconosciuto",0,"valutazione")))))))))))))))</f>
        <v>0</v>
      </c>
    </row>
    <row r="381" spans="1:9" ht="15" customHeight="1">
      <c r="A381" s="369"/>
      <c r="B381" s="35"/>
      <c r="C381" s="53"/>
      <c r="D381" s="140"/>
      <c r="E381" s="137"/>
      <c r="F381" s="138">
        <f>IF(F377=100,1,F378+F379+F380)</f>
        <v>1</v>
      </c>
      <c r="G381" s="137"/>
      <c r="H381" s="136"/>
      <c r="I381" s="214"/>
    </row>
    <row r="382" spans="1:12" ht="25.5" customHeight="1">
      <c r="A382" s="369"/>
      <c r="B382" s="48" t="s">
        <v>169</v>
      </c>
      <c r="C382" s="297" t="s">
        <v>35</v>
      </c>
      <c r="D382" s="298"/>
      <c r="E382" s="143">
        <f>IF(E383=99,"sconosciuto",L384*F384+L385*F385+L386*F386)</f>
        <v>0</v>
      </c>
      <c r="F382" s="242">
        <f>F38</f>
        <v>0.2</v>
      </c>
      <c r="G382" s="144" t="str">
        <f>G384</f>
        <v>nessuna</v>
      </c>
      <c r="H382" s="293"/>
      <c r="I382" s="215"/>
      <c r="J382" s="206">
        <f>IF(G382="media",1,(IF(G382="grande",1,0)))</f>
        <v>0</v>
      </c>
      <c r="K382" s="206">
        <f>IF(E382="sconosciuto",1,0)</f>
        <v>0</v>
      </c>
      <c r="L382" s="206">
        <f>IF(E382="sconosciuto",0,E382)</f>
        <v>0</v>
      </c>
    </row>
    <row r="383" spans="1:9" ht="25.5" customHeight="1">
      <c r="A383" s="369"/>
      <c r="B383" s="44"/>
      <c r="C383" s="283" t="s">
        <v>62</v>
      </c>
      <c r="D383" s="284"/>
      <c r="E383" s="141">
        <f>IF(AND(E384="sconosciuto",E385="sconosciuto",E386="sconosciuto"),99,0)</f>
        <v>0</v>
      </c>
      <c r="F383" s="197">
        <f>IF(AND(D384="non richiesto",D385="non richiesto",D386="non richiesto"),100,IF(AND(D384="",D385="",D386=""),100,0))</f>
        <v>0</v>
      </c>
      <c r="G383" s="116"/>
      <c r="H383" s="294"/>
      <c r="I383" s="214"/>
    </row>
    <row r="384" spans="1:12" ht="15" customHeight="1">
      <c r="A384" s="369" t="s">
        <v>23</v>
      </c>
      <c r="B384" s="137"/>
      <c r="C384" s="253" t="s">
        <v>190</v>
      </c>
      <c r="D384" s="256" t="str">
        <f>D$40</f>
        <v>Sottocriterio 1</v>
      </c>
      <c r="E384" s="235">
        <v>0</v>
      </c>
      <c r="F384" s="250">
        <f>F40</f>
        <v>0.3334</v>
      </c>
      <c r="G384" s="373" t="s">
        <v>96</v>
      </c>
      <c r="H384" s="295"/>
      <c r="I384" s="214"/>
      <c r="L384" s="206">
        <f>IF(E384=-3,-3,(IF(E384=-2,-2,(IF(E384=-1,-1,(IF(E384=0,0,(IF(E384=1,1,(IF(E384=2,2,(IF(E384=3,3,(IF(E384="sconosciuto",0,"valutazione")))))))))))))))</f>
        <v>0</v>
      </c>
    </row>
    <row r="385" spans="1:12" ht="15" customHeight="1">
      <c r="A385" s="369"/>
      <c r="B385" s="35"/>
      <c r="C385" s="255" t="s">
        <v>191</v>
      </c>
      <c r="D385" s="240" t="str">
        <f>D$41</f>
        <v>Sottocriterio 2</v>
      </c>
      <c r="E385" s="236">
        <v>0</v>
      </c>
      <c r="F385" s="251">
        <f>F41</f>
        <v>0.3333</v>
      </c>
      <c r="G385" s="374"/>
      <c r="H385" s="380"/>
      <c r="I385" s="214"/>
      <c r="L385" s="206">
        <f>IF(E385=-3,-3,(IF(E385=-2,-2,(IF(E385=-1,-1,(IF(E385=0,0,(IF(E385=1,1,(IF(E385=2,2,(IF(E385=3,3,(IF(E385="sconosciuto",0,"valutazione")))))))))))))))</f>
        <v>0</v>
      </c>
    </row>
    <row r="386" spans="1:12" ht="15" customHeight="1">
      <c r="A386" s="369"/>
      <c r="B386" s="35"/>
      <c r="C386" s="258" t="s">
        <v>192</v>
      </c>
      <c r="D386" s="257" t="str">
        <f>D$42</f>
        <v>Sottocriterio 3</v>
      </c>
      <c r="E386" s="237">
        <v>0</v>
      </c>
      <c r="F386" s="252">
        <f>F42</f>
        <v>0.3333</v>
      </c>
      <c r="G386" s="375"/>
      <c r="H386" s="381"/>
      <c r="I386" s="214"/>
      <c r="L386" s="206">
        <f>IF(E386=-3,-3,(IF(E386=-2,-2,(IF(E386=-1,-1,(IF(E386=0,0,(IF(E386=1,1,(IF(E386=2,2,(IF(E386=3,3,(IF(E386="sconosciuto",0,"valutazione")))))))))))))))</f>
        <v>0</v>
      </c>
    </row>
    <row r="387" spans="1:9" ht="15" customHeight="1">
      <c r="A387" s="369"/>
      <c r="B387" s="35"/>
      <c r="C387" s="53"/>
      <c r="D387" s="140"/>
      <c r="E387" s="137"/>
      <c r="F387" s="138">
        <f>IF(F383=100,1,F384+F385+F386)</f>
        <v>1</v>
      </c>
      <c r="G387" s="137"/>
      <c r="H387" s="136"/>
      <c r="I387" s="214"/>
    </row>
    <row r="388" spans="1:12" ht="25.5" customHeight="1">
      <c r="A388" s="369"/>
      <c r="B388" s="48" t="s">
        <v>170</v>
      </c>
      <c r="C388" s="297" t="s">
        <v>36</v>
      </c>
      <c r="D388" s="298"/>
      <c r="E388" s="143">
        <f>IF(E389=99,"sconosciuto",L390*F390+L391*F391+L392*F392)</f>
        <v>0</v>
      </c>
      <c r="F388" s="242">
        <f>F44</f>
        <v>0.2</v>
      </c>
      <c r="G388" s="144" t="str">
        <f>G390</f>
        <v>nessuna</v>
      </c>
      <c r="H388" s="293"/>
      <c r="I388" s="215"/>
      <c r="J388" s="206">
        <f>IF(G388="media",1,(IF(G388="grande",1,0)))</f>
        <v>0</v>
      </c>
      <c r="K388" s="206">
        <f>IF(E388="sconosciuto",1,0)</f>
        <v>0</v>
      </c>
      <c r="L388" s="206">
        <f>IF(E388="sconosciuto",0,E388)</f>
        <v>0</v>
      </c>
    </row>
    <row r="389" spans="1:9" ht="25.5" customHeight="1">
      <c r="A389" s="369"/>
      <c r="B389" s="35"/>
      <c r="C389" s="283" t="s">
        <v>63</v>
      </c>
      <c r="D389" s="284"/>
      <c r="E389" s="141">
        <f>IF(AND(E390="sconosciuto",E391="sconosciuto",E392="sconosciuto"),99,0)</f>
        <v>0</v>
      </c>
      <c r="F389" s="197">
        <f>IF(AND(D390="non richiesto",D391="non richiesto",D392="non richiesto"),100,IF(AND(D390="",D391="",D392=""),100,0))</f>
        <v>0</v>
      </c>
      <c r="G389" s="113"/>
      <c r="H389" s="294"/>
      <c r="I389" s="214"/>
    </row>
    <row r="390" spans="1:12" ht="15" customHeight="1">
      <c r="A390" s="369"/>
      <c r="B390" s="137"/>
      <c r="C390" s="253" t="s">
        <v>193</v>
      </c>
      <c r="D390" s="256" t="str">
        <f>D$46</f>
        <v>Sottocriterio 1</v>
      </c>
      <c r="E390" s="235">
        <v>0</v>
      </c>
      <c r="F390" s="250">
        <f>F46</f>
        <v>0.3334</v>
      </c>
      <c r="G390" s="373" t="s">
        <v>96</v>
      </c>
      <c r="H390" s="295"/>
      <c r="I390" s="214"/>
      <c r="L390" s="206">
        <f>IF(E390=-3,-3,(IF(E390=-2,-2,(IF(E390=-1,-1,(IF(E390=0,0,(IF(E390=1,1,(IF(E390=2,2,(IF(E390=3,3,(IF(E390="sconosciuto",0,"valutazione")))))))))))))))</f>
        <v>0</v>
      </c>
    </row>
    <row r="391" spans="1:12" ht="15" customHeight="1">
      <c r="A391" s="369"/>
      <c r="B391" s="35"/>
      <c r="C391" s="255" t="s">
        <v>194</v>
      </c>
      <c r="D391" s="240" t="str">
        <f>D$47</f>
        <v>Sottocriterio 2</v>
      </c>
      <c r="E391" s="236">
        <v>0</v>
      </c>
      <c r="F391" s="251">
        <f>F47</f>
        <v>0.3333</v>
      </c>
      <c r="G391" s="374"/>
      <c r="H391" s="380"/>
      <c r="I391" s="214"/>
      <c r="L391" s="206">
        <f>IF(E391=-3,-3,(IF(E391=-2,-2,(IF(E391=-1,-1,(IF(E391=0,0,(IF(E391=1,1,(IF(E391=2,2,(IF(E391=3,3,(IF(E391="sconosciuto",0,"valutazione")))))))))))))))</f>
        <v>0</v>
      </c>
    </row>
    <row r="392" spans="1:12" ht="15" customHeight="1">
      <c r="A392" s="369"/>
      <c r="B392" s="35"/>
      <c r="C392" s="258" t="s">
        <v>195</v>
      </c>
      <c r="D392" s="257" t="str">
        <f>D$48</f>
        <v>Sottocriterio 3</v>
      </c>
      <c r="E392" s="237">
        <v>0</v>
      </c>
      <c r="F392" s="252">
        <f>F48</f>
        <v>0.3333</v>
      </c>
      <c r="G392" s="375"/>
      <c r="H392" s="381"/>
      <c r="I392" s="214"/>
      <c r="L392" s="206">
        <f>IF(E392=-3,-3,(IF(E392=-2,-2,(IF(E392=-1,-1,(IF(E392=0,0,(IF(E392=1,1,(IF(E392=2,2,(IF(E392=3,3,(IF(E392="sconosciuto",0,"valutazione")))))))))))))))</f>
        <v>0</v>
      </c>
    </row>
    <row r="393" spans="1:9" ht="15" customHeight="1">
      <c r="A393" s="369"/>
      <c r="B393" s="35"/>
      <c r="C393" s="53"/>
      <c r="D393" s="140"/>
      <c r="E393" s="137"/>
      <c r="F393" s="138">
        <f>IF(F389=100,1,F390+F391+F392)</f>
        <v>1</v>
      </c>
      <c r="G393" s="137"/>
      <c r="H393" s="136"/>
      <c r="I393" s="214"/>
    </row>
    <row r="394" spans="1:12" ht="25.5" customHeight="1">
      <c r="A394" s="369"/>
      <c r="B394" s="48" t="s">
        <v>196</v>
      </c>
      <c r="C394" s="376" t="str">
        <f>C$50</f>
        <v>Criterio 6</v>
      </c>
      <c r="D394" s="377"/>
      <c r="E394" s="143">
        <f>IF(E395=99,"sconosciuto",L396*F396+L397*F397+L398*F398)</f>
        <v>0</v>
      </c>
      <c r="F394" s="242">
        <f>F50</f>
        <v>0</v>
      </c>
      <c r="G394" s="144" t="str">
        <f>G396</f>
        <v>nessuna</v>
      </c>
      <c r="H394" s="293"/>
      <c r="I394" s="215"/>
      <c r="J394" s="206">
        <f>IF(G394="media",1,(IF(G394="grande",1,0)))</f>
        <v>0</v>
      </c>
      <c r="K394" s="206">
        <f>IF(E394="sconosciuto",1,0)</f>
        <v>0</v>
      </c>
      <c r="L394" s="206">
        <f>IF(E394="sconosciuto",0,E394)</f>
        <v>0</v>
      </c>
    </row>
    <row r="395" spans="1:9" ht="25.5" customHeight="1">
      <c r="A395" s="369"/>
      <c r="B395" s="44"/>
      <c r="C395" s="378" t="str">
        <f>C$51</f>
        <v>La descrizione del criterio</v>
      </c>
      <c r="D395" s="379"/>
      <c r="E395" s="141">
        <f>IF(AND(E396="sconosciuto",E397="sconosciuto",E398="sconosciuto"),99,0)</f>
        <v>0</v>
      </c>
      <c r="F395" s="197">
        <f>IF(AND(D396="non richiesto",D397="non richiesto",D398="non richiesto"),100,IF(AND(D396="",D397="",D398=""),100,0))</f>
        <v>100</v>
      </c>
      <c r="G395" s="116"/>
      <c r="H395" s="294"/>
      <c r="I395" s="214"/>
    </row>
    <row r="396" spans="1:12" ht="15" customHeight="1">
      <c r="A396" s="369"/>
      <c r="B396" s="137"/>
      <c r="C396" s="253" t="s">
        <v>197</v>
      </c>
      <c r="D396" s="256" t="str">
        <f>D$52</f>
        <v>non richiesto</v>
      </c>
      <c r="E396" s="235">
        <v>0</v>
      </c>
      <c r="F396" s="250">
        <f>F52</f>
        <v>0</v>
      </c>
      <c r="G396" s="373" t="s">
        <v>96</v>
      </c>
      <c r="H396" s="295"/>
      <c r="I396" s="214"/>
      <c r="L396" s="206">
        <f>IF(E396=-3,-3,(IF(E396=-2,-2,(IF(E396=-1,-1,(IF(E396=0,0,(IF(E396=1,1,(IF(E396=2,2,(IF(E396=3,3,(IF(E396="sconosciuto",0,"valutazione")))))))))))))))</f>
        <v>0</v>
      </c>
    </row>
    <row r="397" spans="1:12" ht="15" customHeight="1">
      <c r="A397" s="369"/>
      <c r="B397" s="35"/>
      <c r="C397" s="255" t="s">
        <v>198</v>
      </c>
      <c r="D397" s="240" t="str">
        <f>D$53</f>
        <v>non richiesto</v>
      </c>
      <c r="E397" s="236">
        <v>0</v>
      </c>
      <c r="F397" s="251">
        <f>F53</f>
        <v>0</v>
      </c>
      <c r="G397" s="374"/>
      <c r="H397" s="380"/>
      <c r="I397" s="214"/>
      <c r="L397" s="206">
        <f>IF(E397=-3,-3,(IF(E397=-2,-2,(IF(E397=-1,-1,(IF(E397=0,0,(IF(E397=1,1,(IF(E397=2,2,(IF(E397=3,3,(IF(E397="sconosciuto",0,"valutazione")))))))))))))))</f>
        <v>0</v>
      </c>
    </row>
    <row r="398" spans="1:12" ht="15" customHeight="1">
      <c r="A398" s="369"/>
      <c r="B398" s="35"/>
      <c r="C398" s="258" t="s">
        <v>199</v>
      </c>
      <c r="D398" s="257" t="str">
        <f>D$54</f>
        <v>non richiesto</v>
      </c>
      <c r="E398" s="237">
        <v>0</v>
      </c>
      <c r="F398" s="252">
        <f>F54</f>
        <v>0</v>
      </c>
      <c r="G398" s="375"/>
      <c r="H398" s="381"/>
      <c r="I398" s="214"/>
      <c r="L398" s="206">
        <f>IF(E398=-3,-3,(IF(E398=-2,-2,(IF(E398=-1,-1,(IF(E398=0,0,(IF(E398=1,1,(IF(E398=2,2,(IF(E398=3,3,(IF(E398="sconosciuto",0,"valutazione")))))))))))))))</f>
        <v>0</v>
      </c>
    </row>
    <row r="399" spans="1:9" ht="15" customHeight="1">
      <c r="A399" s="369"/>
      <c r="B399" s="35"/>
      <c r="C399" s="53"/>
      <c r="D399" s="140"/>
      <c r="E399" s="137"/>
      <c r="F399" s="138">
        <f>IF(F395=100,1,F396+F397+F398)</f>
        <v>1</v>
      </c>
      <c r="G399" s="137"/>
      <c r="H399" s="136"/>
      <c r="I399" s="214"/>
    </row>
    <row r="400" spans="1:12" ht="25.5" customHeight="1">
      <c r="A400" s="369"/>
      <c r="B400" s="48" t="s">
        <v>200</v>
      </c>
      <c r="C400" s="376" t="str">
        <f>C$56</f>
        <v>Criterio 7</v>
      </c>
      <c r="D400" s="377"/>
      <c r="E400" s="143">
        <f>IF(E401=99,"sconosciuto",L402*F402+L403*F403+L404*F404)</f>
        <v>0</v>
      </c>
      <c r="F400" s="242">
        <f>F56</f>
        <v>0</v>
      </c>
      <c r="G400" s="144" t="str">
        <f>G402</f>
        <v>nessuna</v>
      </c>
      <c r="H400" s="293"/>
      <c r="I400" s="215"/>
      <c r="J400" s="206">
        <f>IF(G400="media",1,(IF(G400="grande",1,0)))</f>
        <v>0</v>
      </c>
      <c r="K400" s="206">
        <f>IF(E400="sconosciuto",1,0)</f>
        <v>0</v>
      </c>
      <c r="L400" s="206">
        <f>IF(E400="sconosciuto",0,E400)</f>
        <v>0</v>
      </c>
    </row>
    <row r="401" spans="1:9" ht="25.5" customHeight="1">
      <c r="A401" s="369"/>
      <c r="B401" s="35"/>
      <c r="C401" s="378" t="str">
        <f>C$57</f>
        <v>La descrizione del criterio</v>
      </c>
      <c r="D401" s="379"/>
      <c r="E401" s="141">
        <f>IF(AND(E402="sconosciuto",E403="sconosciuto",E404="sconosciuto"),99,0)</f>
        <v>0</v>
      </c>
      <c r="F401" s="197">
        <f>IF(AND(D402="non richiesto",D403="non richiesto",D404="non richiesto"),100,IF(AND(D402="",D403="",D404=""),100,0))</f>
        <v>100</v>
      </c>
      <c r="G401" s="113"/>
      <c r="H401" s="294"/>
      <c r="I401" s="214"/>
    </row>
    <row r="402" spans="1:12" ht="15" customHeight="1">
      <c r="A402" s="369"/>
      <c r="B402" s="137"/>
      <c r="C402" s="253" t="s">
        <v>201</v>
      </c>
      <c r="D402" s="256" t="str">
        <f>D$58</f>
        <v>non richiesto</v>
      </c>
      <c r="E402" s="235">
        <v>0</v>
      </c>
      <c r="F402" s="250">
        <f>F58</f>
        <v>0</v>
      </c>
      <c r="G402" s="373" t="s">
        <v>96</v>
      </c>
      <c r="H402" s="295"/>
      <c r="I402" s="214"/>
      <c r="L402" s="206">
        <f>IF(E402=-3,-3,(IF(E402=-2,-2,(IF(E402=-1,-1,(IF(E402=0,0,(IF(E402=1,1,(IF(E402=2,2,(IF(E402=3,3,(IF(E402="sconosciuto",0,"valutazione")))))))))))))))</f>
        <v>0</v>
      </c>
    </row>
    <row r="403" spans="1:12" ht="15" customHeight="1">
      <c r="A403" s="369"/>
      <c r="B403" s="35"/>
      <c r="C403" s="255" t="s">
        <v>202</v>
      </c>
      <c r="D403" s="240" t="str">
        <f>D$59</f>
        <v>non richiesto</v>
      </c>
      <c r="E403" s="236">
        <v>0</v>
      </c>
      <c r="F403" s="251">
        <f>F59</f>
        <v>0</v>
      </c>
      <c r="G403" s="374"/>
      <c r="H403" s="380"/>
      <c r="I403" s="214"/>
      <c r="L403" s="206">
        <f>IF(E403=-3,-3,(IF(E403=-2,-2,(IF(E403=-1,-1,(IF(E403=0,0,(IF(E403=1,1,(IF(E403=2,2,(IF(E403=3,3,(IF(E403="sconosciuto",0,"valutazione")))))))))))))))</f>
        <v>0</v>
      </c>
    </row>
    <row r="404" spans="1:12" ht="15" customHeight="1">
      <c r="A404" s="369"/>
      <c r="B404" s="35"/>
      <c r="C404" s="258" t="s">
        <v>203</v>
      </c>
      <c r="D404" s="257" t="str">
        <f>D$60</f>
        <v>non richiesto</v>
      </c>
      <c r="E404" s="237">
        <v>0</v>
      </c>
      <c r="F404" s="252">
        <f>F60</f>
        <v>0</v>
      </c>
      <c r="G404" s="375"/>
      <c r="H404" s="381"/>
      <c r="I404" s="214"/>
      <c r="L404" s="206">
        <f>IF(E404=-3,-3,(IF(E404=-2,-2,(IF(E404=-1,-1,(IF(E404=0,0,(IF(E404=1,1,(IF(E404=2,2,(IF(E404=3,3,(IF(E404="sconosciuto",0,"valutazione")))))))))))))))</f>
        <v>0</v>
      </c>
    </row>
    <row r="405" spans="1:9" ht="15" customHeight="1">
      <c r="A405" s="199"/>
      <c r="B405" s="35"/>
      <c r="C405" s="53"/>
      <c r="D405" s="140"/>
      <c r="E405" s="137"/>
      <c r="F405" s="138">
        <f>IF(F401=100,1,F402+F403+F404)</f>
        <v>1</v>
      </c>
      <c r="G405" s="137"/>
      <c r="H405" s="136"/>
      <c r="I405" s="214"/>
    </row>
    <row r="406" spans="1:9" ht="25.5" customHeight="1">
      <c r="A406" s="199"/>
      <c r="B406" s="39"/>
      <c r="C406" s="39"/>
      <c r="D406" s="45"/>
      <c r="E406" s="35"/>
      <c r="F406" s="55">
        <f>F364+F370+F376+F382+F388+F394+F400</f>
        <v>1</v>
      </c>
      <c r="G406" s="35"/>
      <c r="H406" s="117"/>
      <c r="I406" s="217"/>
    </row>
    <row r="407" spans="1:9" ht="38.25">
      <c r="A407" s="199"/>
      <c r="B407" s="52" t="s">
        <v>65</v>
      </c>
      <c r="C407" s="52"/>
      <c r="D407" s="52" t="s">
        <v>30</v>
      </c>
      <c r="E407" s="108" t="s">
        <v>31</v>
      </c>
      <c r="F407" s="109" t="s">
        <v>32</v>
      </c>
      <c r="G407" s="110" t="s">
        <v>95</v>
      </c>
      <c r="H407" s="111" t="s">
        <v>64</v>
      </c>
      <c r="I407" s="218"/>
    </row>
    <row r="408" spans="1:9" ht="25.5" customHeight="1">
      <c r="A408" s="369" t="s">
        <v>23</v>
      </c>
      <c r="B408" s="43" t="s">
        <v>53</v>
      </c>
      <c r="C408" s="43"/>
      <c r="D408" s="39"/>
      <c r="E408" s="116"/>
      <c r="F408" s="118"/>
      <c r="G408" s="116"/>
      <c r="H408" s="119"/>
      <c r="I408" s="219"/>
    </row>
    <row r="409" spans="1:12" ht="25.5" customHeight="1">
      <c r="A409" s="369"/>
      <c r="B409" s="49" t="s">
        <v>171</v>
      </c>
      <c r="C409" s="274" t="s">
        <v>37</v>
      </c>
      <c r="D409" s="275"/>
      <c r="E409" s="145">
        <f>IF(E410=99,"sconosciuto",L411*F411+L412*F412+L413*F413)</f>
        <v>0</v>
      </c>
      <c r="F409" s="149">
        <f>F65</f>
        <v>0.2</v>
      </c>
      <c r="G409" s="146" t="str">
        <f>G411</f>
        <v>nessuna</v>
      </c>
      <c r="H409" s="293"/>
      <c r="I409" s="215"/>
      <c r="J409" s="206">
        <f>IF(G409="media",1,(IF(G409="grande",1,0)))</f>
        <v>0</v>
      </c>
      <c r="K409" s="206">
        <f>IF(E409="sconosciuto",1,0)</f>
        <v>0</v>
      </c>
      <c r="L409" s="206">
        <f>IF(E409="sconosciuto",0,E409)</f>
        <v>0</v>
      </c>
    </row>
    <row r="410" spans="1:9" ht="25.5" customHeight="1">
      <c r="A410" s="369"/>
      <c r="B410" s="44"/>
      <c r="C410" s="270" t="s">
        <v>66</v>
      </c>
      <c r="D410" s="271"/>
      <c r="E410" s="141">
        <f>IF(AND(E411="sconosciuto",E412="sconosciuto",E413="sconosciuto"),99,0)</f>
        <v>0</v>
      </c>
      <c r="F410" s="197">
        <f>IF(AND(D411="non richiesto",D412="non richiesto",D413="non richiesto"),100,IF(AND(D411="",D412="",D413=""),100,0))</f>
        <v>0</v>
      </c>
      <c r="G410" s="116"/>
      <c r="H410" s="294"/>
      <c r="I410" s="214"/>
    </row>
    <row r="411" spans="1:12" ht="15" customHeight="1">
      <c r="A411" s="369"/>
      <c r="B411" s="137"/>
      <c r="C411" s="253" t="s">
        <v>206</v>
      </c>
      <c r="D411" s="256" t="str">
        <f>D$67</f>
        <v>Sottocriterio 1</v>
      </c>
      <c r="E411" s="235">
        <v>0</v>
      </c>
      <c r="F411" s="250">
        <f>F67</f>
        <v>0.3334</v>
      </c>
      <c r="G411" s="373" t="s">
        <v>96</v>
      </c>
      <c r="H411" s="295"/>
      <c r="I411" s="214"/>
      <c r="L411" s="206">
        <f>IF(E411=-3,-3,(IF(E411=-2,-2,(IF(E411=-1,-1,(IF(E411=0,0,(IF(E411=1,1,(IF(E411=2,2,(IF(E411=3,3,(IF(E411="sconosciuto",0,"valutazione")))))))))))))))</f>
        <v>0</v>
      </c>
    </row>
    <row r="412" spans="1:12" ht="15" customHeight="1">
      <c r="A412" s="369"/>
      <c r="B412" s="35"/>
      <c r="C412" s="255" t="s">
        <v>207</v>
      </c>
      <c r="D412" s="240" t="str">
        <f>D$68</f>
        <v>Sottocriterio 2</v>
      </c>
      <c r="E412" s="236">
        <v>0</v>
      </c>
      <c r="F412" s="251">
        <f>F68</f>
        <v>0.3333</v>
      </c>
      <c r="G412" s="374"/>
      <c r="H412" s="380"/>
      <c r="I412" s="214"/>
      <c r="L412" s="206">
        <f>IF(E412=-3,-3,(IF(E412=-2,-2,(IF(E412=-1,-1,(IF(E412=0,0,(IF(E412=1,1,(IF(E412=2,2,(IF(E412=3,3,(IF(E412="sconosciuto",0,"valutazione")))))))))))))))</f>
        <v>0</v>
      </c>
    </row>
    <row r="413" spans="1:12" ht="15" customHeight="1">
      <c r="A413" s="369"/>
      <c r="B413" s="35"/>
      <c r="C413" s="258" t="s">
        <v>208</v>
      </c>
      <c r="D413" s="257" t="str">
        <f>D$69</f>
        <v>Sottocriterio 3</v>
      </c>
      <c r="E413" s="237">
        <v>0</v>
      </c>
      <c r="F413" s="252">
        <f>F69</f>
        <v>0.3333</v>
      </c>
      <c r="G413" s="375"/>
      <c r="H413" s="381"/>
      <c r="I413" s="214"/>
      <c r="L413" s="206">
        <f>IF(E413=-3,-3,(IF(E413=-2,-2,(IF(E413=-1,-1,(IF(E413=0,0,(IF(E413=1,1,(IF(E413=2,2,(IF(E413=3,3,(IF(E413="sconosciuto",0,"valutazione")))))))))))))))</f>
        <v>0</v>
      </c>
    </row>
    <row r="414" spans="1:9" ht="15" customHeight="1">
      <c r="A414" s="369"/>
      <c r="B414" s="35"/>
      <c r="C414" s="53"/>
      <c r="D414" s="140"/>
      <c r="E414" s="137"/>
      <c r="F414" s="138">
        <f>IF(F410=100,1,F411+F412+F413)</f>
        <v>1</v>
      </c>
      <c r="G414" s="137"/>
      <c r="H414" s="136"/>
      <c r="I414" s="214"/>
    </row>
    <row r="415" spans="1:12" ht="25.5" customHeight="1">
      <c r="A415" s="369"/>
      <c r="B415" s="49" t="s">
        <v>172</v>
      </c>
      <c r="C415" s="274" t="s">
        <v>38</v>
      </c>
      <c r="D415" s="275"/>
      <c r="E415" s="145">
        <f>IF(E416=99,"sconosciuto",L417*F417+L418*F418+L419*F419)</f>
        <v>0</v>
      </c>
      <c r="F415" s="149">
        <f>F71</f>
        <v>0.2</v>
      </c>
      <c r="G415" s="146" t="str">
        <f>G417</f>
        <v>nessuna</v>
      </c>
      <c r="H415" s="293"/>
      <c r="I415" s="215"/>
      <c r="J415" s="206">
        <f>IF(G415="media",1,(IF(G415="grande",1,0)))</f>
        <v>0</v>
      </c>
      <c r="K415" s="206">
        <f>IF(E415="sconosciuto",1,0)</f>
        <v>0</v>
      </c>
      <c r="L415" s="206">
        <f>IF(E415="sconosciuto",0,E415)</f>
        <v>0</v>
      </c>
    </row>
    <row r="416" spans="1:9" ht="25.5" customHeight="1">
      <c r="A416" s="369"/>
      <c r="B416" s="44"/>
      <c r="C416" s="270" t="s">
        <v>67</v>
      </c>
      <c r="D416" s="271"/>
      <c r="E416" s="141">
        <f>IF(AND(E417="sconosciuto",E418="sconosciuto",E419="sconosciuto"),99,0)</f>
        <v>0</v>
      </c>
      <c r="F416" s="197">
        <f>IF(AND(D417="non richiesto",D418="non richiesto",D419="non richiesto"),100,IF(AND(D417="",D418="",D419=""),100,0))</f>
        <v>0</v>
      </c>
      <c r="G416" s="116"/>
      <c r="H416" s="294"/>
      <c r="I416" s="214"/>
    </row>
    <row r="417" spans="1:12" ht="15" customHeight="1">
      <c r="A417" s="369"/>
      <c r="B417" s="137"/>
      <c r="C417" s="253" t="s">
        <v>209</v>
      </c>
      <c r="D417" s="256" t="str">
        <f>D$73</f>
        <v>Sottocriterio 1</v>
      </c>
      <c r="E417" s="235">
        <v>0</v>
      </c>
      <c r="F417" s="250">
        <f>F73</f>
        <v>0.3334</v>
      </c>
      <c r="G417" s="373" t="s">
        <v>96</v>
      </c>
      <c r="H417" s="295"/>
      <c r="I417" s="214"/>
      <c r="L417" s="206">
        <f>IF(E417=-3,-3,(IF(E417=-2,-2,(IF(E417=-1,-1,(IF(E417=0,0,(IF(E417=1,1,(IF(E417=2,2,(IF(E417=3,3,(IF(E417="sconosciuto",0,"valutazione")))))))))))))))</f>
        <v>0</v>
      </c>
    </row>
    <row r="418" spans="1:12" ht="15" customHeight="1">
      <c r="A418" s="369"/>
      <c r="B418" s="35"/>
      <c r="C418" s="255" t="s">
        <v>210</v>
      </c>
      <c r="D418" s="240" t="str">
        <f>D$74</f>
        <v>Sottocriterio 2</v>
      </c>
      <c r="E418" s="236">
        <v>0</v>
      </c>
      <c r="F418" s="251">
        <f>F74</f>
        <v>0.3333</v>
      </c>
      <c r="G418" s="374"/>
      <c r="H418" s="380"/>
      <c r="I418" s="214"/>
      <c r="L418" s="206">
        <f>IF(E418=-3,-3,(IF(E418=-2,-2,(IF(E418=-1,-1,(IF(E418=0,0,(IF(E418=1,1,(IF(E418=2,2,(IF(E418=3,3,(IF(E418="sconosciuto",0,"valutazione")))))))))))))))</f>
        <v>0</v>
      </c>
    </row>
    <row r="419" spans="1:12" ht="15" customHeight="1">
      <c r="A419" s="369"/>
      <c r="B419" s="35"/>
      <c r="C419" s="258" t="s">
        <v>211</v>
      </c>
      <c r="D419" s="257" t="str">
        <f>D$75</f>
        <v>Sottocriterio 3</v>
      </c>
      <c r="E419" s="237">
        <v>0</v>
      </c>
      <c r="F419" s="252">
        <f>F75</f>
        <v>0.3333</v>
      </c>
      <c r="G419" s="375"/>
      <c r="H419" s="381"/>
      <c r="I419" s="214"/>
      <c r="L419" s="206">
        <f>IF(E419=-3,-3,(IF(E419=-2,-2,(IF(E419=-1,-1,(IF(E419=0,0,(IF(E419=1,1,(IF(E419=2,2,(IF(E419=3,3,(IF(E419="sconosciuto",0,"valutazione")))))))))))))))</f>
        <v>0</v>
      </c>
    </row>
    <row r="420" spans="1:9" ht="15" customHeight="1">
      <c r="A420" s="369"/>
      <c r="B420" s="35"/>
      <c r="C420" s="53"/>
      <c r="D420" s="140"/>
      <c r="E420" s="137"/>
      <c r="F420" s="138">
        <f>IF(F416=100,1,F417+F418+F419)</f>
        <v>1</v>
      </c>
      <c r="G420" s="137"/>
      <c r="H420" s="136"/>
      <c r="I420" s="214"/>
    </row>
    <row r="421" spans="1:12" ht="25.5" customHeight="1">
      <c r="A421" s="369"/>
      <c r="B421" s="49" t="s">
        <v>173</v>
      </c>
      <c r="C421" s="274" t="s">
        <v>39</v>
      </c>
      <c r="D421" s="275"/>
      <c r="E421" s="145">
        <f>IF(E422=99,"sconosciuto",L423*F423+L424*F424+L425*F425)</f>
        <v>0</v>
      </c>
      <c r="F421" s="149">
        <f>F77</f>
        <v>0.2</v>
      </c>
      <c r="G421" s="146" t="str">
        <f>G423</f>
        <v>nessuna</v>
      </c>
      <c r="H421" s="293"/>
      <c r="I421" s="215"/>
      <c r="J421" s="206">
        <f>IF(G421="media",1,(IF(G421="grande",1,0)))</f>
        <v>0</v>
      </c>
      <c r="K421" s="206">
        <f>IF(E421="sconosciuto",1,0)</f>
        <v>0</v>
      </c>
      <c r="L421" s="206">
        <f>IF(E421="sconosciuto",0,E421)</f>
        <v>0</v>
      </c>
    </row>
    <row r="422" spans="1:9" ht="25.5" customHeight="1">
      <c r="A422" s="369"/>
      <c r="B422" s="44"/>
      <c r="C422" s="270" t="s">
        <v>124</v>
      </c>
      <c r="D422" s="271"/>
      <c r="E422" s="141">
        <f>IF(AND(E423="sconosciuto",E424="sconosciuto",E425="sconosciuto"),99,0)</f>
        <v>0</v>
      </c>
      <c r="F422" s="197">
        <f>IF(AND(D423="non richiesto",D424="non richiesto",D425="non richiesto"),100,IF(AND(D423="",D424="",D425=""),100,0))</f>
        <v>0</v>
      </c>
      <c r="G422" s="116"/>
      <c r="H422" s="294"/>
      <c r="I422" s="214"/>
    </row>
    <row r="423" spans="1:12" ht="15" customHeight="1">
      <c r="A423" s="369"/>
      <c r="B423" s="137"/>
      <c r="C423" s="253" t="s">
        <v>212</v>
      </c>
      <c r="D423" s="256" t="str">
        <f>D$79</f>
        <v>Sottocriterio 1</v>
      </c>
      <c r="E423" s="235">
        <v>0</v>
      </c>
      <c r="F423" s="250">
        <f>F79</f>
        <v>0.3334</v>
      </c>
      <c r="G423" s="373" t="s">
        <v>96</v>
      </c>
      <c r="H423" s="295"/>
      <c r="I423" s="214"/>
      <c r="L423" s="206">
        <f>IF(E423=-3,-3,(IF(E423=-2,-2,(IF(E423=-1,-1,(IF(E423=0,0,(IF(E423=1,1,(IF(E423=2,2,(IF(E423=3,3,(IF(E423="sconosciuto",0,"valutazione")))))))))))))))</f>
        <v>0</v>
      </c>
    </row>
    <row r="424" spans="1:12" ht="15" customHeight="1">
      <c r="A424" s="369"/>
      <c r="B424" s="35"/>
      <c r="C424" s="255" t="s">
        <v>213</v>
      </c>
      <c r="D424" s="240" t="str">
        <f>D$80</f>
        <v>Sottocriterio 2</v>
      </c>
      <c r="E424" s="236">
        <v>0</v>
      </c>
      <c r="F424" s="251">
        <f>F80</f>
        <v>0.3333</v>
      </c>
      <c r="G424" s="374"/>
      <c r="H424" s="380"/>
      <c r="I424" s="214"/>
      <c r="L424" s="206">
        <f>IF(E424=-3,-3,(IF(E424=-2,-2,(IF(E424=-1,-1,(IF(E424=0,0,(IF(E424=1,1,(IF(E424=2,2,(IF(E424=3,3,(IF(E424="sconosciuto",0,"valutazione")))))))))))))))</f>
        <v>0</v>
      </c>
    </row>
    <row r="425" spans="1:12" ht="15" customHeight="1">
      <c r="A425" s="369"/>
      <c r="B425" s="35"/>
      <c r="C425" s="258" t="s">
        <v>214</v>
      </c>
      <c r="D425" s="257" t="str">
        <f>D$81</f>
        <v>Sottocriterio 3</v>
      </c>
      <c r="E425" s="237">
        <v>0</v>
      </c>
      <c r="F425" s="252">
        <f>F81</f>
        <v>0.3333</v>
      </c>
      <c r="G425" s="375"/>
      <c r="H425" s="381"/>
      <c r="I425" s="214"/>
      <c r="L425" s="206">
        <f>IF(E425=-3,-3,(IF(E425=-2,-2,(IF(E425=-1,-1,(IF(E425=0,0,(IF(E425=1,1,(IF(E425=2,2,(IF(E425=3,3,(IF(E425="sconosciuto",0,"valutazione")))))))))))))))</f>
        <v>0</v>
      </c>
    </row>
    <row r="426" spans="1:9" ht="15" customHeight="1">
      <c r="A426" s="369"/>
      <c r="B426" s="35"/>
      <c r="C426" s="53"/>
      <c r="D426" s="140"/>
      <c r="E426" s="137"/>
      <c r="F426" s="138">
        <f>IF(F422=100,1,F423+F424+F425)</f>
        <v>1</v>
      </c>
      <c r="G426" s="137"/>
      <c r="H426" s="136"/>
      <c r="I426" s="214"/>
    </row>
    <row r="427" spans="1:12" ht="25.5" customHeight="1">
      <c r="A427" s="369"/>
      <c r="B427" s="49" t="s">
        <v>174</v>
      </c>
      <c r="C427" s="274" t="s">
        <v>59</v>
      </c>
      <c r="D427" s="275"/>
      <c r="E427" s="145">
        <f>IF(E428=99,"sconosciuto",L429*F429+L430*F430+L431*F431)</f>
        <v>0</v>
      </c>
      <c r="F427" s="149">
        <f>F83</f>
        <v>0.2</v>
      </c>
      <c r="G427" s="146" t="str">
        <f>G429</f>
        <v>nessuna</v>
      </c>
      <c r="H427" s="293"/>
      <c r="I427" s="215"/>
      <c r="J427" s="206">
        <f>IF(G427="media",1,(IF(G427="grande",1,0)))</f>
        <v>0</v>
      </c>
      <c r="K427" s="206">
        <f>IF(E427="sconosciuto",1,0)</f>
        <v>0</v>
      </c>
      <c r="L427" s="206">
        <f>IF(E427="sconosciuto",0,E427)</f>
        <v>0</v>
      </c>
    </row>
    <row r="428" spans="1:9" ht="25.5" customHeight="1">
      <c r="A428" s="369"/>
      <c r="B428" s="44"/>
      <c r="C428" s="270" t="s">
        <v>69</v>
      </c>
      <c r="D428" s="271"/>
      <c r="E428" s="141">
        <f>IF(AND(E429="sconosciuto",E430="sconosciuto",E431="sconosciuto"),99,0)</f>
        <v>0</v>
      </c>
      <c r="F428" s="197">
        <f>IF(AND(D429="non richiesto",D430="non richiesto",D431="non richiesto"),100,IF(AND(D429="",D430="",D431=""),100,0))</f>
        <v>0</v>
      </c>
      <c r="G428" s="116"/>
      <c r="H428" s="294"/>
      <c r="I428" s="214"/>
    </row>
    <row r="429" spans="1:12" ht="15" customHeight="1">
      <c r="A429" s="369" t="s">
        <v>23</v>
      </c>
      <c r="B429" s="137"/>
      <c r="C429" s="253" t="s">
        <v>215</v>
      </c>
      <c r="D429" s="256" t="str">
        <f>D$85</f>
        <v>Sottocriterio 1</v>
      </c>
      <c r="E429" s="235">
        <v>0</v>
      </c>
      <c r="F429" s="250">
        <f>F85</f>
        <v>0.3334</v>
      </c>
      <c r="G429" s="373" t="s">
        <v>96</v>
      </c>
      <c r="H429" s="295"/>
      <c r="I429" s="214"/>
      <c r="L429" s="206">
        <f>IF(E429=-3,-3,(IF(E429=-2,-2,(IF(E429=-1,-1,(IF(E429=0,0,(IF(E429=1,1,(IF(E429=2,2,(IF(E429=3,3,(IF(E429="sconosciuto",0,"valutazione")))))))))))))))</f>
        <v>0</v>
      </c>
    </row>
    <row r="430" spans="1:12" ht="15" customHeight="1">
      <c r="A430" s="369"/>
      <c r="B430" s="35"/>
      <c r="C430" s="255" t="s">
        <v>216</v>
      </c>
      <c r="D430" s="240" t="str">
        <f>D$86</f>
        <v>Sottocriterio 2</v>
      </c>
      <c r="E430" s="236">
        <v>0</v>
      </c>
      <c r="F430" s="251">
        <f>F86</f>
        <v>0.3333</v>
      </c>
      <c r="G430" s="384"/>
      <c r="H430" s="380"/>
      <c r="I430" s="214"/>
      <c r="L430" s="206">
        <f>IF(E430=-3,-3,(IF(E430=-2,-2,(IF(E430=-1,-1,(IF(E430=0,0,(IF(E430=1,1,(IF(E430=2,2,(IF(E430=3,3,(IF(E430="sconosciuto",0,"valutazione")))))))))))))))</f>
        <v>0</v>
      </c>
    </row>
    <row r="431" spans="1:12" ht="15" customHeight="1">
      <c r="A431" s="369"/>
      <c r="B431" s="35"/>
      <c r="C431" s="258" t="s">
        <v>217</v>
      </c>
      <c r="D431" s="257" t="str">
        <f>D$87</f>
        <v>Sottocriterio 3</v>
      </c>
      <c r="E431" s="237">
        <v>0</v>
      </c>
      <c r="F431" s="252">
        <f>F87</f>
        <v>0.3333</v>
      </c>
      <c r="G431" s="385"/>
      <c r="H431" s="381"/>
      <c r="I431" s="214"/>
      <c r="L431" s="206">
        <f>IF(E431=-3,-3,(IF(E431=-2,-2,(IF(E431=-1,-1,(IF(E431=0,0,(IF(E431=1,1,(IF(E431=2,2,(IF(E431=3,3,(IF(E431="sconosciuto",0,"valutazione")))))))))))))))</f>
        <v>0</v>
      </c>
    </row>
    <row r="432" spans="1:9" ht="15" customHeight="1">
      <c r="A432" s="369"/>
      <c r="B432" s="35"/>
      <c r="C432" s="53"/>
      <c r="D432" s="140"/>
      <c r="E432" s="137"/>
      <c r="F432" s="138">
        <f>IF(F428=100,1,F429+F430+F431)</f>
        <v>1</v>
      </c>
      <c r="G432" s="137"/>
      <c r="H432" s="136"/>
      <c r="I432" s="214"/>
    </row>
    <row r="433" spans="1:12" ht="25.5" customHeight="1">
      <c r="A433" s="369"/>
      <c r="B433" s="49" t="s">
        <v>175</v>
      </c>
      <c r="C433" s="274" t="s">
        <v>40</v>
      </c>
      <c r="D433" s="275"/>
      <c r="E433" s="145">
        <f>IF(E434=99,"sconosciuto",L435*F435+L436*F436+L437*F437)</f>
        <v>0</v>
      </c>
      <c r="F433" s="149">
        <f>F89</f>
        <v>0.2</v>
      </c>
      <c r="G433" s="146" t="str">
        <f>G435</f>
        <v>nessuna</v>
      </c>
      <c r="H433" s="293"/>
      <c r="I433" s="215"/>
      <c r="J433" s="206">
        <f>IF(G433="media",1,(IF(G433="grande",1,0)))</f>
        <v>0</v>
      </c>
      <c r="K433" s="206">
        <f>IF(E433="sconosciuto",1,0)</f>
        <v>0</v>
      </c>
      <c r="L433" s="206">
        <f>IF(E433="sconosciuto",0,E433)</f>
        <v>0</v>
      </c>
    </row>
    <row r="434" spans="1:9" ht="25.5" customHeight="1">
      <c r="A434" s="369"/>
      <c r="B434" s="35"/>
      <c r="C434" s="283" t="s">
        <v>84</v>
      </c>
      <c r="D434" s="284"/>
      <c r="E434" s="141">
        <f>IF(AND(E435="sconosciuto",E436="sconosciuto",E437="sconosciuto"),99,0)</f>
        <v>0</v>
      </c>
      <c r="F434" s="197">
        <f>IF(AND(D435="non richiesto",D436="non richiesto",D437="non richiesto"),100,IF(AND(D435="",D436="",D437=""),100,0))</f>
        <v>0</v>
      </c>
      <c r="G434" s="113"/>
      <c r="H434" s="294"/>
      <c r="I434" s="214"/>
    </row>
    <row r="435" spans="1:12" ht="15" customHeight="1">
      <c r="A435" s="369"/>
      <c r="B435" s="137"/>
      <c r="C435" s="253" t="s">
        <v>218</v>
      </c>
      <c r="D435" s="256" t="str">
        <f>D$91</f>
        <v>Sottocriterio 1</v>
      </c>
      <c r="E435" s="235">
        <v>0</v>
      </c>
      <c r="F435" s="250">
        <f>F91</f>
        <v>0.3334</v>
      </c>
      <c r="G435" s="373" t="s">
        <v>96</v>
      </c>
      <c r="H435" s="295"/>
      <c r="I435" s="214"/>
      <c r="L435" s="206">
        <f>IF(E435=-3,-3,(IF(E435=-2,-2,(IF(E435=-1,-1,(IF(E435=0,0,(IF(E435=1,1,(IF(E435=2,2,(IF(E435=3,3,(IF(E435="sconosciuto",0,"valutazione")))))))))))))))</f>
        <v>0</v>
      </c>
    </row>
    <row r="436" spans="1:12" ht="15" customHeight="1">
      <c r="A436" s="369"/>
      <c r="B436" s="35"/>
      <c r="C436" s="255" t="s">
        <v>219</v>
      </c>
      <c r="D436" s="240" t="str">
        <f>D$92</f>
        <v>Sottocriterio 2</v>
      </c>
      <c r="E436" s="236">
        <v>0</v>
      </c>
      <c r="F436" s="251">
        <f>F92</f>
        <v>0.3333</v>
      </c>
      <c r="G436" s="374"/>
      <c r="H436" s="380"/>
      <c r="I436" s="214"/>
      <c r="L436" s="206">
        <f>IF(E436=-3,-3,(IF(E436=-2,-2,(IF(E436=-1,-1,(IF(E436=0,0,(IF(E436=1,1,(IF(E436=2,2,(IF(E436=3,3,(IF(E436="sconosciuto",0,"valutazione")))))))))))))))</f>
        <v>0</v>
      </c>
    </row>
    <row r="437" spans="1:12" ht="15" customHeight="1">
      <c r="A437" s="369"/>
      <c r="B437" s="35"/>
      <c r="C437" s="258" t="s">
        <v>220</v>
      </c>
      <c r="D437" s="257" t="str">
        <f>D$93</f>
        <v>Sottocriterio 3</v>
      </c>
      <c r="E437" s="237">
        <v>0</v>
      </c>
      <c r="F437" s="252">
        <f>F93</f>
        <v>0.3333</v>
      </c>
      <c r="G437" s="375"/>
      <c r="H437" s="381"/>
      <c r="I437" s="214"/>
      <c r="L437" s="206">
        <f>IF(E437=-3,-3,(IF(E437=-2,-2,(IF(E437=-1,-1,(IF(E437=0,0,(IF(E437=1,1,(IF(E437=2,2,(IF(E437=3,3,(IF(E437="sconosciuto",0,"valutazione")))))))))))))))</f>
        <v>0</v>
      </c>
    </row>
    <row r="438" spans="1:9" ht="15" customHeight="1">
      <c r="A438" s="369"/>
      <c r="B438" s="35"/>
      <c r="C438" s="53"/>
      <c r="D438" s="140"/>
      <c r="E438" s="137"/>
      <c r="F438" s="138">
        <f>IF(F434=100,1,F435+F436+F437)</f>
        <v>1</v>
      </c>
      <c r="G438" s="137"/>
      <c r="H438" s="136"/>
      <c r="I438" s="214"/>
    </row>
    <row r="439" spans="1:12" ht="25.5" customHeight="1">
      <c r="A439" s="369"/>
      <c r="B439" s="49" t="s">
        <v>204</v>
      </c>
      <c r="C439" s="376" t="str">
        <f>C$95</f>
        <v>Criterio 6</v>
      </c>
      <c r="D439" s="377"/>
      <c r="E439" s="145">
        <f>IF(E440=99,"sconosciuto",L441*F441+L442*F442+L443*F443)</f>
        <v>0</v>
      </c>
      <c r="F439" s="149">
        <f>F95</f>
        <v>0</v>
      </c>
      <c r="G439" s="146" t="str">
        <f>G441</f>
        <v>nessuna</v>
      </c>
      <c r="H439" s="293"/>
      <c r="I439" s="215"/>
      <c r="J439" s="206">
        <f>IF(G439="media",1,(IF(G439="grande",1,0)))</f>
        <v>0</v>
      </c>
      <c r="K439" s="206">
        <f>IF(E439="sconosciuto",1,0)</f>
        <v>0</v>
      </c>
      <c r="L439" s="206">
        <f>IF(E439="sconosciuto",0,E439)</f>
        <v>0</v>
      </c>
    </row>
    <row r="440" spans="1:9" ht="25.5" customHeight="1">
      <c r="A440" s="369"/>
      <c r="B440" s="44"/>
      <c r="C440" s="378" t="str">
        <f>C$96</f>
        <v>La descrizione del criterio</v>
      </c>
      <c r="D440" s="379"/>
      <c r="E440" s="141">
        <f>IF(AND(E441="sconosciuto",E442="sconosciuto",E443="sconosciuto"),99,0)</f>
        <v>0</v>
      </c>
      <c r="F440" s="197">
        <f>IF(AND(D441="non richiesto",D442="non richiesto",D443="non richiesto"),100,IF(AND(D441="",D442="",D443=""),100,0))</f>
        <v>100</v>
      </c>
      <c r="G440" s="116"/>
      <c r="H440" s="294"/>
      <c r="I440" s="214"/>
    </row>
    <row r="441" spans="1:12" ht="15" customHeight="1">
      <c r="A441" s="369"/>
      <c r="B441" s="137"/>
      <c r="C441" s="253" t="s">
        <v>221</v>
      </c>
      <c r="D441" s="256" t="str">
        <f>D$97</f>
        <v>non richiesto</v>
      </c>
      <c r="E441" s="235">
        <v>0</v>
      </c>
      <c r="F441" s="250">
        <f>F97</f>
        <v>0</v>
      </c>
      <c r="G441" s="373" t="s">
        <v>96</v>
      </c>
      <c r="H441" s="295"/>
      <c r="I441" s="214"/>
      <c r="L441" s="206">
        <f>IF(E441=-3,-3,(IF(E441=-2,-2,(IF(E441=-1,-1,(IF(E441=0,0,(IF(E441=1,1,(IF(E441=2,2,(IF(E441=3,3,(IF(E441="sconosciuto",0,"valutazione")))))))))))))))</f>
        <v>0</v>
      </c>
    </row>
    <row r="442" spans="1:12" ht="15" customHeight="1">
      <c r="A442" s="369"/>
      <c r="B442" s="35"/>
      <c r="C442" s="255" t="s">
        <v>222</v>
      </c>
      <c r="D442" s="240" t="str">
        <f>D$98</f>
        <v>non richiesto</v>
      </c>
      <c r="E442" s="236">
        <v>0</v>
      </c>
      <c r="F442" s="251">
        <f>F98</f>
        <v>0</v>
      </c>
      <c r="G442" s="374"/>
      <c r="H442" s="380"/>
      <c r="I442" s="214"/>
      <c r="L442" s="206">
        <f>IF(E442=-3,-3,(IF(E442=-2,-2,(IF(E442=-1,-1,(IF(E442=0,0,(IF(E442=1,1,(IF(E442=2,2,(IF(E442=3,3,(IF(E442="sconosciuto",0,"valutazione")))))))))))))))</f>
        <v>0</v>
      </c>
    </row>
    <row r="443" spans="1:12" ht="15" customHeight="1">
      <c r="A443" s="369"/>
      <c r="B443" s="35"/>
      <c r="C443" s="258" t="s">
        <v>223</v>
      </c>
      <c r="D443" s="257" t="str">
        <f>D$99</f>
        <v>non richiesto</v>
      </c>
      <c r="E443" s="237">
        <v>0</v>
      </c>
      <c r="F443" s="252">
        <f>F99</f>
        <v>0</v>
      </c>
      <c r="G443" s="375"/>
      <c r="H443" s="381"/>
      <c r="I443" s="214"/>
      <c r="L443" s="206">
        <f>IF(E443=-3,-3,(IF(E443=-2,-2,(IF(E443=-1,-1,(IF(E443=0,0,(IF(E443=1,1,(IF(E443=2,2,(IF(E443=3,3,(IF(E443="sconosciuto",0,"valutazione")))))))))))))))</f>
        <v>0</v>
      </c>
    </row>
    <row r="444" spans="1:9" ht="15" customHeight="1">
      <c r="A444" s="369"/>
      <c r="B444" s="35"/>
      <c r="C444" s="53"/>
      <c r="D444" s="140"/>
      <c r="E444" s="137"/>
      <c r="F444" s="138">
        <f>IF(F440=100,1,F441+F442+F443)</f>
        <v>1</v>
      </c>
      <c r="G444" s="137"/>
      <c r="H444" s="136"/>
      <c r="I444" s="214"/>
    </row>
    <row r="445" spans="1:12" ht="25.5" customHeight="1">
      <c r="A445" s="369"/>
      <c r="B445" s="49" t="s">
        <v>205</v>
      </c>
      <c r="C445" s="376" t="str">
        <f>C$101</f>
        <v>Criterio 7</v>
      </c>
      <c r="D445" s="377"/>
      <c r="E445" s="145">
        <f>IF(E446=99,"sconosciuto",L447*F447+L448*F448+L449*F449)</f>
        <v>0</v>
      </c>
      <c r="F445" s="149">
        <f>F101</f>
        <v>0</v>
      </c>
      <c r="G445" s="146" t="str">
        <f>G447</f>
        <v>nessuna</v>
      </c>
      <c r="H445" s="293"/>
      <c r="I445" s="215"/>
      <c r="J445" s="206">
        <f>IF(G445="media",1,(IF(G445="grande",1,0)))</f>
        <v>0</v>
      </c>
      <c r="K445" s="206">
        <f>IF(E445="sconosciuto",1,0)</f>
        <v>0</v>
      </c>
      <c r="L445" s="206">
        <f>IF(E445="sconosciuto",0,E445)</f>
        <v>0</v>
      </c>
    </row>
    <row r="446" spans="1:9" ht="25.5" customHeight="1">
      <c r="A446" s="369"/>
      <c r="B446" s="35"/>
      <c r="C446" s="378" t="str">
        <f>C$102</f>
        <v>La descrizione del criterio</v>
      </c>
      <c r="D446" s="379"/>
      <c r="E446" s="141">
        <f>IF(AND(E447="sconosciuto",E448="sconosciuto",E449="sconosciuto"),99,0)</f>
        <v>0</v>
      </c>
      <c r="F446" s="197">
        <f>IF(AND(D447="non richiesto",D448="non richiesto",D449="non richiesto"),100,IF(AND(D447="",D448="",D449=""),100,0))</f>
        <v>100</v>
      </c>
      <c r="G446" s="113"/>
      <c r="H446" s="294"/>
      <c r="I446" s="214"/>
    </row>
    <row r="447" spans="1:12" ht="15" customHeight="1">
      <c r="A447" s="369"/>
      <c r="B447" s="137"/>
      <c r="C447" s="253" t="s">
        <v>224</v>
      </c>
      <c r="D447" s="256" t="str">
        <f>D$103</f>
        <v>non richiesto</v>
      </c>
      <c r="E447" s="235">
        <v>0</v>
      </c>
      <c r="F447" s="250">
        <f>F103</f>
        <v>0</v>
      </c>
      <c r="G447" s="373" t="s">
        <v>96</v>
      </c>
      <c r="H447" s="295"/>
      <c r="I447" s="214"/>
      <c r="L447" s="206">
        <f>IF(E447=-3,-3,(IF(E447=-2,-2,(IF(E447=-1,-1,(IF(E447=0,0,(IF(E447=1,1,(IF(E447=2,2,(IF(E447=3,3,(IF(E447="sconosciuto",0,"valutazione")))))))))))))))</f>
        <v>0</v>
      </c>
    </row>
    <row r="448" spans="1:12" ht="15" customHeight="1">
      <c r="A448" s="369"/>
      <c r="B448" s="35"/>
      <c r="C448" s="255" t="s">
        <v>225</v>
      </c>
      <c r="D448" s="240" t="str">
        <f>D$104</f>
        <v>non richiesto</v>
      </c>
      <c r="E448" s="236">
        <v>0</v>
      </c>
      <c r="F448" s="251">
        <f>F104</f>
        <v>0</v>
      </c>
      <c r="G448" s="374"/>
      <c r="H448" s="380"/>
      <c r="I448" s="214"/>
      <c r="L448" s="206">
        <f>IF(E448=-3,-3,(IF(E448=-2,-2,(IF(E448=-1,-1,(IF(E448=0,0,(IF(E448=1,1,(IF(E448=2,2,(IF(E448=3,3,(IF(E448="sconosciuto",0,"valutazione")))))))))))))))</f>
        <v>0</v>
      </c>
    </row>
    <row r="449" spans="1:12" ht="15" customHeight="1">
      <c r="A449" s="369"/>
      <c r="B449" s="35"/>
      <c r="C449" s="258" t="s">
        <v>226</v>
      </c>
      <c r="D449" s="257" t="str">
        <f>D$105</f>
        <v>non richiesto</v>
      </c>
      <c r="E449" s="237">
        <v>0</v>
      </c>
      <c r="F449" s="252">
        <f>F105</f>
        <v>0</v>
      </c>
      <c r="G449" s="375"/>
      <c r="H449" s="381"/>
      <c r="I449" s="214"/>
      <c r="L449" s="206">
        <f>IF(E449=-3,-3,(IF(E449=-2,-2,(IF(E449=-1,-1,(IF(E449=0,0,(IF(E449=1,1,(IF(E449=2,2,(IF(E449=3,3,(IF(E449="sconosciuto",0,"valutazione")))))))))))))))</f>
        <v>0</v>
      </c>
    </row>
    <row r="450" spans="1:9" ht="15" customHeight="1">
      <c r="A450" s="199"/>
      <c r="B450" s="35"/>
      <c r="C450" s="53"/>
      <c r="D450" s="140"/>
      <c r="E450" s="137"/>
      <c r="F450" s="138">
        <f>IF(F446=100,1,F447+F448+F449)</f>
        <v>1</v>
      </c>
      <c r="G450" s="137"/>
      <c r="H450" s="136"/>
      <c r="I450" s="214"/>
    </row>
    <row r="451" spans="1:9" ht="25.5" customHeight="1">
      <c r="A451" s="199"/>
      <c r="B451" s="39"/>
      <c r="C451" s="39"/>
      <c r="D451" s="45"/>
      <c r="E451" s="35"/>
      <c r="F451" s="55">
        <f>F409+F415+F421+F427+F433+F439+F445</f>
        <v>1</v>
      </c>
      <c r="G451" s="35"/>
      <c r="H451" s="117"/>
      <c r="I451" s="217"/>
    </row>
    <row r="452" spans="1:9" ht="38.25">
      <c r="A452" s="199"/>
      <c r="B452" s="52" t="s">
        <v>65</v>
      </c>
      <c r="C452" s="52"/>
      <c r="D452" s="52" t="s">
        <v>30</v>
      </c>
      <c r="E452" s="108" t="s">
        <v>31</v>
      </c>
      <c r="F452" s="109" t="s">
        <v>32</v>
      </c>
      <c r="G452" s="110" t="s">
        <v>95</v>
      </c>
      <c r="H452" s="111" t="s">
        <v>64</v>
      </c>
      <c r="I452" s="218"/>
    </row>
    <row r="453" spans="1:9" ht="25.5" customHeight="1">
      <c r="A453" s="369" t="s">
        <v>23</v>
      </c>
      <c r="B453" s="43" t="s">
        <v>54</v>
      </c>
      <c r="C453" s="43"/>
      <c r="D453" s="39"/>
      <c r="E453" s="116"/>
      <c r="F453" s="118"/>
      <c r="G453" s="116"/>
      <c r="H453" s="119"/>
      <c r="I453" s="219"/>
    </row>
    <row r="454" spans="1:12" ht="25.5" customHeight="1">
      <c r="A454" s="369"/>
      <c r="B454" s="50" t="s">
        <v>176</v>
      </c>
      <c r="C454" s="285" t="s">
        <v>41</v>
      </c>
      <c r="D454" s="286"/>
      <c r="E454" s="147">
        <f>IF(E455=99,"sconosciuto",L456*F456+L457*F457+L458*F458)</f>
        <v>0</v>
      </c>
      <c r="F454" s="246">
        <f>F110</f>
        <v>0.2</v>
      </c>
      <c r="G454" s="148" t="str">
        <f>G456</f>
        <v>nessuna</v>
      </c>
      <c r="H454" s="293"/>
      <c r="I454" s="215"/>
      <c r="J454" s="206">
        <f>IF(G454="media",1,(IF(G454="grande",1,0)))</f>
        <v>0</v>
      </c>
      <c r="K454" s="206">
        <f>IF(E454="sconosciuto",1,0)</f>
        <v>0</v>
      </c>
      <c r="L454" s="206">
        <f>IF(E454="sconosciuto",0,E454)</f>
        <v>0</v>
      </c>
    </row>
    <row r="455" spans="1:9" ht="25.5" customHeight="1">
      <c r="A455" s="369"/>
      <c r="B455" s="44"/>
      <c r="C455" s="270" t="s">
        <v>71</v>
      </c>
      <c r="D455" s="271"/>
      <c r="E455" s="141">
        <f>IF(AND(E456="sconosciuto",E457="sconosciuto",E458="sconosciuto"),99,0)</f>
        <v>0</v>
      </c>
      <c r="F455" s="197">
        <f>IF(AND(D456="non richiesto",D457="non richiesto",D458="non richiesto"),100,IF(AND(D456="",D457="",D458=""),100,0))</f>
        <v>0</v>
      </c>
      <c r="G455" s="116"/>
      <c r="H455" s="294"/>
      <c r="I455" s="214"/>
    </row>
    <row r="456" spans="1:12" ht="15" customHeight="1">
      <c r="A456" s="369"/>
      <c r="B456" s="137"/>
      <c r="C456" s="253" t="s">
        <v>229</v>
      </c>
      <c r="D456" s="256" t="str">
        <f>D$112</f>
        <v>Sottocriterio 1</v>
      </c>
      <c r="E456" s="235">
        <v>0</v>
      </c>
      <c r="F456" s="250">
        <f>F112</f>
        <v>0.3334</v>
      </c>
      <c r="G456" s="373" t="s">
        <v>96</v>
      </c>
      <c r="H456" s="295"/>
      <c r="I456" s="214"/>
      <c r="L456" s="206">
        <f>IF(E456=-3,-3,(IF(E456=-2,-2,(IF(E456=-1,-1,(IF(E456=0,0,(IF(E456=1,1,(IF(E456=2,2,(IF(E456=3,3,(IF(E456="sconosciuto",0,"valutazione")))))))))))))))</f>
        <v>0</v>
      </c>
    </row>
    <row r="457" spans="1:12" ht="15" customHeight="1">
      <c r="A457" s="369"/>
      <c r="B457" s="35"/>
      <c r="C457" s="259" t="s">
        <v>230</v>
      </c>
      <c r="D457" s="260" t="str">
        <f>D$113</f>
        <v>Sottocriterio 2</v>
      </c>
      <c r="E457" s="236">
        <v>0</v>
      </c>
      <c r="F457" s="251">
        <f>F113</f>
        <v>0.3333</v>
      </c>
      <c r="G457" s="374"/>
      <c r="H457" s="380"/>
      <c r="I457" s="214"/>
      <c r="L457" s="206">
        <f>IF(E457=-3,-3,(IF(E457=-2,-2,(IF(E457=-1,-1,(IF(E457=0,0,(IF(E457=1,1,(IF(E457=2,2,(IF(E457=3,3,(IF(E457="sconosciuto",0,"valutazione")))))))))))))))</f>
        <v>0</v>
      </c>
    </row>
    <row r="458" spans="1:12" ht="15" customHeight="1">
      <c r="A458" s="369"/>
      <c r="B458" s="35"/>
      <c r="C458" s="261" t="s">
        <v>231</v>
      </c>
      <c r="D458" s="257" t="str">
        <f>D$114</f>
        <v>Sottocriterio 3</v>
      </c>
      <c r="E458" s="237">
        <v>0</v>
      </c>
      <c r="F458" s="252">
        <f>F114</f>
        <v>0.3333</v>
      </c>
      <c r="G458" s="375"/>
      <c r="H458" s="381"/>
      <c r="I458" s="214"/>
      <c r="L458" s="206">
        <f>IF(E458=-3,-3,(IF(E458=-2,-2,(IF(E458=-1,-1,(IF(E458=0,0,(IF(E458=1,1,(IF(E458=2,2,(IF(E458=3,3,(IF(E458="sconosciuto",0,"valutazione")))))))))))))))</f>
        <v>0</v>
      </c>
    </row>
    <row r="459" spans="1:9" ht="15" customHeight="1">
      <c r="A459" s="369"/>
      <c r="B459" s="35"/>
      <c r="C459" s="53"/>
      <c r="D459" s="140"/>
      <c r="E459" s="137"/>
      <c r="F459" s="138">
        <f>IF(F455=100,1,F456+F457+F458)</f>
        <v>1</v>
      </c>
      <c r="G459" s="137"/>
      <c r="H459" s="136"/>
      <c r="I459" s="214"/>
    </row>
    <row r="460" spans="1:12" ht="25.5" customHeight="1">
      <c r="A460" s="369"/>
      <c r="B460" s="50" t="s">
        <v>177</v>
      </c>
      <c r="C460" s="285" t="s">
        <v>42</v>
      </c>
      <c r="D460" s="286"/>
      <c r="E460" s="147">
        <f>IF(E461=99,"sconosciuto",L462*F462+L463*F463+L464*F464)</f>
        <v>0</v>
      </c>
      <c r="F460" s="246">
        <f>F116</f>
        <v>0.2</v>
      </c>
      <c r="G460" s="148" t="str">
        <f>G462</f>
        <v>nessuna</v>
      </c>
      <c r="H460" s="293"/>
      <c r="I460" s="215"/>
      <c r="J460" s="206">
        <f>IF(G460="media",1,(IF(G460="grande",1,0)))</f>
        <v>0</v>
      </c>
      <c r="K460" s="206">
        <f>IF(E460="sconosciuto",1,0)</f>
        <v>0</v>
      </c>
      <c r="L460" s="206">
        <f>IF(E460="sconosciuto",0,E460)</f>
        <v>0</v>
      </c>
    </row>
    <row r="461" spans="1:9" ht="25.5" customHeight="1">
      <c r="A461" s="369"/>
      <c r="B461" s="44"/>
      <c r="C461" s="270" t="s">
        <v>125</v>
      </c>
      <c r="D461" s="271"/>
      <c r="E461" s="141">
        <f>IF(AND(E462="sconosciuto",E463="sconosciuto",E464="sconosciuto"),99,0)</f>
        <v>0</v>
      </c>
      <c r="F461" s="197">
        <f>IF(AND(D462="non richiesto",D463="non richiesto",D464="non richiesto"),100,IF(AND(D462="",D463="",D464=""),100,0))</f>
        <v>0</v>
      </c>
      <c r="G461" s="116"/>
      <c r="H461" s="294"/>
      <c r="I461" s="214"/>
    </row>
    <row r="462" spans="1:12" ht="15" customHeight="1">
      <c r="A462" s="369"/>
      <c r="B462" s="137"/>
      <c r="C462" s="253" t="s">
        <v>232</v>
      </c>
      <c r="D462" s="256" t="str">
        <f>D$118</f>
        <v>Sottocriterio 1</v>
      </c>
      <c r="E462" s="235">
        <v>0</v>
      </c>
      <c r="F462" s="250">
        <f>F118</f>
        <v>0.3334</v>
      </c>
      <c r="G462" s="373" t="s">
        <v>96</v>
      </c>
      <c r="H462" s="295"/>
      <c r="I462" s="214"/>
      <c r="L462" s="206">
        <f>IF(E462=-3,-3,(IF(E462=-2,-2,(IF(E462=-1,-1,(IF(E462=0,0,(IF(E462=1,1,(IF(E462=2,2,(IF(E462=3,3,(IF(E462="sconosciuto",0,"valutazione")))))))))))))))</f>
        <v>0</v>
      </c>
    </row>
    <row r="463" spans="1:12" ht="15" customHeight="1">
      <c r="A463" s="369"/>
      <c r="B463" s="35"/>
      <c r="C463" s="259" t="s">
        <v>233</v>
      </c>
      <c r="D463" s="260" t="str">
        <f>D$119</f>
        <v>Sottocriterio 2</v>
      </c>
      <c r="E463" s="236">
        <v>0</v>
      </c>
      <c r="F463" s="251">
        <f>F119</f>
        <v>0.3333</v>
      </c>
      <c r="G463" s="374"/>
      <c r="H463" s="380"/>
      <c r="I463" s="214"/>
      <c r="L463" s="206">
        <f>IF(E463=-3,-3,(IF(E463=-2,-2,(IF(E463=-1,-1,(IF(E463=0,0,(IF(E463=1,1,(IF(E463=2,2,(IF(E463=3,3,(IF(E463="sconosciuto",0,"valutazione")))))))))))))))</f>
        <v>0</v>
      </c>
    </row>
    <row r="464" spans="1:12" ht="15" customHeight="1">
      <c r="A464" s="369"/>
      <c r="B464" s="35"/>
      <c r="C464" s="261" t="s">
        <v>234</v>
      </c>
      <c r="D464" s="257" t="str">
        <f>D$120</f>
        <v>Sottocriterio 3</v>
      </c>
      <c r="E464" s="237">
        <v>0</v>
      </c>
      <c r="F464" s="252">
        <f>F120</f>
        <v>0.3333</v>
      </c>
      <c r="G464" s="375"/>
      <c r="H464" s="381"/>
      <c r="I464" s="214"/>
      <c r="L464" s="206">
        <f>IF(E464=-3,-3,(IF(E464=-2,-2,(IF(E464=-1,-1,(IF(E464=0,0,(IF(E464=1,1,(IF(E464=2,2,(IF(E464=3,3,(IF(E464="sconosciuto",0,"valutazione")))))))))))))))</f>
        <v>0</v>
      </c>
    </row>
    <row r="465" spans="1:9" ht="15" customHeight="1">
      <c r="A465" s="369"/>
      <c r="B465" s="35"/>
      <c r="C465" s="53"/>
      <c r="D465" s="140"/>
      <c r="E465" s="137"/>
      <c r="F465" s="138">
        <f>IF(F461=100,1,F462+F463+F464)</f>
        <v>1</v>
      </c>
      <c r="G465" s="137"/>
      <c r="H465" s="136"/>
      <c r="I465" s="214"/>
    </row>
    <row r="466" spans="1:12" ht="25.5" customHeight="1">
      <c r="A466" s="369"/>
      <c r="B466" s="50" t="s">
        <v>178</v>
      </c>
      <c r="C466" s="272" t="s">
        <v>52</v>
      </c>
      <c r="D466" s="273"/>
      <c r="E466" s="147">
        <f>IF(E467=99,"sconosciuto",L468*F468+L469*F469+L470*F470)</f>
        <v>0</v>
      </c>
      <c r="F466" s="246">
        <f>F122</f>
        <v>0.2</v>
      </c>
      <c r="G466" s="148" t="str">
        <f>G468</f>
        <v>nessuna</v>
      </c>
      <c r="H466" s="293"/>
      <c r="I466" s="215"/>
      <c r="J466" s="206">
        <f>IF(G466="media",1,(IF(G466="grande",1,0)))</f>
        <v>0</v>
      </c>
      <c r="K466" s="206">
        <f>IF(E466="sconosciuto",1,0)</f>
        <v>0</v>
      </c>
      <c r="L466" s="206">
        <f>IF(E466="sconosciuto",0,E466)</f>
        <v>0</v>
      </c>
    </row>
    <row r="467" spans="1:9" ht="25.5" customHeight="1">
      <c r="A467" s="369"/>
      <c r="B467" s="44"/>
      <c r="C467" s="270" t="s">
        <v>72</v>
      </c>
      <c r="D467" s="271"/>
      <c r="E467" s="141">
        <f>IF(AND(E468="sconosciuto",E469="sconosciuto",E470="sconosciuto"),99,0)</f>
        <v>0</v>
      </c>
      <c r="F467" s="197">
        <f>IF(AND(D468="non richiesto",D469="non richiesto",D470="non richiesto"),100,IF(AND(D468="",D469="",D470=""),100,0))</f>
        <v>0</v>
      </c>
      <c r="G467" s="116"/>
      <c r="H467" s="294"/>
      <c r="I467" s="214"/>
    </row>
    <row r="468" spans="1:12" ht="15" customHeight="1">
      <c r="A468" s="369"/>
      <c r="B468" s="137"/>
      <c r="C468" s="253" t="s">
        <v>235</v>
      </c>
      <c r="D468" s="256" t="str">
        <f>D$124</f>
        <v>Sottocriterio 1</v>
      </c>
      <c r="E468" s="235">
        <v>0</v>
      </c>
      <c r="F468" s="250">
        <f>F124</f>
        <v>0.3334</v>
      </c>
      <c r="G468" s="373" t="s">
        <v>96</v>
      </c>
      <c r="H468" s="295"/>
      <c r="I468" s="214"/>
      <c r="L468" s="206">
        <f>IF(E468=-3,-3,(IF(E468=-2,-2,(IF(E468=-1,-1,(IF(E468=0,0,(IF(E468=1,1,(IF(E468=2,2,(IF(E468=3,3,(IF(E468="sconosciuto",0,"valutazione")))))))))))))))</f>
        <v>0</v>
      </c>
    </row>
    <row r="469" spans="1:12" ht="15" customHeight="1">
      <c r="A469" s="369"/>
      <c r="B469" s="35"/>
      <c r="C469" s="259" t="s">
        <v>236</v>
      </c>
      <c r="D469" s="260" t="str">
        <f>D$125</f>
        <v>Sottocriterio 2</v>
      </c>
      <c r="E469" s="236">
        <v>0</v>
      </c>
      <c r="F469" s="251">
        <f>F125</f>
        <v>0.3333</v>
      </c>
      <c r="G469" s="374"/>
      <c r="H469" s="380"/>
      <c r="I469" s="214"/>
      <c r="L469" s="206">
        <f>IF(E469=-3,-3,(IF(E469=-2,-2,(IF(E469=-1,-1,(IF(E469=0,0,(IF(E469=1,1,(IF(E469=2,2,(IF(E469=3,3,(IF(E469="sconosciuto",0,"valutazione")))))))))))))))</f>
        <v>0</v>
      </c>
    </row>
    <row r="470" spans="1:12" ht="15" customHeight="1">
      <c r="A470" s="369"/>
      <c r="B470" s="35"/>
      <c r="C470" s="261" t="s">
        <v>237</v>
      </c>
      <c r="D470" s="257" t="str">
        <f>D$126</f>
        <v>Sottocriterio 3</v>
      </c>
      <c r="E470" s="237">
        <v>0</v>
      </c>
      <c r="F470" s="252">
        <f>F126</f>
        <v>0.3333</v>
      </c>
      <c r="G470" s="375"/>
      <c r="H470" s="381"/>
      <c r="I470" s="214"/>
      <c r="L470" s="206">
        <f>IF(E470=-3,-3,(IF(E470=-2,-2,(IF(E470=-1,-1,(IF(E470=0,0,(IF(E470=1,1,(IF(E470=2,2,(IF(E470=3,3,(IF(E470="sconosciuto",0,"valutazione")))))))))))))))</f>
        <v>0</v>
      </c>
    </row>
    <row r="471" spans="1:9" ht="15" customHeight="1">
      <c r="A471" s="369"/>
      <c r="B471" s="35"/>
      <c r="C471" s="53"/>
      <c r="D471" s="140"/>
      <c r="E471" s="137"/>
      <c r="F471" s="138">
        <f>IF(F467=100,1,F468+F469+F470)</f>
        <v>1</v>
      </c>
      <c r="G471" s="137"/>
      <c r="H471" s="136"/>
      <c r="I471" s="214"/>
    </row>
    <row r="472" spans="1:12" ht="25.5" customHeight="1">
      <c r="A472" s="369"/>
      <c r="B472" s="50" t="s">
        <v>179</v>
      </c>
      <c r="C472" s="382" t="s">
        <v>43</v>
      </c>
      <c r="D472" s="383"/>
      <c r="E472" s="147">
        <f>IF(E473=99,"sconosciuto",L474*F474+L475*F475+L476*F476)</f>
        <v>0</v>
      </c>
      <c r="F472" s="246">
        <f>F128</f>
        <v>0.2</v>
      </c>
      <c r="G472" s="148" t="str">
        <f>G474</f>
        <v>nessuna</v>
      </c>
      <c r="H472" s="293"/>
      <c r="I472" s="215"/>
      <c r="J472" s="206">
        <f>IF(G472="media",1,(IF(G472="grande",1,0)))</f>
        <v>0</v>
      </c>
      <c r="K472" s="206">
        <f>IF(E472="sconosciuto",1,0)</f>
        <v>0</v>
      </c>
      <c r="L472" s="206">
        <f>IF(E472="sconosciuto",0,E472)</f>
        <v>0</v>
      </c>
    </row>
    <row r="473" spans="1:9" ht="34.5" customHeight="1">
      <c r="A473" s="369"/>
      <c r="B473" s="44"/>
      <c r="C473" s="270" t="s">
        <v>73</v>
      </c>
      <c r="D473" s="271"/>
      <c r="E473" s="141">
        <f>IF(AND(E474="sconosciuto",E475="sconosciuto",E476="sconosciuto"),99,0)</f>
        <v>0</v>
      </c>
      <c r="F473" s="197">
        <f>IF(AND(D474="non richiesto",D475="non richiesto",D476="non richiesto"),100,IF(AND(D474="",D475="",D476=""),100,0))</f>
        <v>0</v>
      </c>
      <c r="G473" s="116"/>
      <c r="H473" s="294"/>
      <c r="I473" s="214"/>
    </row>
    <row r="474" spans="1:12" ht="15" customHeight="1">
      <c r="A474" s="369" t="s">
        <v>23</v>
      </c>
      <c r="B474" s="137"/>
      <c r="C474" s="253" t="s">
        <v>238</v>
      </c>
      <c r="D474" s="256" t="str">
        <f>D$130</f>
        <v>Sottocriterio 1</v>
      </c>
      <c r="E474" s="235">
        <v>0</v>
      </c>
      <c r="F474" s="250">
        <f>F130</f>
        <v>0.3334</v>
      </c>
      <c r="G474" s="373" t="s">
        <v>96</v>
      </c>
      <c r="H474" s="295"/>
      <c r="I474" s="214"/>
      <c r="L474" s="206">
        <f>IF(E474=-3,-3,(IF(E474=-2,-2,(IF(E474=-1,-1,(IF(E474=0,0,(IF(E474=1,1,(IF(E474=2,2,(IF(E474=3,3,(IF(E474="sconosciuto",0,"valutazione")))))))))))))))</f>
        <v>0</v>
      </c>
    </row>
    <row r="475" spans="1:12" ht="15" customHeight="1">
      <c r="A475" s="369"/>
      <c r="B475" s="35"/>
      <c r="C475" s="259" t="s">
        <v>239</v>
      </c>
      <c r="D475" s="260" t="str">
        <f>D$131</f>
        <v>Sottocriterio 2</v>
      </c>
      <c r="E475" s="236">
        <v>0</v>
      </c>
      <c r="F475" s="251">
        <f>F131</f>
        <v>0.3333</v>
      </c>
      <c r="G475" s="374"/>
      <c r="H475" s="380"/>
      <c r="I475" s="214"/>
      <c r="L475" s="206">
        <f>IF(E475=-3,-3,(IF(E475=-2,-2,(IF(E475=-1,-1,(IF(E475=0,0,(IF(E475=1,1,(IF(E475=2,2,(IF(E475=3,3,(IF(E475="sconosciuto",0,"valutazione")))))))))))))))</f>
        <v>0</v>
      </c>
    </row>
    <row r="476" spans="1:12" ht="15" customHeight="1">
      <c r="A476" s="369"/>
      <c r="B476" s="35"/>
      <c r="C476" s="261" t="s">
        <v>240</v>
      </c>
      <c r="D476" s="257" t="str">
        <f>D$132</f>
        <v>Sottocriterio 3</v>
      </c>
      <c r="E476" s="237">
        <v>0</v>
      </c>
      <c r="F476" s="252">
        <f>F132</f>
        <v>0.3333</v>
      </c>
      <c r="G476" s="375"/>
      <c r="H476" s="381"/>
      <c r="I476" s="214"/>
      <c r="L476" s="206">
        <f>IF(E476=-3,-3,(IF(E476=-2,-2,(IF(E476=-1,-1,(IF(E476=0,0,(IF(E476=1,1,(IF(E476=2,2,(IF(E476=3,3,(IF(E476="sconosciuto",0,"valutazione")))))))))))))))</f>
        <v>0</v>
      </c>
    </row>
    <row r="477" spans="1:9" ht="15" customHeight="1">
      <c r="A477" s="369"/>
      <c r="B477" s="35"/>
      <c r="C477" s="53"/>
      <c r="D477" s="140"/>
      <c r="E477" s="137"/>
      <c r="F477" s="138">
        <f>IF(F473=100,1,F474+F475+F476)</f>
        <v>1</v>
      </c>
      <c r="G477" s="137"/>
      <c r="H477" s="136"/>
      <c r="I477" s="214"/>
    </row>
    <row r="478" spans="1:12" ht="25.5" customHeight="1">
      <c r="A478" s="369"/>
      <c r="B478" s="50" t="s">
        <v>180</v>
      </c>
      <c r="C478" s="272" t="s">
        <v>51</v>
      </c>
      <c r="D478" s="273"/>
      <c r="E478" s="147">
        <f>IF(E479=99,"sconosciuto",L480*F480+L481*F481+L482*F482)</f>
        <v>0</v>
      </c>
      <c r="F478" s="246">
        <f>F134</f>
        <v>0.2</v>
      </c>
      <c r="G478" s="148" t="str">
        <f>G480</f>
        <v>nessuna</v>
      </c>
      <c r="H478" s="293"/>
      <c r="I478" s="215"/>
      <c r="J478" s="206">
        <f>IF(G478="media",1,(IF(G478="grande",1,0)))</f>
        <v>0</v>
      </c>
      <c r="K478" s="206">
        <f>IF(E478="sconosciuto",1,0)</f>
        <v>0</v>
      </c>
      <c r="L478" s="206">
        <f>IF(E478="sconosciuto",0,E478)</f>
        <v>0</v>
      </c>
    </row>
    <row r="479" spans="1:9" ht="25.5" customHeight="1">
      <c r="A479" s="369"/>
      <c r="B479" s="35"/>
      <c r="C479" s="283" t="s">
        <v>74</v>
      </c>
      <c r="D479" s="284"/>
      <c r="E479" s="141">
        <f>IF(AND(E480="sconosciuto",E481="sconosciuto",E482="sconosciuto"),99,0)</f>
        <v>0</v>
      </c>
      <c r="F479" s="197">
        <f>IF(AND(D480="non richiesto",D481="non richiesto",D482="non richiesto"),100,IF(AND(D480="",D481="",D482=""),100,0))</f>
        <v>0</v>
      </c>
      <c r="G479" s="113"/>
      <c r="H479" s="294"/>
      <c r="I479" s="214"/>
    </row>
    <row r="480" spans="1:12" ht="15" customHeight="1">
      <c r="A480" s="369"/>
      <c r="B480" s="137"/>
      <c r="C480" s="253" t="s">
        <v>241</v>
      </c>
      <c r="D480" s="256" t="str">
        <f>D$136</f>
        <v>Sottocriterio 1</v>
      </c>
      <c r="E480" s="235">
        <v>0</v>
      </c>
      <c r="F480" s="250">
        <f>F136</f>
        <v>0.3334</v>
      </c>
      <c r="G480" s="373" t="s">
        <v>96</v>
      </c>
      <c r="H480" s="295"/>
      <c r="I480" s="214"/>
      <c r="L480" s="206">
        <f>IF(E480=-3,-3,(IF(E480=-2,-2,(IF(E480=-1,-1,(IF(E480=0,0,(IF(E480=1,1,(IF(E480=2,2,(IF(E480=3,3,(IF(E480="sconosciuto",0,"valutazione")))))))))))))))</f>
        <v>0</v>
      </c>
    </row>
    <row r="481" spans="1:12" ht="15" customHeight="1">
      <c r="A481" s="369"/>
      <c r="B481" s="35"/>
      <c r="C481" s="259" t="s">
        <v>242</v>
      </c>
      <c r="D481" s="260" t="str">
        <f>D$137</f>
        <v>Sottocriterio 2</v>
      </c>
      <c r="E481" s="236">
        <v>0</v>
      </c>
      <c r="F481" s="251">
        <f>F137</f>
        <v>0.3333</v>
      </c>
      <c r="G481" s="374"/>
      <c r="H481" s="380"/>
      <c r="I481" s="214"/>
      <c r="L481" s="206">
        <f>IF(E481=-3,-3,(IF(E481=-2,-2,(IF(E481=-1,-1,(IF(E481=0,0,(IF(E481=1,1,(IF(E481=2,2,(IF(E481=3,3,(IF(E481="sconosciuto",0,"valutazione")))))))))))))))</f>
        <v>0</v>
      </c>
    </row>
    <row r="482" spans="1:12" ht="15" customHeight="1">
      <c r="A482" s="369"/>
      <c r="B482" s="35"/>
      <c r="C482" s="261" t="s">
        <v>243</v>
      </c>
      <c r="D482" s="257" t="str">
        <f>D$138</f>
        <v>Sottocriterio 3</v>
      </c>
      <c r="E482" s="237">
        <v>0</v>
      </c>
      <c r="F482" s="252">
        <f>F138</f>
        <v>0.3333</v>
      </c>
      <c r="G482" s="375"/>
      <c r="H482" s="381"/>
      <c r="I482" s="214"/>
      <c r="L482" s="206">
        <f>IF(E482=-3,-3,(IF(E482=-2,-2,(IF(E482=-1,-1,(IF(E482=0,0,(IF(E482=1,1,(IF(E482=2,2,(IF(E482=3,3,(IF(E482="sconosciuto",0,"valutazione")))))))))))))))</f>
        <v>0</v>
      </c>
    </row>
    <row r="483" spans="1:9" ht="15" customHeight="1">
      <c r="A483" s="369"/>
      <c r="B483" s="35"/>
      <c r="C483" s="53"/>
      <c r="D483" s="140"/>
      <c r="E483" s="137"/>
      <c r="F483" s="138">
        <f>IF(F479=100,1,F480+F481+F482)</f>
        <v>1</v>
      </c>
      <c r="G483" s="137"/>
      <c r="H483" s="136"/>
      <c r="I483" s="214"/>
    </row>
    <row r="484" spans="1:12" ht="25.5" customHeight="1">
      <c r="A484" s="369"/>
      <c r="B484" s="50" t="s">
        <v>227</v>
      </c>
      <c r="C484" s="376" t="str">
        <f>C$140</f>
        <v>Criterio 6</v>
      </c>
      <c r="D484" s="377"/>
      <c r="E484" s="147">
        <f>IF(E485=99,"sconosciuto",L486*F486+L487*F487+L488*F488)</f>
        <v>0</v>
      </c>
      <c r="F484" s="246">
        <f>F140</f>
        <v>0</v>
      </c>
      <c r="G484" s="148" t="str">
        <f>G486</f>
        <v>nessuna</v>
      </c>
      <c r="H484" s="293"/>
      <c r="I484" s="215"/>
      <c r="J484" s="206">
        <f>IF(G484="media",1,(IF(G484="grande",1,0)))</f>
        <v>0</v>
      </c>
      <c r="K484" s="206">
        <f>IF(E484="sconosciuto",1,0)</f>
        <v>0</v>
      </c>
      <c r="L484" s="206">
        <f>IF(E484="sconosciuto",0,E484)</f>
        <v>0</v>
      </c>
    </row>
    <row r="485" spans="1:9" ht="25.5" customHeight="1">
      <c r="A485" s="369"/>
      <c r="B485" s="44"/>
      <c r="C485" s="378" t="str">
        <f>C$141</f>
        <v>La descrizione del criterio</v>
      </c>
      <c r="D485" s="379"/>
      <c r="E485" s="141">
        <f>IF(AND(E486="sconosciuto",E487="sconosciuto",E488="sconosciuto"),99,0)</f>
        <v>0</v>
      </c>
      <c r="F485" s="197">
        <f>IF(AND(D486="non richiesto",D487="non richiesto",D488="non richiesto"),100,IF(AND(D486="",D487="",D488=""),100,0))</f>
        <v>100</v>
      </c>
      <c r="G485" s="116"/>
      <c r="H485" s="294"/>
      <c r="I485" s="214"/>
    </row>
    <row r="486" spans="1:12" ht="15" customHeight="1">
      <c r="A486" s="369"/>
      <c r="B486" s="137"/>
      <c r="C486" s="253" t="s">
        <v>244</v>
      </c>
      <c r="D486" s="256" t="str">
        <f>D$142</f>
        <v>non richiesto</v>
      </c>
      <c r="E486" s="235">
        <v>0</v>
      </c>
      <c r="F486" s="250">
        <f>F142</f>
        <v>0</v>
      </c>
      <c r="G486" s="373" t="s">
        <v>96</v>
      </c>
      <c r="H486" s="295"/>
      <c r="I486" s="214"/>
      <c r="L486" s="206">
        <f>IF(E486=-3,-3,(IF(E486=-2,-2,(IF(E486=-1,-1,(IF(E486=0,0,(IF(E486=1,1,(IF(E486=2,2,(IF(E486=3,3,(IF(E486="sconosciuto",0,"valutazione")))))))))))))))</f>
        <v>0</v>
      </c>
    </row>
    <row r="487" spans="1:12" ht="15" customHeight="1">
      <c r="A487" s="369"/>
      <c r="B487" s="35"/>
      <c r="C487" s="259" t="s">
        <v>245</v>
      </c>
      <c r="D487" s="260" t="str">
        <f>D$143</f>
        <v>non richiesto</v>
      </c>
      <c r="E487" s="236">
        <v>0</v>
      </c>
      <c r="F487" s="251">
        <f>F143</f>
        <v>0</v>
      </c>
      <c r="G487" s="374"/>
      <c r="H487" s="380"/>
      <c r="I487" s="214"/>
      <c r="L487" s="206">
        <f>IF(E487=-3,-3,(IF(E487=-2,-2,(IF(E487=-1,-1,(IF(E487=0,0,(IF(E487=1,1,(IF(E487=2,2,(IF(E487=3,3,(IF(E487="sconosciuto",0,"valutazione")))))))))))))))</f>
        <v>0</v>
      </c>
    </row>
    <row r="488" spans="1:12" ht="15" customHeight="1">
      <c r="A488" s="369"/>
      <c r="B488" s="35"/>
      <c r="C488" s="261" t="s">
        <v>246</v>
      </c>
      <c r="D488" s="257" t="str">
        <f>D$144</f>
        <v>non richiesto</v>
      </c>
      <c r="E488" s="237">
        <v>0</v>
      </c>
      <c r="F488" s="252">
        <f>F144</f>
        <v>0</v>
      </c>
      <c r="G488" s="375"/>
      <c r="H488" s="381"/>
      <c r="I488" s="214"/>
      <c r="L488" s="206">
        <f>IF(E488=-3,-3,(IF(E488=-2,-2,(IF(E488=-1,-1,(IF(E488=0,0,(IF(E488=1,1,(IF(E488=2,2,(IF(E488=3,3,(IF(E488="sconosciuto",0,"valutazione")))))))))))))))</f>
        <v>0</v>
      </c>
    </row>
    <row r="489" spans="1:9" ht="15" customHeight="1">
      <c r="A489" s="369"/>
      <c r="B489" s="35"/>
      <c r="C489" s="53"/>
      <c r="D489" s="140"/>
      <c r="E489" s="137"/>
      <c r="F489" s="138">
        <f>IF(F485=100,1,F486+F487+F488)</f>
        <v>1</v>
      </c>
      <c r="G489" s="137"/>
      <c r="H489" s="136"/>
      <c r="I489" s="214"/>
    </row>
    <row r="490" spans="1:12" ht="25.5" customHeight="1">
      <c r="A490" s="369"/>
      <c r="B490" s="50" t="s">
        <v>228</v>
      </c>
      <c r="C490" s="376" t="str">
        <f>C$146</f>
        <v>Criterio 7</v>
      </c>
      <c r="D490" s="377"/>
      <c r="E490" s="147">
        <f>IF(E491=99,"sconosciuto",L492*F492+L493*F493+L494*F494)</f>
        <v>0</v>
      </c>
      <c r="F490" s="246">
        <f>F146</f>
        <v>0</v>
      </c>
      <c r="G490" s="148" t="str">
        <f>G492</f>
        <v>nessuna</v>
      </c>
      <c r="H490" s="293"/>
      <c r="I490" s="215"/>
      <c r="J490" s="206">
        <f>IF(G490="media",1,(IF(G490="grande",1,0)))</f>
        <v>0</v>
      </c>
      <c r="K490" s="206">
        <f>IF(E490="sconosciuto",1,0)</f>
        <v>0</v>
      </c>
      <c r="L490" s="206">
        <f>IF(E490="sconosciuto",0,E490)</f>
        <v>0</v>
      </c>
    </row>
    <row r="491" spans="1:9" ht="25.5" customHeight="1">
      <c r="A491" s="369"/>
      <c r="B491" s="35"/>
      <c r="C491" s="378" t="str">
        <f>C$147</f>
        <v>La descrizione del criterio</v>
      </c>
      <c r="D491" s="379"/>
      <c r="E491" s="141">
        <f>IF(AND(E492="sconosciuto",E493="sconosciuto",E494="sconosciuto"),99,0)</f>
        <v>0</v>
      </c>
      <c r="F491" s="197">
        <f>IF(AND(D492="non richiesto",D493="non richiesto",D494="non richiesto"),100,IF(AND(D492="",D493="",D494=""),100,0))</f>
        <v>100</v>
      </c>
      <c r="G491" s="113"/>
      <c r="H491" s="294"/>
      <c r="I491" s="214"/>
    </row>
    <row r="492" spans="1:12" ht="15" customHeight="1">
      <c r="A492" s="369"/>
      <c r="B492" s="137"/>
      <c r="C492" s="253" t="s">
        <v>247</v>
      </c>
      <c r="D492" s="256" t="str">
        <f>D$148</f>
        <v>non richiesto</v>
      </c>
      <c r="E492" s="235">
        <v>0</v>
      </c>
      <c r="F492" s="250">
        <f>F148</f>
        <v>0</v>
      </c>
      <c r="G492" s="373" t="s">
        <v>96</v>
      </c>
      <c r="H492" s="295"/>
      <c r="I492" s="214"/>
      <c r="L492" s="206">
        <f>IF(E492=-3,-3,(IF(E492=-2,-2,(IF(E492=-1,-1,(IF(E492=0,0,(IF(E492=1,1,(IF(E492=2,2,(IF(E492=3,3,(IF(E492="sconosciuto",0,"valutazione")))))))))))))))</f>
        <v>0</v>
      </c>
    </row>
    <row r="493" spans="1:12" ht="15" customHeight="1">
      <c r="A493" s="369"/>
      <c r="B493" s="35"/>
      <c r="C493" s="259" t="s">
        <v>248</v>
      </c>
      <c r="D493" s="260" t="str">
        <f>D$149</f>
        <v>non richiesto</v>
      </c>
      <c r="E493" s="236">
        <v>0</v>
      </c>
      <c r="F493" s="251">
        <f>F149</f>
        <v>0</v>
      </c>
      <c r="G493" s="374"/>
      <c r="H493" s="380"/>
      <c r="I493" s="214"/>
      <c r="L493" s="206">
        <f>IF(E493=-3,-3,(IF(E493=-2,-2,(IF(E493=-1,-1,(IF(E493=0,0,(IF(E493=1,1,(IF(E493=2,2,(IF(E493=3,3,(IF(E493="sconosciuto",0,"valutazione")))))))))))))))</f>
        <v>0</v>
      </c>
    </row>
    <row r="494" spans="1:12" ht="15" customHeight="1">
      <c r="A494" s="369"/>
      <c r="B494" s="35"/>
      <c r="C494" s="261" t="s">
        <v>249</v>
      </c>
      <c r="D494" s="257" t="str">
        <f>D$150</f>
        <v>non richiesto</v>
      </c>
      <c r="E494" s="237">
        <v>0</v>
      </c>
      <c r="F494" s="252">
        <f>F150</f>
        <v>0</v>
      </c>
      <c r="G494" s="375"/>
      <c r="H494" s="381"/>
      <c r="I494" s="214"/>
      <c r="L494" s="206">
        <f>IF(E494=-3,-3,(IF(E494=-2,-2,(IF(E494=-1,-1,(IF(E494=0,0,(IF(E494=1,1,(IF(E494=2,2,(IF(E494=3,3,(IF(E494="sconosciuto",0,"valutazione")))))))))))))))</f>
        <v>0</v>
      </c>
    </row>
    <row r="495" spans="1:9" ht="15" customHeight="1">
      <c r="A495" s="199"/>
      <c r="B495" s="35"/>
      <c r="C495" s="53"/>
      <c r="D495" s="140"/>
      <c r="E495" s="137"/>
      <c r="F495" s="138">
        <f>IF(F491=100,1,F492+F493+F494)</f>
        <v>1</v>
      </c>
      <c r="G495" s="137"/>
      <c r="H495" s="136"/>
      <c r="I495" s="214"/>
    </row>
    <row r="496" spans="1:9" ht="12.75">
      <c r="A496" s="199"/>
      <c r="B496" s="39"/>
      <c r="C496" s="39"/>
      <c r="D496" s="45"/>
      <c r="E496" s="39"/>
      <c r="F496" s="51">
        <f>F454+F460+F466+F472+F478+F484+F490</f>
        <v>1</v>
      </c>
      <c r="G496" s="39"/>
      <c r="H496" s="105"/>
      <c r="I496" s="207"/>
    </row>
    <row r="497" spans="1:14" ht="12.75">
      <c r="A497" s="199"/>
      <c r="B497" s="39"/>
      <c r="C497" s="39"/>
      <c r="D497" s="39"/>
      <c r="E497" s="39"/>
      <c r="F497" s="287"/>
      <c r="G497" s="287"/>
      <c r="H497" s="39"/>
      <c r="K497" s="220"/>
      <c r="N497" s="216"/>
    </row>
    <row r="498" spans="1:11" ht="12.75">
      <c r="A498" s="199"/>
      <c r="B498" s="39"/>
      <c r="C498" s="39"/>
      <c r="D498" s="39"/>
      <c r="E498" s="39"/>
      <c r="F498" s="287"/>
      <c r="G498" s="287"/>
      <c r="H498" s="39"/>
      <c r="K498" s="220"/>
    </row>
    <row r="499" spans="1:11" ht="15.75">
      <c r="A499" s="369" t="s">
        <v>23</v>
      </c>
      <c r="B499" s="40" t="s">
        <v>89</v>
      </c>
      <c r="C499" s="40"/>
      <c r="D499" s="39"/>
      <c r="E499" s="39"/>
      <c r="F499" s="287"/>
      <c r="G499" s="287"/>
      <c r="H499" s="39"/>
      <c r="K499" s="220"/>
    </row>
    <row r="500" spans="1:15" ht="18.75" customHeight="1">
      <c r="A500" s="369"/>
      <c r="B500" s="42"/>
      <c r="C500" s="42"/>
      <c r="D500" s="42"/>
      <c r="E500" s="107"/>
      <c r="F500" s="107"/>
      <c r="G500" s="107"/>
      <c r="H500" s="107"/>
      <c r="I500" s="210"/>
      <c r="J500" s="210" t="s">
        <v>164</v>
      </c>
      <c r="K500" s="210" t="s">
        <v>160</v>
      </c>
      <c r="L500" s="221" t="s">
        <v>161</v>
      </c>
      <c r="M500" s="221" t="s">
        <v>162</v>
      </c>
      <c r="N500" s="222" t="s">
        <v>156</v>
      </c>
      <c r="O500" s="210" t="s">
        <v>27</v>
      </c>
    </row>
    <row r="501" spans="1:13" ht="25.5">
      <c r="A501" s="369"/>
      <c r="B501" s="52" t="s">
        <v>65</v>
      </c>
      <c r="C501" s="52"/>
      <c r="D501" s="52" t="s">
        <v>30</v>
      </c>
      <c r="E501" s="120" t="s">
        <v>75</v>
      </c>
      <c r="F501" s="110"/>
      <c r="G501" s="110" t="s">
        <v>95</v>
      </c>
      <c r="H501" s="111" t="s">
        <v>64</v>
      </c>
      <c r="I501" s="218"/>
      <c r="L501" s="223"/>
      <c r="M501" s="223"/>
    </row>
    <row r="502" spans="1:9" ht="12.75">
      <c r="A502" s="369"/>
      <c r="B502" s="42"/>
      <c r="C502" s="299"/>
      <c r="D502" s="284"/>
      <c r="E502" s="121"/>
      <c r="F502" s="122"/>
      <c r="G502" s="122"/>
      <c r="H502" s="42"/>
      <c r="I502" s="224"/>
    </row>
    <row r="503" spans="1:15" ht="25.5" customHeight="1">
      <c r="A503" s="369"/>
      <c r="B503" s="178">
        <v>1</v>
      </c>
      <c r="C503" s="291" t="s">
        <v>44</v>
      </c>
      <c r="D503" s="292"/>
      <c r="E503" s="201" t="s">
        <v>96</v>
      </c>
      <c r="F503" s="179"/>
      <c r="G503" s="202" t="s">
        <v>96</v>
      </c>
      <c r="H503" s="293"/>
      <c r="I503" s="215"/>
      <c r="J503" s="206">
        <f>IF(E503="nessuna",1,0)</f>
        <v>1</v>
      </c>
      <c r="K503" s="206">
        <f>IF(E503="piccola",2,0)</f>
        <v>0</v>
      </c>
      <c r="L503" s="206">
        <f>IF(E503="media",3,0)</f>
        <v>0</v>
      </c>
      <c r="M503" s="206">
        <f>IF(E503="grande",4,0)</f>
        <v>0</v>
      </c>
      <c r="N503" s="206">
        <f>IF(E503="sconosciuto",0,0)</f>
        <v>0</v>
      </c>
      <c r="O503" s="206">
        <f>SUM(J503:N503)</f>
        <v>1</v>
      </c>
    </row>
    <row r="504" spans="1:9" ht="25.5" customHeight="1">
      <c r="A504" s="369"/>
      <c r="B504" s="46"/>
      <c r="C504" s="283" t="s">
        <v>76</v>
      </c>
      <c r="D504" s="284"/>
      <c r="E504" s="123"/>
      <c r="F504" s="124"/>
      <c r="G504" s="113"/>
      <c r="H504" s="294"/>
      <c r="I504" s="214"/>
    </row>
    <row r="505" spans="1:15" ht="25.5" customHeight="1">
      <c r="A505" s="369"/>
      <c r="B505" s="178">
        <f>B503+1</f>
        <v>2</v>
      </c>
      <c r="C505" s="291" t="s">
        <v>45</v>
      </c>
      <c r="D505" s="292"/>
      <c r="E505" s="201" t="s">
        <v>96</v>
      </c>
      <c r="F505" s="179"/>
      <c r="G505" s="202" t="s">
        <v>96</v>
      </c>
      <c r="H505" s="293"/>
      <c r="I505" s="215"/>
      <c r="J505" s="206">
        <f>IF(E505="nessuna",1,0)</f>
        <v>1</v>
      </c>
      <c r="K505" s="206">
        <f>IF(E505="piccola",2,0)</f>
        <v>0</v>
      </c>
      <c r="L505" s="206">
        <f>IF(E505="media",3,0)</f>
        <v>0</v>
      </c>
      <c r="M505" s="206">
        <f>IF(E505="grande",4,0)</f>
        <v>0</v>
      </c>
      <c r="N505" s="206">
        <f>IF(E505="sconosciuto",0,0)</f>
        <v>0</v>
      </c>
      <c r="O505" s="206">
        <f>SUM(J505:N505)</f>
        <v>1</v>
      </c>
    </row>
    <row r="506" spans="1:9" ht="25.5" customHeight="1">
      <c r="A506" s="369"/>
      <c r="B506" s="47"/>
      <c r="C506" s="283" t="s">
        <v>77</v>
      </c>
      <c r="D506" s="284"/>
      <c r="E506" s="123"/>
      <c r="F506" s="115"/>
      <c r="G506" s="116"/>
      <c r="H506" s="294"/>
      <c r="I506" s="214"/>
    </row>
    <row r="507" spans="1:15" ht="25.5" customHeight="1">
      <c r="A507" s="369"/>
      <c r="B507" s="178">
        <f>B505+1</f>
        <v>3</v>
      </c>
      <c r="C507" s="291" t="s">
        <v>46</v>
      </c>
      <c r="D507" s="292"/>
      <c r="E507" s="201" t="s">
        <v>96</v>
      </c>
      <c r="F507" s="179"/>
      <c r="G507" s="202" t="s">
        <v>96</v>
      </c>
      <c r="H507" s="293"/>
      <c r="I507" s="215"/>
      <c r="J507" s="206">
        <f>IF(E507="nessuna",1,0)</f>
        <v>1</v>
      </c>
      <c r="K507" s="206">
        <f>IF(E507="piccola",2,0)</f>
        <v>0</v>
      </c>
      <c r="L507" s="206">
        <f>IF(E507="media",3,0)</f>
        <v>0</v>
      </c>
      <c r="M507" s="206">
        <f>IF(E507="grande",4,0)</f>
        <v>0</v>
      </c>
      <c r="N507" s="206">
        <f>IF(E507="sconosciuto",0,0)</f>
        <v>0</v>
      </c>
      <c r="O507" s="206">
        <f>SUM(J507:N507)</f>
        <v>1</v>
      </c>
    </row>
    <row r="508" spans="1:9" ht="25.5" customHeight="1">
      <c r="A508" s="369"/>
      <c r="B508" s="47"/>
      <c r="C508" s="283" t="s">
        <v>78</v>
      </c>
      <c r="D508" s="284"/>
      <c r="E508" s="123"/>
      <c r="F508" s="115"/>
      <c r="G508" s="116"/>
      <c r="H508" s="294"/>
      <c r="I508" s="214"/>
    </row>
    <row r="509" spans="1:15" ht="25.5" customHeight="1">
      <c r="A509" s="369"/>
      <c r="B509" s="178">
        <f>B507+1</f>
        <v>4</v>
      </c>
      <c r="C509" s="291" t="s">
        <v>47</v>
      </c>
      <c r="D509" s="292"/>
      <c r="E509" s="201" t="s">
        <v>96</v>
      </c>
      <c r="F509" s="179"/>
      <c r="G509" s="202" t="s">
        <v>96</v>
      </c>
      <c r="H509" s="293"/>
      <c r="I509" s="215"/>
      <c r="J509" s="206">
        <f>IF(E509="nessuna",1,0)</f>
        <v>1</v>
      </c>
      <c r="K509" s="206">
        <f>IF(E509="piccola",2,0)</f>
        <v>0</v>
      </c>
      <c r="L509" s="206">
        <f>IF(E509="media",3,0)</f>
        <v>0</v>
      </c>
      <c r="M509" s="206">
        <f>IF(E509="grande",4,0)</f>
        <v>0</v>
      </c>
      <c r="N509" s="206">
        <f>IF(E509="sconosciuto",0,0)</f>
        <v>0</v>
      </c>
      <c r="O509" s="206">
        <f>SUM(J509:N509)</f>
        <v>1</v>
      </c>
    </row>
    <row r="510" spans="1:9" ht="25.5" customHeight="1">
      <c r="A510" s="369"/>
      <c r="B510" s="47"/>
      <c r="C510" s="283" t="s">
        <v>79</v>
      </c>
      <c r="D510" s="284"/>
      <c r="E510" s="123"/>
      <c r="F510" s="115"/>
      <c r="G510" s="116"/>
      <c r="H510" s="294"/>
      <c r="I510" s="214"/>
    </row>
    <row r="511" spans="1:15" ht="25.5" customHeight="1">
      <c r="A511" s="369"/>
      <c r="B511" s="178">
        <f>B509+1</f>
        <v>5</v>
      </c>
      <c r="C511" s="291" t="s">
        <v>102</v>
      </c>
      <c r="D511" s="292"/>
      <c r="E511" s="201" t="s">
        <v>96</v>
      </c>
      <c r="F511" s="179"/>
      <c r="G511" s="202" t="s">
        <v>96</v>
      </c>
      <c r="H511" s="293"/>
      <c r="I511" s="215"/>
      <c r="J511" s="206">
        <f>IF(E511="nessuna",1,0)</f>
        <v>1</v>
      </c>
      <c r="K511" s="206">
        <f>IF(E511="piccola",2,0)</f>
        <v>0</v>
      </c>
      <c r="L511" s="206">
        <f>IF(E511="media",3,0)</f>
        <v>0</v>
      </c>
      <c r="M511" s="206">
        <f>IF(E511="grande",4,0)</f>
        <v>0</v>
      </c>
      <c r="N511" s="206">
        <f>IF(E511="sconosciuto",0,0)</f>
        <v>0</v>
      </c>
      <c r="O511" s="206">
        <f>SUM(J511:N511)</f>
        <v>1</v>
      </c>
    </row>
    <row r="512" spans="1:9" ht="25.5" customHeight="1">
      <c r="A512" s="369"/>
      <c r="B512" s="47"/>
      <c r="C512" s="283" t="s">
        <v>80</v>
      </c>
      <c r="D512" s="284"/>
      <c r="E512" s="123"/>
      <c r="F512" s="115"/>
      <c r="G512" s="116"/>
      <c r="H512" s="294"/>
      <c r="I512" s="214"/>
    </row>
    <row r="513" spans="1:15" ht="25.5" customHeight="1">
      <c r="A513" s="369"/>
      <c r="B513" s="178">
        <f>B511+1</f>
        <v>6</v>
      </c>
      <c r="C513" s="291" t="s">
        <v>48</v>
      </c>
      <c r="D513" s="292"/>
      <c r="E513" s="201" t="s">
        <v>96</v>
      </c>
      <c r="F513" s="179"/>
      <c r="G513" s="202" t="s">
        <v>96</v>
      </c>
      <c r="H513" s="293"/>
      <c r="I513" s="215"/>
      <c r="J513" s="206">
        <f>IF(E513="nessuna",1,0)</f>
        <v>1</v>
      </c>
      <c r="K513" s="206">
        <f>IF(E513="piccola",2,0)</f>
        <v>0</v>
      </c>
      <c r="L513" s="206">
        <f>IF(E513="media",3,0)</f>
        <v>0</v>
      </c>
      <c r="M513" s="206">
        <f>IF(E513="grande",4,0)</f>
        <v>0</v>
      </c>
      <c r="N513" s="206">
        <f>IF(E513="sconosciuto",0,0)</f>
        <v>0</v>
      </c>
      <c r="O513" s="206">
        <f>SUM(J513:N513)</f>
        <v>1</v>
      </c>
    </row>
    <row r="514" spans="1:9" ht="25.5" customHeight="1">
      <c r="A514" s="369"/>
      <c r="B514" s="47"/>
      <c r="C514" s="283" t="s">
        <v>81</v>
      </c>
      <c r="D514" s="284"/>
      <c r="E514" s="123"/>
      <c r="F514" s="115"/>
      <c r="G514" s="116"/>
      <c r="H514" s="294"/>
      <c r="I514" s="214"/>
    </row>
    <row r="515" spans="1:15" ht="25.5" customHeight="1">
      <c r="A515" s="369"/>
      <c r="B515" s="178">
        <f>B513+1</f>
        <v>7</v>
      </c>
      <c r="C515" s="291" t="s">
        <v>49</v>
      </c>
      <c r="D515" s="292"/>
      <c r="E515" s="201" t="s">
        <v>96</v>
      </c>
      <c r="F515" s="179"/>
      <c r="G515" s="202" t="s">
        <v>96</v>
      </c>
      <c r="H515" s="293"/>
      <c r="I515" s="215"/>
      <c r="J515" s="206">
        <f>IF(E515="nessuna",1,0)</f>
        <v>1</v>
      </c>
      <c r="K515" s="206">
        <f>IF(E515="piccola",2,0)</f>
        <v>0</v>
      </c>
      <c r="L515" s="206">
        <f>IF(E515="media",3,0)</f>
        <v>0</v>
      </c>
      <c r="M515" s="206">
        <f>IF(E515="grande",4,0)</f>
        <v>0</v>
      </c>
      <c r="N515" s="206">
        <f>IF(E515="sconosciuto",0,0)</f>
        <v>0</v>
      </c>
      <c r="O515" s="206">
        <f>SUM(J515:N515)</f>
        <v>1</v>
      </c>
    </row>
    <row r="516" spans="1:9" ht="25.5" customHeight="1">
      <c r="A516" s="369"/>
      <c r="B516" s="47"/>
      <c r="C516" s="283" t="s">
        <v>82</v>
      </c>
      <c r="D516" s="284"/>
      <c r="E516" s="123"/>
      <c r="F516" s="115"/>
      <c r="G516" s="116"/>
      <c r="H516" s="294"/>
      <c r="I516" s="214"/>
    </row>
    <row r="517" spans="1:15" ht="25.5" customHeight="1">
      <c r="A517" s="369"/>
      <c r="B517" s="178">
        <f>B515+1</f>
        <v>8</v>
      </c>
      <c r="C517" s="291" t="s">
        <v>50</v>
      </c>
      <c r="D517" s="292"/>
      <c r="E517" s="201" t="s">
        <v>96</v>
      </c>
      <c r="F517" s="179"/>
      <c r="G517" s="202" t="s">
        <v>96</v>
      </c>
      <c r="H517" s="295"/>
      <c r="I517" s="215"/>
      <c r="J517" s="206">
        <f>IF(E517="nessuna",1,0)</f>
        <v>1</v>
      </c>
      <c r="K517" s="206">
        <f>IF(E517="piccola",2,0)</f>
        <v>0</v>
      </c>
      <c r="L517" s="206">
        <f>IF(E517="media",3,0)</f>
        <v>0</v>
      </c>
      <c r="M517" s="206">
        <f>IF(E517="grande",4,0)</f>
        <v>0</v>
      </c>
      <c r="N517" s="206">
        <f>IF(E517="sconosciuto",0,0)</f>
        <v>0</v>
      </c>
      <c r="O517" s="206">
        <f>SUM(J517:N517)</f>
        <v>1</v>
      </c>
    </row>
    <row r="518" spans="1:9" ht="25.5" customHeight="1">
      <c r="A518" s="369"/>
      <c r="B518" s="35"/>
      <c r="C518" s="283" t="s">
        <v>250</v>
      </c>
      <c r="D518" s="284"/>
      <c r="E518" s="125"/>
      <c r="F518" s="113"/>
      <c r="G518" s="113"/>
      <c r="H518" s="296"/>
      <c r="I518" s="214"/>
    </row>
    <row r="519" spans="1:14" ht="12.75">
      <c r="A519" s="369"/>
      <c r="B519" s="39"/>
      <c r="C519" s="287"/>
      <c r="D519" s="288"/>
      <c r="E519" s="39"/>
      <c r="F519" s="39"/>
      <c r="G519" s="39"/>
      <c r="H519" s="39"/>
      <c r="N519" s="225"/>
    </row>
    <row r="520" spans="1:8" ht="12.75">
      <c r="A520" s="199"/>
      <c r="B520" s="39"/>
      <c r="C520" s="289" t="s">
        <v>127</v>
      </c>
      <c r="D520" s="288"/>
      <c r="E520" s="290"/>
      <c r="F520" s="39"/>
      <c r="G520" s="39"/>
      <c r="H520" s="39"/>
    </row>
    <row r="521" spans="1:8" ht="12.75">
      <c r="A521" s="199"/>
      <c r="B521" s="39"/>
      <c r="C521" s="289" t="s">
        <v>128</v>
      </c>
      <c r="D521" s="288"/>
      <c r="E521" s="288"/>
      <c r="F521" s="39"/>
      <c r="G521" s="39"/>
      <c r="H521" s="39"/>
    </row>
    <row r="522" spans="1:8" ht="12.75">
      <c r="A522" s="199"/>
      <c r="B522" s="39"/>
      <c r="C522" s="39"/>
      <c r="D522" s="39"/>
      <c r="E522" s="39"/>
      <c r="F522" s="39"/>
      <c r="G522" s="39"/>
      <c r="H522" s="39"/>
    </row>
    <row r="523" spans="1:8" ht="12.75">
      <c r="A523" s="199"/>
      <c r="B523" s="39"/>
      <c r="C523" s="39"/>
      <c r="D523" s="39"/>
      <c r="E523" s="39"/>
      <c r="F523" s="39"/>
      <c r="G523" s="39"/>
      <c r="H523" s="39"/>
    </row>
    <row r="524" spans="1:8" ht="12.75">
      <c r="A524" s="199"/>
      <c r="B524" s="39"/>
      <c r="C524" s="39"/>
      <c r="D524" s="39"/>
      <c r="E524" s="39"/>
      <c r="F524" s="39"/>
      <c r="G524" s="39"/>
      <c r="H524" s="39"/>
    </row>
    <row r="525" spans="1:8" ht="15.75">
      <c r="A525" s="199"/>
      <c r="B525" s="40" t="s">
        <v>86</v>
      </c>
      <c r="C525" s="39"/>
      <c r="D525" s="39"/>
      <c r="E525" s="39"/>
      <c r="F525" s="39"/>
      <c r="G525" s="39"/>
      <c r="H525" s="39"/>
    </row>
    <row r="526" spans="1:8" ht="18" customHeight="1">
      <c r="A526" s="199"/>
      <c r="B526" s="54" t="s">
        <v>91</v>
      </c>
      <c r="C526" s="39"/>
      <c r="D526" s="39"/>
      <c r="E526" s="39"/>
      <c r="F526" s="39"/>
      <c r="G526" s="39"/>
      <c r="H526" s="39"/>
    </row>
    <row r="527" spans="1:8" ht="63.75" customHeight="1">
      <c r="A527" s="199"/>
      <c r="B527" s="370"/>
      <c r="C527" s="371"/>
      <c r="D527" s="371"/>
      <c r="E527" s="371"/>
      <c r="F527" s="371"/>
      <c r="G527" s="372"/>
      <c r="H527" s="39"/>
    </row>
    <row r="528" spans="1:8" ht="13.5" thickBot="1">
      <c r="A528" s="199"/>
      <c r="B528" s="99"/>
      <c r="C528" s="99"/>
      <c r="D528" s="99"/>
      <c r="E528" s="99"/>
      <c r="F528" s="99"/>
      <c r="G528" s="99"/>
      <c r="H528" s="99"/>
    </row>
    <row r="529" spans="1:11" ht="12.75">
      <c r="A529" s="199"/>
      <c r="B529" s="39"/>
      <c r="C529" s="39"/>
      <c r="D529" s="39"/>
      <c r="E529" s="39"/>
      <c r="F529" s="39"/>
      <c r="G529" s="39"/>
      <c r="H529" s="39"/>
      <c r="I529" s="205"/>
      <c r="J529" s="205"/>
      <c r="K529" s="205"/>
    </row>
    <row r="530" spans="1:11" ht="18">
      <c r="A530" s="199"/>
      <c r="B530" s="101" t="s">
        <v>24</v>
      </c>
      <c r="C530" s="39"/>
      <c r="D530" s="39"/>
      <c r="E530" s="39"/>
      <c r="F530" s="39"/>
      <c r="G530" s="39"/>
      <c r="H530" s="39"/>
      <c r="I530" s="205"/>
      <c r="J530" s="205"/>
      <c r="K530" s="205"/>
    </row>
    <row r="531" spans="1:11" ht="12.75">
      <c r="A531" s="199"/>
      <c r="B531" s="39"/>
      <c r="C531" s="39"/>
      <c r="D531" s="39"/>
      <c r="E531" s="39"/>
      <c r="F531" s="39"/>
      <c r="G531" s="39"/>
      <c r="H531" s="39"/>
      <c r="I531" s="205"/>
      <c r="J531" s="205"/>
      <c r="K531" s="205"/>
    </row>
    <row r="532" spans="1:11" ht="15.75">
      <c r="A532" s="199"/>
      <c r="B532" s="40" t="s">
        <v>159</v>
      </c>
      <c r="C532" s="40"/>
      <c r="D532" s="39"/>
      <c r="E532" s="39"/>
      <c r="F532" s="39"/>
      <c r="G532" s="39"/>
      <c r="H532" s="39"/>
      <c r="I532" s="205"/>
      <c r="J532" s="205"/>
      <c r="K532" s="205"/>
    </row>
    <row r="533" spans="1:11" s="212" customFormat="1" ht="18.75" customHeight="1">
      <c r="A533" s="200"/>
      <c r="B533" s="41"/>
      <c r="C533" s="41"/>
      <c r="D533" s="41"/>
      <c r="E533" s="107"/>
      <c r="F533" s="107"/>
      <c r="G533" s="107"/>
      <c r="H533" s="107"/>
      <c r="I533" s="210"/>
      <c r="J533" s="211"/>
      <c r="K533" s="211"/>
    </row>
    <row r="534" spans="1:17" ht="38.25">
      <c r="A534" s="199"/>
      <c r="B534" s="52" t="s">
        <v>65</v>
      </c>
      <c r="C534" s="52"/>
      <c r="D534" s="52" t="s">
        <v>30</v>
      </c>
      <c r="E534" s="108" t="s">
        <v>31</v>
      </c>
      <c r="F534" s="109" t="s">
        <v>32</v>
      </c>
      <c r="G534" s="110" t="s">
        <v>95</v>
      </c>
      <c r="H534" s="111" t="s">
        <v>64</v>
      </c>
      <c r="I534" s="213"/>
      <c r="J534" s="205"/>
      <c r="K534" s="205"/>
      <c r="L534" s="205"/>
      <c r="M534" s="205"/>
      <c r="N534" s="205"/>
      <c r="O534" s="205"/>
      <c r="P534" s="205"/>
      <c r="Q534" s="205"/>
    </row>
    <row r="535" spans="1:15" ht="25.5" customHeight="1">
      <c r="A535" s="369" t="s">
        <v>24</v>
      </c>
      <c r="B535" s="43" t="s">
        <v>33</v>
      </c>
      <c r="C535" s="43"/>
      <c r="D535" s="39"/>
      <c r="E535" s="112"/>
      <c r="F535" s="113"/>
      <c r="G535" s="113"/>
      <c r="H535" s="39"/>
      <c r="J535" s="206" t="s">
        <v>17</v>
      </c>
      <c r="K535" s="206" t="s">
        <v>155</v>
      </c>
      <c r="L535" s="206" t="s">
        <v>19</v>
      </c>
      <c r="M535" s="206" t="s">
        <v>20</v>
      </c>
      <c r="O535" s="206" t="s">
        <v>21</v>
      </c>
    </row>
    <row r="536" spans="1:16" ht="25.5" customHeight="1">
      <c r="A536" s="369"/>
      <c r="B536" s="48" t="s">
        <v>166</v>
      </c>
      <c r="C536" s="297" t="s">
        <v>56</v>
      </c>
      <c r="D536" s="298"/>
      <c r="E536" s="143">
        <f>IF(E537=99,"sconosciuto",L538*F538+L539*F539+L540*F540)</f>
        <v>0</v>
      </c>
      <c r="F536" s="242">
        <f>F20</f>
        <v>0.2</v>
      </c>
      <c r="G536" s="144" t="str">
        <f>G538</f>
        <v>nessuna</v>
      </c>
      <c r="H536" s="293"/>
      <c r="I536" s="214"/>
      <c r="J536" s="206">
        <f>IF(G536="media",1,(IF(G536="grande",1,0)))</f>
        <v>0</v>
      </c>
      <c r="K536" s="206">
        <f>IF(E536="sconosciuto",1,0)</f>
        <v>0</v>
      </c>
      <c r="L536" s="206">
        <f>IF(E536="sconosciuto",0,E536)</f>
        <v>0</v>
      </c>
      <c r="M536" s="206" t="str">
        <f>B535</f>
        <v>Economia</v>
      </c>
      <c r="N536" s="206">
        <f>L536*F536+L542*F542+L548*F548+L554*F554+L560*F560</f>
        <v>0</v>
      </c>
      <c r="O536" s="206">
        <f>IF(F578=100%,0,1)</f>
        <v>0</v>
      </c>
      <c r="P536" s="206">
        <f>O536+O537+O538</f>
        <v>0</v>
      </c>
    </row>
    <row r="537" spans="1:15" ht="25.5" customHeight="1">
      <c r="A537" s="369"/>
      <c r="B537" s="35"/>
      <c r="C537" s="283" t="s">
        <v>130</v>
      </c>
      <c r="D537" s="284"/>
      <c r="E537" s="141">
        <f>IF(AND(E538="sconosciuto",E539="sconosciuto",E540="sconosciuto"),99,0)</f>
        <v>0</v>
      </c>
      <c r="F537" s="197">
        <f>IF(AND(D538="non richiesto",D539="non richiesto",D540="non richiesto"),100,IF(AND(D538="",D539="",D540=""),100,0))</f>
        <v>0</v>
      </c>
      <c r="G537" s="116"/>
      <c r="H537" s="294"/>
      <c r="I537" s="214"/>
      <c r="M537" s="206" t="str">
        <f>B580</f>
        <v>Ambiente</v>
      </c>
      <c r="N537" s="206">
        <f>L581*F581+L587*F587+L593*F593+L599*F599+L605*F605</f>
        <v>0</v>
      </c>
      <c r="O537" s="206">
        <f>IF(F623=100%,0,1)</f>
        <v>0</v>
      </c>
    </row>
    <row r="538" spans="1:15" ht="15" customHeight="1">
      <c r="A538" s="369"/>
      <c r="B538" s="137"/>
      <c r="C538" s="253" t="s">
        <v>181</v>
      </c>
      <c r="D538" s="239" t="str">
        <f>D$22</f>
        <v>Crescita del reddito</v>
      </c>
      <c r="E538" s="235">
        <v>0</v>
      </c>
      <c r="F538" s="250">
        <f>F22</f>
        <v>0.3334</v>
      </c>
      <c r="G538" s="373" t="s">
        <v>96</v>
      </c>
      <c r="H538" s="295"/>
      <c r="I538" s="214"/>
      <c r="L538" s="206">
        <f>IF(E538=-3,-3,(IF(E538=-2,-2,(IF(E538=-1,-1,(IF(E538=0,0,(IF(E538=1,1,(IF(E538=2,2,(IF(E538=3,3,(IF(E538="sconosciuto",0,"valutazione")))))))))))))))</f>
        <v>0</v>
      </c>
      <c r="M538" s="206" t="str">
        <f>B625</f>
        <v>Società</v>
      </c>
      <c r="N538" s="206">
        <f>L626*F626+L632*F632+L638*F638+L644*F644+L650*F650</f>
        <v>0</v>
      </c>
      <c r="O538" s="206">
        <f>IF(F668=100%,0,1)</f>
        <v>0</v>
      </c>
    </row>
    <row r="539" spans="1:12" ht="15" customHeight="1">
      <c r="A539" s="369"/>
      <c r="B539" s="35"/>
      <c r="C539" s="255" t="s">
        <v>182</v>
      </c>
      <c r="D539" s="240" t="str">
        <f>D$23</f>
        <v>Crescita dell'occupazione</v>
      </c>
      <c r="E539" s="236">
        <v>0</v>
      </c>
      <c r="F539" s="251">
        <f>F23</f>
        <v>0.3333</v>
      </c>
      <c r="G539" s="374"/>
      <c r="H539" s="380"/>
      <c r="I539" s="214"/>
      <c r="L539" s="206">
        <f>IF(E539=-3,-3,(IF(E539=-2,-2,(IF(E539=-1,-1,(IF(E539=0,0,(IF(E539=1,1,(IF(E539=2,2,(IF(E539=3,3,(IF(E539="sconosciuto",0,"valutazione")))))))))))))))</f>
        <v>0</v>
      </c>
    </row>
    <row r="540" spans="1:12" ht="15" customHeight="1">
      <c r="A540" s="369"/>
      <c r="B540" s="35"/>
      <c r="C540" s="254" t="s">
        <v>183</v>
      </c>
      <c r="D540" s="241" t="str">
        <f>D$24</f>
        <v>non richiesto</v>
      </c>
      <c r="E540" s="237">
        <v>0</v>
      </c>
      <c r="F540" s="252">
        <f>F24</f>
        <v>0.3333</v>
      </c>
      <c r="G540" s="375"/>
      <c r="H540" s="381"/>
      <c r="I540" s="214"/>
      <c r="L540" s="206">
        <f>IF(E540=-3,-3,(IF(E540=-2,-2,(IF(E540=-1,-1,(IF(E540=0,0,(IF(E540=1,1,(IF(E540=2,2,(IF(E540=3,3,(IF(E540="sconosciuto",0,"valutazione")))))))))))))))</f>
        <v>0</v>
      </c>
    </row>
    <row r="541" spans="1:9" ht="15" customHeight="1">
      <c r="A541" s="369"/>
      <c r="B541" s="35"/>
      <c r="C541" s="53"/>
      <c r="D541" s="140"/>
      <c r="E541" s="137"/>
      <c r="F541" s="138">
        <f>IF(F537=100,1,F538+F539+F540)</f>
        <v>1</v>
      </c>
      <c r="G541" s="137"/>
      <c r="H541" s="136"/>
      <c r="I541" s="214"/>
    </row>
    <row r="542" spans="1:12" ht="25.5" customHeight="1">
      <c r="A542" s="369"/>
      <c r="B542" s="48" t="s">
        <v>167</v>
      </c>
      <c r="C542" s="297" t="s">
        <v>58</v>
      </c>
      <c r="D542" s="298"/>
      <c r="E542" s="143">
        <f>IF(E543=99,"sconosciuto",L544*F544+L545*F545+L546*F546)</f>
        <v>0</v>
      </c>
      <c r="F542" s="242">
        <f>F26</f>
        <v>0.2</v>
      </c>
      <c r="G542" s="144" t="str">
        <f>G544</f>
        <v>nessuna</v>
      </c>
      <c r="H542" s="293"/>
      <c r="I542" s="214"/>
      <c r="J542" s="206">
        <f>IF(G542="media",1,(IF(G542="grande",1,0)))</f>
        <v>0</v>
      </c>
      <c r="K542" s="206">
        <f>IF(E542="sconosciuto",1,0)</f>
        <v>0</v>
      </c>
      <c r="L542" s="206">
        <f>IF(E542="sconosciuto",0,E542)</f>
        <v>0</v>
      </c>
    </row>
    <row r="543" spans="1:9" ht="25.5" customHeight="1">
      <c r="A543" s="369"/>
      <c r="B543" s="44"/>
      <c r="C543" s="283" t="s">
        <v>123</v>
      </c>
      <c r="D543" s="284"/>
      <c r="E543" s="141">
        <f>IF(AND(E544="sconosciuto",E545="sconosciuto",E546="sconosciuto"),99,0)</f>
        <v>0</v>
      </c>
      <c r="F543" s="197">
        <f>IF(AND(D544="non richiesto",D545="non richiesto",D546="non richiesto"),100,IF(AND(D544="",D545="",D546=""),100,0))</f>
        <v>0</v>
      </c>
      <c r="G543" s="116"/>
      <c r="H543" s="294"/>
      <c r="I543" s="214"/>
    </row>
    <row r="544" spans="1:12" ht="15" customHeight="1">
      <c r="A544" s="369"/>
      <c r="B544" s="137"/>
      <c r="C544" s="253" t="s">
        <v>184</v>
      </c>
      <c r="D544" s="256" t="str">
        <f>D$28</f>
        <v>Sottocriterio 1</v>
      </c>
      <c r="E544" s="235">
        <v>0</v>
      </c>
      <c r="F544" s="250">
        <f>F28</f>
        <v>0.3334</v>
      </c>
      <c r="G544" s="373" t="s">
        <v>96</v>
      </c>
      <c r="H544" s="295"/>
      <c r="I544" s="214"/>
      <c r="L544" s="206">
        <f>IF(E544=-3,-3,(IF(E544=-2,-2,(IF(E544=-1,-1,(IF(E544=0,0,(IF(E544=1,1,(IF(E544=2,2,(IF(E544=3,3,(IF(E544="sconosciuto",0,"valutazione")))))))))))))))</f>
        <v>0</v>
      </c>
    </row>
    <row r="545" spans="1:12" ht="15" customHeight="1">
      <c r="A545" s="369"/>
      <c r="B545" s="35"/>
      <c r="C545" s="255" t="s">
        <v>185</v>
      </c>
      <c r="D545" s="240" t="str">
        <f>D$29</f>
        <v>Sottocriterio 2</v>
      </c>
      <c r="E545" s="236">
        <v>0</v>
      </c>
      <c r="F545" s="251">
        <f>F29</f>
        <v>0.3333</v>
      </c>
      <c r="G545" s="374"/>
      <c r="H545" s="380"/>
      <c r="I545" s="214"/>
      <c r="L545" s="206">
        <f>IF(E545=-3,-3,(IF(E545=-2,-2,(IF(E545=-1,-1,(IF(E545=0,0,(IF(E545=1,1,(IF(E545=2,2,(IF(E545=3,3,(IF(E545="sconosciuto",0,"valutazione")))))))))))))))</f>
        <v>0</v>
      </c>
    </row>
    <row r="546" spans="1:12" ht="15" customHeight="1">
      <c r="A546" s="369"/>
      <c r="B546" s="35"/>
      <c r="C546" s="258" t="s">
        <v>186</v>
      </c>
      <c r="D546" s="257" t="str">
        <f>D$30</f>
        <v>Sottocriterio 3</v>
      </c>
      <c r="E546" s="237">
        <v>0</v>
      </c>
      <c r="F546" s="252">
        <f>F30</f>
        <v>0.3333</v>
      </c>
      <c r="G546" s="375"/>
      <c r="H546" s="381"/>
      <c r="I546" s="214"/>
      <c r="L546" s="206">
        <f>IF(E546=-3,-3,(IF(E546=-2,-2,(IF(E546=-1,-1,(IF(E546=0,0,(IF(E546=1,1,(IF(E546=2,2,(IF(E546=3,3,(IF(E546="sconosciuto",0,"valutazione")))))))))))))))</f>
        <v>0</v>
      </c>
    </row>
    <row r="547" spans="1:9" ht="15" customHeight="1">
      <c r="A547" s="369"/>
      <c r="B547" s="35"/>
      <c r="C547" s="53"/>
      <c r="D547" s="140"/>
      <c r="E547" s="137"/>
      <c r="F547" s="138">
        <f>IF(F543=100,1,F544+F545+F546)</f>
        <v>1</v>
      </c>
      <c r="G547" s="137"/>
      <c r="H547" s="136"/>
      <c r="I547" s="214"/>
    </row>
    <row r="548" spans="1:12" ht="25.5" customHeight="1">
      <c r="A548" s="369"/>
      <c r="B548" s="48" t="s">
        <v>168</v>
      </c>
      <c r="C548" s="297" t="s">
        <v>57</v>
      </c>
      <c r="D548" s="298"/>
      <c r="E548" s="143">
        <f>IF(E549=99,"sconosciuto",L550*F550+L551*F551+L552*F552)</f>
        <v>0</v>
      </c>
      <c r="F548" s="242">
        <f>F32</f>
        <v>0.2</v>
      </c>
      <c r="G548" s="144" t="str">
        <f>G550</f>
        <v>nessuna</v>
      </c>
      <c r="H548" s="293"/>
      <c r="I548" s="215"/>
      <c r="J548" s="206">
        <f>IF(G548="media",1,(IF(G548="grande",1,0)))</f>
        <v>0</v>
      </c>
      <c r="K548" s="206">
        <f>IF(E548="sconosciuto",1,0)</f>
        <v>0</v>
      </c>
      <c r="L548" s="206">
        <f>IF(E548="sconosciuto",0,E548)</f>
        <v>0</v>
      </c>
    </row>
    <row r="549" spans="1:13" ht="25.5" customHeight="1">
      <c r="A549" s="369"/>
      <c r="B549" s="44"/>
      <c r="C549" s="283" t="s">
        <v>61</v>
      </c>
      <c r="D549" s="284"/>
      <c r="E549" s="141">
        <f>IF(AND(E550="sconosciuto",E551="sconosciuto",E552="sconosciuto"),99,0)</f>
        <v>0</v>
      </c>
      <c r="F549" s="197">
        <f>IF(AND(D550="non richiesto",D551="non richiesto",D552="non richiesto"),100,IF(AND(D550="",D551="",D552=""),100,0))</f>
        <v>0</v>
      </c>
      <c r="G549" s="116"/>
      <c r="H549" s="294"/>
      <c r="I549" s="214"/>
      <c r="M549" s="216"/>
    </row>
    <row r="550" spans="1:12" ht="15" customHeight="1">
      <c r="A550" s="369"/>
      <c r="B550" s="137"/>
      <c r="C550" s="253" t="s">
        <v>187</v>
      </c>
      <c r="D550" s="256" t="str">
        <f>D$34</f>
        <v>Sottocriterio 1</v>
      </c>
      <c r="E550" s="235">
        <v>0</v>
      </c>
      <c r="F550" s="250">
        <f>F34</f>
        <v>0.3334</v>
      </c>
      <c r="G550" s="373" t="s">
        <v>96</v>
      </c>
      <c r="H550" s="295"/>
      <c r="I550" s="214"/>
      <c r="L550" s="206">
        <f>IF(E550=-3,-3,(IF(E550=-2,-2,(IF(E550=-1,-1,(IF(E550=0,0,(IF(E550=1,1,(IF(E550=2,2,(IF(E550=3,3,(IF(E550="sconosciuto",0,"valutazione")))))))))))))))</f>
        <v>0</v>
      </c>
    </row>
    <row r="551" spans="1:12" ht="15" customHeight="1">
      <c r="A551" s="369"/>
      <c r="B551" s="35"/>
      <c r="C551" s="255" t="s">
        <v>188</v>
      </c>
      <c r="D551" s="240" t="str">
        <f>D$35</f>
        <v>Sottocriterio 2</v>
      </c>
      <c r="E551" s="236">
        <v>0</v>
      </c>
      <c r="F551" s="251">
        <f>F35</f>
        <v>0.3333</v>
      </c>
      <c r="G551" s="374"/>
      <c r="H551" s="380"/>
      <c r="I551" s="214"/>
      <c r="L551" s="206">
        <f>IF(E551=-3,-3,(IF(E551=-2,-2,(IF(E551=-1,-1,(IF(E551=0,0,(IF(E551=1,1,(IF(E551=2,2,(IF(E551=3,3,(IF(E551="sconosciuto",0,"valutazione")))))))))))))))</f>
        <v>0</v>
      </c>
    </row>
    <row r="552" spans="1:12" ht="15" customHeight="1">
      <c r="A552" s="369"/>
      <c r="B552" s="35"/>
      <c r="C552" s="258" t="s">
        <v>189</v>
      </c>
      <c r="D552" s="257" t="str">
        <f>D$36</f>
        <v>Sottocriterio 3</v>
      </c>
      <c r="E552" s="237">
        <v>0</v>
      </c>
      <c r="F552" s="252">
        <f>F36</f>
        <v>0.3333</v>
      </c>
      <c r="G552" s="375"/>
      <c r="H552" s="381"/>
      <c r="I552" s="214"/>
      <c r="L552" s="206">
        <f>IF(E552=-3,-3,(IF(E552=-2,-2,(IF(E552=-1,-1,(IF(E552=0,0,(IF(E552=1,1,(IF(E552=2,2,(IF(E552=3,3,(IF(E552="sconosciuto",0,"valutazione")))))))))))))))</f>
        <v>0</v>
      </c>
    </row>
    <row r="553" spans="1:9" ht="15" customHeight="1">
      <c r="A553" s="369"/>
      <c r="B553" s="35"/>
      <c r="C553" s="53"/>
      <c r="D553" s="140"/>
      <c r="E553" s="137"/>
      <c r="F553" s="138">
        <f>F550+F551+F552</f>
        <v>1</v>
      </c>
      <c r="G553" s="137"/>
      <c r="H553" s="136"/>
      <c r="I553" s="214"/>
    </row>
    <row r="554" spans="1:12" ht="25.5" customHeight="1">
      <c r="A554" s="369"/>
      <c r="B554" s="48" t="s">
        <v>169</v>
      </c>
      <c r="C554" s="297" t="s">
        <v>35</v>
      </c>
      <c r="D554" s="298"/>
      <c r="E554" s="143">
        <f>IF(E555=99,"sconosciuto",L556*F556+L557*F557+L558*F558)</f>
        <v>0</v>
      </c>
      <c r="F554" s="242">
        <f>F38</f>
        <v>0.2</v>
      </c>
      <c r="G554" s="144" t="str">
        <f>G556</f>
        <v>nessuna</v>
      </c>
      <c r="H554" s="293"/>
      <c r="I554" s="215"/>
      <c r="J554" s="206">
        <f>IF(G554="media",1,(IF(G554="grande",1,0)))</f>
        <v>0</v>
      </c>
      <c r="K554" s="206">
        <f>IF(E554="sconosciuto",1,0)</f>
        <v>0</v>
      </c>
      <c r="L554" s="206">
        <f>IF(E554="sconosciuto",0,E554)</f>
        <v>0</v>
      </c>
    </row>
    <row r="555" spans="1:9" ht="25.5" customHeight="1">
      <c r="A555" s="369"/>
      <c r="B555" s="44"/>
      <c r="C555" s="283" t="s">
        <v>62</v>
      </c>
      <c r="D555" s="284"/>
      <c r="E555" s="141">
        <f>IF(AND(E556="sconosciuto",E557="sconosciuto",E558="sconosciuto"),99,0)</f>
        <v>0</v>
      </c>
      <c r="F555" s="197">
        <f>IF(AND(D556="non richiesto",D557="non richiesto",D558="non richiesto"),100,IF(AND(D556="",D557="",D558=""),100,0))</f>
        <v>0</v>
      </c>
      <c r="G555" s="116"/>
      <c r="H555" s="294"/>
      <c r="I555" s="214"/>
    </row>
    <row r="556" spans="1:12" ht="15" customHeight="1">
      <c r="A556" s="369" t="s">
        <v>24</v>
      </c>
      <c r="B556" s="137"/>
      <c r="C556" s="253" t="s">
        <v>190</v>
      </c>
      <c r="D556" s="256" t="str">
        <f>D$40</f>
        <v>Sottocriterio 1</v>
      </c>
      <c r="E556" s="235">
        <v>0</v>
      </c>
      <c r="F556" s="250">
        <f>F40</f>
        <v>0.3334</v>
      </c>
      <c r="G556" s="373" t="s">
        <v>96</v>
      </c>
      <c r="H556" s="295"/>
      <c r="I556" s="214"/>
      <c r="L556" s="206">
        <f>IF(E556=-3,-3,(IF(E556=-2,-2,(IF(E556=-1,-1,(IF(E556=0,0,(IF(E556=1,1,(IF(E556=2,2,(IF(E556=3,3,(IF(E556="sconosciuto",0,"valutazione")))))))))))))))</f>
        <v>0</v>
      </c>
    </row>
    <row r="557" spans="1:12" ht="15" customHeight="1">
      <c r="A557" s="369"/>
      <c r="B557" s="35"/>
      <c r="C557" s="255" t="s">
        <v>191</v>
      </c>
      <c r="D557" s="240" t="str">
        <f>D$41</f>
        <v>Sottocriterio 2</v>
      </c>
      <c r="E557" s="236">
        <v>0</v>
      </c>
      <c r="F557" s="251">
        <f>F41</f>
        <v>0.3333</v>
      </c>
      <c r="G557" s="374"/>
      <c r="H557" s="380"/>
      <c r="I557" s="214"/>
      <c r="L557" s="206">
        <f>IF(E557=-3,-3,(IF(E557=-2,-2,(IF(E557=-1,-1,(IF(E557=0,0,(IF(E557=1,1,(IF(E557=2,2,(IF(E557=3,3,(IF(E557="sconosciuto",0,"valutazione")))))))))))))))</f>
        <v>0</v>
      </c>
    </row>
    <row r="558" spans="1:12" ht="15" customHeight="1">
      <c r="A558" s="369"/>
      <c r="B558" s="35"/>
      <c r="C558" s="258" t="s">
        <v>192</v>
      </c>
      <c r="D558" s="257" t="str">
        <f>D$42</f>
        <v>Sottocriterio 3</v>
      </c>
      <c r="E558" s="237">
        <v>0</v>
      </c>
      <c r="F558" s="252">
        <f>F42</f>
        <v>0.3333</v>
      </c>
      <c r="G558" s="375"/>
      <c r="H558" s="381"/>
      <c r="I558" s="214"/>
      <c r="L558" s="206">
        <f>IF(E558=-3,-3,(IF(E558=-2,-2,(IF(E558=-1,-1,(IF(E558=0,0,(IF(E558=1,1,(IF(E558=2,2,(IF(E558=3,3,(IF(E558="sconosciuto",0,"valutazione")))))))))))))))</f>
        <v>0</v>
      </c>
    </row>
    <row r="559" spans="1:9" ht="15" customHeight="1">
      <c r="A559" s="369"/>
      <c r="B559" s="35"/>
      <c r="C559" s="53"/>
      <c r="D559" s="140"/>
      <c r="E559" s="137"/>
      <c r="F559" s="138">
        <f>IF(F555=100,1,F556+F557+F558)</f>
        <v>1</v>
      </c>
      <c r="G559" s="137"/>
      <c r="H559" s="136"/>
      <c r="I559" s="214"/>
    </row>
    <row r="560" spans="1:12" ht="25.5" customHeight="1">
      <c r="A560" s="369"/>
      <c r="B560" s="48" t="s">
        <v>170</v>
      </c>
      <c r="C560" s="297" t="s">
        <v>36</v>
      </c>
      <c r="D560" s="298"/>
      <c r="E560" s="143">
        <f>IF(E561=99,"sconosciuto",L562*F562+L563*F563+L564*F564)</f>
        <v>0</v>
      </c>
      <c r="F560" s="242">
        <f>F44</f>
        <v>0.2</v>
      </c>
      <c r="G560" s="144" t="str">
        <f>G562</f>
        <v>nessuna</v>
      </c>
      <c r="H560" s="293"/>
      <c r="I560" s="215"/>
      <c r="J560" s="206">
        <f>IF(G560="media",1,(IF(G560="grande",1,0)))</f>
        <v>0</v>
      </c>
      <c r="K560" s="206">
        <f>IF(E560="sconosciuto",1,0)</f>
        <v>0</v>
      </c>
      <c r="L560" s="206">
        <f>IF(E560="sconosciuto",0,E560)</f>
        <v>0</v>
      </c>
    </row>
    <row r="561" spans="1:9" ht="25.5" customHeight="1">
      <c r="A561" s="369"/>
      <c r="B561" s="35"/>
      <c r="C561" s="283" t="s">
        <v>63</v>
      </c>
      <c r="D561" s="284"/>
      <c r="E561" s="141">
        <f>IF(AND(E562="sconosciuto",E563="sconosciuto",E564="sconosciuto"),99,0)</f>
        <v>0</v>
      </c>
      <c r="F561" s="197">
        <f>IF(AND(D562="non richiesto",D563="non richiesto",D564="non richiesto"),100,IF(AND(D562="",D563="",D564=""),100,0))</f>
        <v>0</v>
      </c>
      <c r="G561" s="113"/>
      <c r="H561" s="294"/>
      <c r="I561" s="214"/>
    </row>
    <row r="562" spans="1:12" ht="15" customHeight="1">
      <c r="A562" s="369"/>
      <c r="B562" s="137"/>
      <c r="C562" s="253" t="s">
        <v>193</v>
      </c>
      <c r="D562" s="256" t="str">
        <f>D$46</f>
        <v>Sottocriterio 1</v>
      </c>
      <c r="E562" s="235">
        <v>0</v>
      </c>
      <c r="F562" s="250">
        <f>F46</f>
        <v>0.3334</v>
      </c>
      <c r="G562" s="373" t="s">
        <v>96</v>
      </c>
      <c r="H562" s="295"/>
      <c r="I562" s="214"/>
      <c r="L562" s="206">
        <f>IF(E562=-3,-3,(IF(E562=-2,-2,(IF(E562=-1,-1,(IF(E562=0,0,(IF(E562=1,1,(IF(E562=2,2,(IF(E562=3,3,(IF(E562="sconosciuto",0,"valutazione")))))))))))))))</f>
        <v>0</v>
      </c>
    </row>
    <row r="563" spans="1:12" ht="15" customHeight="1">
      <c r="A563" s="369"/>
      <c r="B563" s="35"/>
      <c r="C563" s="255" t="s">
        <v>194</v>
      </c>
      <c r="D563" s="240" t="str">
        <f>D$47</f>
        <v>Sottocriterio 2</v>
      </c>
      <c r="E563" s="236">
        <v>0</v>
      </c>
      <c r="F563" s="251">
        <f>F47</f>
        <v>0.3333</v>
      </c>
      <c r="G563" s="374"/>
      <c r="H563" s="380"/>
      <c r="I563" s="214"/>
      <c r="L563" s="206">
        <f>IF(E563=-3,-3,(IF(E563=-2,-2,(IF(E563=-1,-1,(IF(E563=0,0,(IF(E563=1,1,(IF(E563=2,2,(IF(E563=3,3,(IF(E563="sconosciuto",0,"valutazione")))))))))))))))</f>
        <v>0</v>
      </c>
    </row>
    <row r="564" spans="1:12" ht="15" customHeight="1">
      <c r="A564" s="369"/>
      <c r="B564" s="35"/>
      <c r="C564" s="258" t="s">
        <v>195</v>
      </c>
      <c r="D564" s="257" t="str">
        <f>D$48</f>
        <v>Sottocriterio 3</v>
      </c>
      <c r="E564" s="237">
        <v>0</v>
      </c>
      <c r="F564" s="252">
        <f>F48</f>
        <v>0.3333</v>
      </c>
      <c r="G564" s="375"/>
      <c r="H564" s="381"/>
      <c r="I564" s="214"/>
      <c r="L564" s="206">
        <f>IF(E564=-3,-3,(IF(E564=-2,-2,(IF(E564=-1,-1,(IF(E564=0,0,(IF(E564=1,1,(IF(E564=2,2,(IF(E564=3,3,(IF(E564="sconosciuto",0,"valutazione")))))))))))))))</f>
        <v>0</v>
      </c>
    </row>
    <row r="565" spans="1:9" ht="15" customHeight="1">
      <c r="A565" s="369"/>
      <c r="B565" s="35"/>
      <c r="C565" s="53"/>
      <c r="D565" s="140"/>
      <c r="E565" s="137"/>
      <c r="F565" s="138">
        <f>IF(F561=100,1,F562+F563+F564)</f>
        <v>1</v>
      </c>
      <c r="G565" s="137"/>
      <c r="H565" s="136"/>
      <c r="I565" s="214"/>
    </row>
    <row r="566" spans="1:12" ht="25.5" customHeight="1">
      <c r="A566" s="369"/>
      <c r="B566" s="48" t="s">
        <v>196</v>
      </c>
      <c r="C566" s="376" t="str">
        <f>C$50</f>
        <v>Criterio 6</v>
      </c>
      <c r="D566" s="377"/>
      <c r="E566" s="143">
        <f>IF(E567=99,"sconosciuto",L568*F568+L569*F569+L570*F570)</f>
        <v>0</v>
      </c>
      <c r="F566" s="242">
        <f>F50</f>
        <v>0</v>
      </c>
      <c r="G566" s="144" t="str">
        <f>G568</f>
        <v>nessuna</v>
      </c>
      <c r="H566" s="293"/>
      <c r="I566" s="215"/>
      <c r="J566" s="206">
        <f>IF(G566="media",1,(IF(G566="grande",1,0)))</f>
        <v>0</v>
      </c>
      <c r="K566" s="206">
        <f>IF(E566="sconosciuto",1,0)</f>
        <v>0</v>
      </c>
      <c r="L566" s="206">
        <f>IF(E566="sconosciuto",0,E566)</f>
        <v>0</v>
      </c>
    </row>
    <row r="567" spans="1:9" ht="25.5" customHeight="1">
      <c r="A567" s="369"/>
      <c r="B567" s="44"/>
      <c r="C567" s="378" t="str">
        <f>C$51</f>
        <v>La descrizione del criterio</v>
      </c>
      <c r="D567" s="379"/>
      <c r="E567" s="141">
        <f>IF(AND(E568="sconosciuto",E569="sconosciuto",E570="sconosciuto"),99,0)</f>
        <v>0</v>
      </c>
      <c r="F567" s="197">
        <f>IF(AND(D568="non richiesto",D569="non richiesto",D570="non richiesto"),100,IF(AND(D568="",D569="",D570=""),100,0))</f>
        <v>100</v>
      </c>
      <c r="G567" s="116"/>
      <c r="H567" s="294"/>
      <c r="I567" s="214"/>
    </row>
    <row r="568" spans="1:12" ht="15" customHeight="1">
      <c r="A568" s="369"/>
      <c r="B568" s="137"/>
      <c r="C568" s="253" t="s">
        <v>197</v>
      </c>
      <c r="D568" s="256" t="str">
        <f>D$52</f>
        <v>non richiesto</v>
      </c>
      <c r="E568" s="235">
        <v>0</v>
      </c>
      <c r="F568" s="250">
        <f>F52</f>
        <v>0</v>
      </c>
      <c r="G568" s="373" t="s">
        <v>96</v>
      </c>
      <c r="H568" s="295"/>
      <c r="I568" s="214"/>
      <c r="L568" s="206">
        <f>IF(E568=-3,-3,(IF(E568=-2,-2,(IF(E568=-1,-1,(IF(E568=0,0,(IF(E568=1,1,(IF(E568=2,2,(IF(E568=3,3,(IF(E568="sconosciuto",0,"valutazione")))))))))))))))</f>
        <v>0</v>
      </c>
    </row>
    <row r="569" spans="1:12" ht="15" customHeight="1">
      <c r="A569" s="369"/>
      <c r="B569" s="35"/>
      <c r="C569" s="255" t="s">
        <v>198</v>
      </c>
      <c r="D569" s="240" t="str">
        <f>D$53</f>
        <v>non richiesto</v>
      </c>
      <c r="E569" s="236">
        <v>0</v>
      </c>
      <c r="F569" s="251">
        <f>F53</f>
        <v>0</v>
      </c>
      <c r="G569" s="374"/>
      <c r="H569" s="380"/>
      <c r="I569" s="214"/>
      <c r="L569" s="206">
        <f>IF(E569=-3,-3,(IF(E569=-2,-2,(IF(E569=-1,-1,(IF(E569=0,0,(IF(E569=1,1,(IF(E569=2,2,(IF(E569=3,3,(IF(E569="sconosciuto",0,"valutazione")))))))))))))))</f>
        <v>0</v>
      </c>
    </row>
    <row r="570" spans="1:12" ht="15" customHeight="1">
      <c r="A570" s="369"/>
      <c r="B570" s="35"/>
      <c r="C570" s="258" t="s">
        <v>199</v>
      </c>
      <c r="D570" s="257" t="str">
        <f>D$54</f>
        <v>non richiesto</v>
      </c>
      <c r="E570" s="237">
        <v>0</v>
      </c>
      <c r="F570" s="252">
        <f>F54</f>
        <v>0</v>
      </c>
      <c r="G570" s="375"/>
      <c r="H570" s="381"/>
      <c r="I570" s="214"/>
      <c r="L570" s="206">
        <f>IF(E570=-3,-3,(IF(E570=-2,-2,(IF(E570=-1,-1,(IF(E570=0,0,(IF(E570=1,1,(IF(E570=2,2,(IF(E570=3,3,(IF(E570="sconosciuto",0,"valutazione")))))))))))))))</f>
        <v>0</v>
      </c>
    </row>
    <row r="571" spans="1:9" ht="15" customHeight="1">
      <c r="A571" s="369"/>
      <c r="B571" s="35"/>
      <c r="C571" s="53"/>
      <c r="D571" s="140"/>
      <c r="E571" s="137"/>
      <c r="F571" s="138">
        <f>IF(F567=100,1,F568+F569+F570)</f>
        <v>1</v>
      </c>
      <c r="G571" s="137"/>
      <c r="H571" s="136"/>
      <c r="I571" s="214"/>
    </row>
    <row r="572" spans="1:12" ht="25.5" customHeight="1">
      <c r="A572" s="369"/>
      <c r="B572" s="48" t="s">
        <v>200</v>
      </c>
      <c r="C572" s="376" t="str">
        <f>C$56</f>
        <v>Criterio 7</v>
      </c>
      <c r="D572" s="377"/>
      <c r="E572" s="143">
        <f>IF(E573=99,"sconosciuto",L574*F574+L575*F575+L576*F576)</f>
        <v>0</v>
      </c>
      <c r="F572" s="242">
        <f>F56</f>
        <v>0</v>
      </c>
      <c r="G572" s="144" t="str">
        <f>G574</f>
        <v>nessuna</v>
      </c>
      <c r="H572" s="293"/>
      <c r="I572" s="215"/>
      <c r="J572" s="206">
        <f>IF(G572="media",1,(IF(G572="grande",1,0)))</f>
        <v>0</v>
      </c>
      <c r="K572" s="206">
        <f>IF(E572="sconosciuto",1,0)</f>
        <v>0</v>
      </c>
      <c r="L572" s="206">
        <f>IF(E572="sconosciuto",0,E572)</f>
        <v>0</v>
      </c>
    </row>
    <row r="573" spans="1:9" ht="25.5" customHeight="1">
      <c r="A573" s="369"/>
      <c r="B573" s="35"/>
      <c r="C573" s="378" t="str">
        <f>C$57</f>
        <v>La descrizione del criterio</v>
      </c>
      <c r="D573" s="379"/>
      <c r="E573" s="141">
        <f>IF(AND(E574="sconosciuto",E575="sconosciuto",E576="sconosciuto"),99,0)</f>
        <v>0</v>
      </c>
      <c r="F573" s="197">
        <f>IF(AND(D574="non richiesto",D575="non richiesto",D576="non richiesto"),100,IF(AND(D574="",D575="",D576=""),100,0))</f>
        <v>100</v>
      </c>
      <c r="G573" s="113"/>
      <c r="H573" s="294"/>
      <c r="I573" s="214"/>
    </row>
    <row r="574" spans="1:12" ht="15" customHeight="1">
      <c r="A574" s="369"/>
      <c r="B574" s="137"/>
      <c r="C574" s="253" t="s">
        <v>201</v>
      </c>
      <c r="D574" s="256" t="str">
        <f>D$58</f>
        <v>non richiesto</v>
      </c>
      <c r="E574" s="235">
        <v>0</v>
      </c>
      <c r="F574" s="250">
        <f>F58</f>
        <v>0</v>
      </c>
      <c r="G574" s="373" t="s">
        <v>96</v>
      </c>
      <c r="H574" s="295"/>
      <c r="I574" s="214"/>
      <c r="L574" s="206">
        <f>IF(E574=-3,-3,(IF(E574=-2,-2,(IF(E574=-1,-1,(IF(E574=0,0,(IF(E574=1,1,(IF(E574=2,2,(IF(E574=3,3,(IF(E574="sconosciuto",0,"valutazione")))))))))))))))</f>
        <v>0</v>
      </c>
    </row>
    <row r="575" spans="1:12" ht="15" customHeight="1">
      <c r="A575" s="369"/>
      <c r="B575" s="35"/>
      <c r="C575" s="255" t="s">
        <v>202</v>
      </c>
      <c r="D575" s="240" t="str">
        <f>D$59</f>
        <v>non richiesto</v>
      </c>
      <c r="E575" s="236">
        <v>0</v>
      </c>
      <c r="F575" s="251">
        <f>F59</f>
        <v>0</v>
      </c>
      <c r="G575" s="374"/>
      <c r="H575" s="380"/>
      <c r="I575" s="214"/>
      <c r="L575" s="206">
        <f>IF(E575=-3,-3,(IF(E575=-2,-2,(IF(E575=-1,-1,(IF(E575=0,0,(IF(E575=1,1,(IF(E575=2,2,(IF(E575=3,3,(IF(E575="sconosciuto",0,"valutazione")))))))))))))))</f>
        <v>0</v>
      </c>
    </row>
    <row r="576" spans="1:12" ht="15" customHeight="1">
      <c r="A576" s="369"/>
      <c r="B576" s="35"/>
      <c r="C576" s="258" t="s">
        <v>203</v>
      </c>
      <c r="D576" s="257" t="str">
        <f>D$60</f>
        <v>non richiesto</v>
      </c>
      <c r="E576" s="237">
        <v>0</v>
      </c>
      <c r="F576" s="252">
        <f>F60</f>
        <v>0</v>
      </c>
      <c r="G576" s="375"/>
      <c r="H576" s="381"/>
      <c r="I576" s="214"/>
      <c r="L576" s="206">
        <f>IF(E576=-3,-3,(IF(E576=-2,-2,(IF(E576=-1,-1,(IF(E576=0,0,(IF(E576=1,1,(IF(E576=2,2,(IF(E576=3,3,(IF(E576="sconosciuto",0,"valutazione")))))))))))))))</f>
        <v>0</v>
      </c>
    </row>
    <row r="577" spans="1:9" ht="15" customHeight="1">
      <c r="A577" s="199"/>
      <c r="B577" s="35"/>
      <c r="C577" s="53"/>
      <c r="D577" s="140"/>
      <c r="E577" s="137"/>
      <c r="F577" s="138">
        <f>IF(F573=100,1,F574+F575+F576)</f>
        <v>1</v>
      </c>
      <c r="G577" s="137"/>
      <c r="H577" s="136"/>
      <c r="I577" s="214"/>
    </row>
    <row r="578" spans="1:9" ht="25.5" customHeight="1">
      <c r="A578" s="199"/>
      <c r="B578" s="39"/>
      <c r="C578" s="39"/>
      <c r="D578" s="45"/>
      <c r="E578" s="35"/>
      <c r="F578" s="55">
        <f>F536+F542+F548+F554+F560+F566+F572</f>
        <v>1</v>
      </c>
      <c r="G578" s="35"/>
      <c r="H578" s="117"/>
      <c r="I578" s="217"/>
    </row>
    <row r="579" spans="1:9" ht="38.25">
      <c r="A579" s="199"/>
      <c r="B579" s="52" t="s">
        <v>65</v>
      </c>
      <c r="C579" s="52"/>
      <c r="D579" s="52" t="s">
        <v>30</v>
      </c>
      <c r="E579" s="108" t="s">
        <v>31</v>
      </c>
      <c r="F579" s="109" t="s">
        <v>32</v>
      </c>
      <c r="G579" s="110" t="s">
        <v>95</v>
      </c>
      <c r="H579" s="111" t="s">
        <v>64</v>
      </c>
      <c r="I579" s="218"/>
    </row>
    <row r="580" spans="1:9" ht="25.5" customHeight="1">
      <c r="A580" s="369" t="s">
        <v>24</v>
      </c>
      <c r="B580" s="43" t="s">
        <v>53</v>
      </c>
      <c r="C580" s="43"/>
      <c r="D580" s="39"/>
      <c r="E580" s="116"/>
      <c r="F580" s="118"/>
      <c r="G580" s="116"/>
      <c r="H580" s="119"/>
      <c r="I580" s="219"/>
    </row>
    <row r="581" spans="1:12" ht="25.5" customHeight="1">
      <c r="A581" s="369"/>
      <c r="B581" s="49" t="s">
        <v>171</v>
      </c>
      <c r="C581" s="274" t="s">
        <v>37</v>
      </c>
      <c r="D581" s="275"/>
      <c r="E581" s="145">
        <f>IF(E582=99,"sconosciuto",L583*F583+L584*F584+L585*F585)</f>
        <v>0</v>
      </c>
      <c r="F581" s="149">
        <f>F65</f>
        <v>0.2</v>
      </c>
      <c r="G581" s="146" t="str">
        <f>G583</f>
        <v>nessuna</v>
      </c>
      <c r="H581" s="293"/>
      <c r="I581" s="215"/>
      <c r="J581" s="206">
        <f>IF(G581="media",1,(IF(G581="grande",1,0)))</f>
        <v>0</v>
      </c>
      <c r="K581" s="206">
        <f>IF(E581="sconosciuto",1,0)</f>
        <v>0</v>
      </c>
      <c r="L581" s="206">
        <f>IF(E581="sconosciuto",0,E581)</f>
        <v>0</v>
      </c>
    </row>
    <row r="582" spans="1:9" ht="25.5" customHeight="1">
      <c r="A582" s="369"/>
      <c r="B582" s="44"/>
      <c r="C582" s="270" t="s">
        <v>66</v>
      </c>
      <c r="D582" s="271"/>
      <c r="E582" s="141">
        <f>IF(AND(E583="sconosciuto",E584="sconosciuto",E585="sconosciuto"),99,0)</f>
        <v>0</v>
      </c>
      <c r="F582" s="197">
        <f>IF(AND(D583="non richiesto",D584="non richiesto",D585="non richiesto"),100,IF(AND(D583="",D584="",D585=""),100,0))</f>
        <v>0</v>
      </c>
      <c r="G582" s="116"/>
      <c r="H582" s="294"/>
      <c r="I582" s="214"/>
    </row>
    <row r="583" spans="1:12" ht="15" customHeight="1">
      <c r="A583" s="369"/>
      <c r="B583" s="137"/>
      <c r="C583" s="253" t="s">
        <v>206</v>
      </c>
      <c r="D583" s="256" t="str">
        <f>D$67</f>
        <v>Sottocriterio 1</v>
      </c>
      <c r="E583" s="235">
        <v>0</v>
      </c>
      <c r="F583" s="250">
        <f>F67</f>
        <v>0.3334</v>
      </c>
      <c r="G583" s="373" t="s">
        <v>96</v>
      </c>
      <c r="H583" s="295"/>
      <c r="I583" s="214"/>
      <c r="L583" s="206">
        <f>IF(E583=-3,-3,(IF(E583=-2,-2,(IF(E583=-1,-1,(IF(E583=0,0,(IF(E583=1,1,(IF(E583=2,2,(IF(E583=3,3,(IF(E583="sconosciuto",0,"valutazione")))))))))))))))</f>
        <v>0</v>
      </c>
    </row>
    <row r="584" spans="1:12" ht="15" customHeight="1">
      <c r="A584" s="369"/>
      <c r="B584" s="35"/>
      <c r="C584" s="255" t="s">
        <v>207</v>
      </c>
      <c r="D584" s="240" t="str">
        <f>D$68</f>
        <v>Sottocriterio 2</v>
      </c>
      <c r="E584" s="236">
        <v>0</v>
      </c>
      <c r="F584" s="251">
        <f>F68</f>
        <v>0.3333</v>
      </c>
      <c r="G584" s="374"/>
      <c r="H584" s="380"/>
      <c r="I584" s="214"/>
      <c r="L584" s="206">
        <f>IF(E584=-3,-3,(IF(E584=-2,-2,(IF(E584=-1,-1,(IF(E584=0,0,(IF(E584=1,1,(IF(E584=2,2,(IF(E584=3,3,(IF(E584="sconosciuto",0,"valutazione")))))))))))))))</f>
        <v>0</v>
      </c>
    </row>
    <row r="585" spans="1:12" ht="15" customHeight="1">
      <c r="A585" s="369"/>
      <c r="B585" s="35"/>
      <c r="C585" s="258" t="s">
        <v>208</v>
      </c>
      <c r="D585" s="257" t="str">
        <f>D$69</f>
        <v>Sottocriterio 3</v>
      </c>
      <c r="E585" s="237">
        <v>0</v>
      </c>
      <c r="F585" s="252">
        <f>F69</f>
        <v>0.3333</v>
      </c>
      <c r="G585" s="375"/>
      <c r="H585" s="381"/>
      <c r="I585" s="214"/>
      <c r="L585" s="206">
        <f>IF(E585=-3,-3,(IF(E585=-2,-2,(IF(E585=-1,-1,(IF(E585=0,0,(IF(E585=1,1,(IF(E585=2,2,(IF(E585=3,3,(IF(E585="sconosciuto",0,"valutazione")))))))))))))))</f>
        <v>0</v>
      </c>
    </row>
    <row r="586" spans="1:9" ht="15" customHeight="1">
      <c r="A586" s="369"/>
      <c r="B586" s="35"/>
      <c r="C586" s="53"/>
      <c r="D586" s="140"/>
      <c r="E586" s="137"/>
      <c r="F586" s="138">
        <f>IF(F582=100,1,F583+F584+F585)</f>
        <v>1</v>
      </c>
      <c r="G586" s="137"/>
      <c r="H586" s="136"/>
      <c r="I586" s="214"/>
    </row>
    <row r="587" spans="1:12" ht="25.5" customHeight="1">
      <c r="A587" s="369"/>
      <c r="B587" s="49" t="s">
        <v>172</v>
      </c>
      <c r="C587" s="274" t="s">
        <v>38</v>
      </c>
      <c r="D587" s="275"/>
      <c r="E587" s="145">
        <f>IF(E588=99,"sconosciuto",L589*F589+L590*F590+L591*F591)</f>
        <v>0</v>
      </c>
      <c r="F587" s="149">
        <f>F71</f>
        <v>0.2</v>
      </c>
      <c r="G587" s="146" t="str">
        <f>G589</f>
        <v>nessuna</v>
      </c>
      <c r="H587" s="293"/>
      <c r="I587" s="215"/>
      <c r="J587" s="206">
        <f>IF(G587="media",1,(IF(G587="grande",1,0)))</f>
        <v>0</v>
      </c>
      <c r="K587" s="206">
        <f>IF(E587="sconosciuto",1,0)</f>
        <v>0</v>
      </c>
      <c r="L587" s="206">
        <f>IF(E587="sconosciuto",0,E587)</f>
        <v>0</v>
      </c>
    </row>
    <row r="588" spans="1:9" ht="25.5" customHeight="1">
      <c r="A588" s="369"/>
      <c r="B588" s="44"/>
      <c r="C588" s="270" t="s">
        <v>67</v>
      </c>
      <c r="D588" s="271"/>
      <c r="E588" s="141">
        <f>IF(AND(E589="sconosciuto",E590="sconosciuto",E591="sconosciuto"),99,0)</f>
        <v>0</v>
      </c>
      <c r="F588" s="197">
        <f>IF(AND(D589="non richiesto",D590="non richiesto",D591="non richiesto"),100,IF(AND(D589="",D590="",D591=""),100,0))</f>
        <v>0</v>
      </c>
      <c r="G588" s="116"/>
      <c r="H588" s="294"/>
      <c r="I588" s="214"/>
    </row>
    <row r="589" spans="1:12" ht="15" customHeight="1">
      <c r="A589" s="369"/>
      <c r="B589" s="137"/>
      <c r="C589" s="253" t="s">
        <v>209</v>
      </c>
      <c r="D589" s="256" t="str">
        <f>D$73</f>
        <v>Sottocriterio 1</v>
      </c>
      <c r="E589" s="235">
        <v>0</v>
      </c>
      <c r="F589" s="250">
        <f>F73</f>
        <v>0.3334</v>
      </c>
      <c r="G589" s="373" t="s">
        <v>96</v>
      </c>
      <c r="H589" s="295"/>
      <c r="I589" s="214"/>
      <c r="L589" s="206">
        <f>IF(E589=-3,-3,(IF(E589=-2,-2,(IF(E589=-1,-1,(IF(E589=0,0,(IF(E589=1,1,(IF(E589=2,2,(IF(E589=3,3,(IF(E589="sconosciuto",0,"valutazione")))))))))))))))</f>
        <v>0</v>
      </c>
    </row>
    <row r="590" spans="1:12" ht="15" customHeight="1">
      <c r="A590" s="369"/>
      <c r="B590" s="35"/>
      <c r="C590" s="255" t="s">
        <v>210</v>
      </c>
      <c r="D590" s="240" t="str">
        <f>D$74</f>
        <v>Sottocriterio 2</v>
      </c>
      <c r="E590" s="236">
        <v>0</v>
      </c>
      <c r="F590" s="251">
        <f>F74</f>
        <v>0.3333</v>
      </c>
      <c r="G590" s="374"/>
      <c r="H590" s="380"/>
      <c r="I590" s="214"/>
      <c r="L590" s="206">
        <f>IF(E590=-3,-3,(IF(E590=-2,-2,(IF(E590=-1,-1,(IF(E590=0,0,(IF(E590=1,1,(IF(E590=2,2,(IF(E590=3,3,(IF(E590="sconosciuto",0,"valutazione")))))))))))))))</f>
        <v>0</v>
      </c>
    </row>
    <row r="591" spans="1:12" ht="15" customHeight="1">
      <c r="A591" s="369"/>
      <c r="B591" s="35"/>
      <c r="C591" s="258" t="s">
        <v>211</v>
      </c>
      <c r="D591" s="257" t="str">
        <f>D$75</f>
        <v>Sottocriterio 3</v>
      </c>
      <c r="E591" s="237">
        <v>0</v>
      </c>
      <c r="F591" s="252">
        <f>F75</f>
        <v>0.3333</v>
      </c>
      <c r="G591" s="375"/>
      <c r="H591" s="381"/>
      <c r="I591" s="214"/>
      <c r="L591" s="206">
        <f>IF(E591=-3,-3,(IF(E591=-2,-2,(IF(E591=-1,-1,(IF(E591=0,0,(IF(E591=1,1,(IF(E591=2,2,(IF(E591=3,3,(IF(E591="sconosciuto",0,"valutazione")))))))))))))))</f>
        <v>0</v>
      </c>
    </row>
    <row r="592" spans="1:9" ht="15" customHeight="1">
      <c r="A592" s="369"/>
      <c r="B592" s="35"/>
      <c r="C592" s="53"/>
      <c r="D592" s="140"/>
      <c r="E592" s="137"/>
      <c r="F592" s="138">
        <f>IF(F588=100,1,F589+F590+F591)</f>
        <v>1</v>
      </c>
      <c r="G592" s="137"/>
      <c r="H592" s="136"/>
      <c r="I592" s="214"/>
    </row>
    <row r="593" spans="1:12" ht="25.5" customHeight="1">
      <c r="A593" s="369"/>
      <c r="B593" s="49" t="s">
        <v>173</v>
      </c>
      <c r="C593" s="274" t="s">
        <v>39</v>
      </c>
      <c r="D593" s="275"/>
      <c r="E593" s="145">
        <f>IF(E594=99,"sconosciuto",L595*F595+L596*F596+L597*F597)</f>
        <v>0</v>
      </c>
      <c r="F593" s="149">
        <f>F77</f>
        <v>0.2</v>
      </c>
      <c r="G593" s="146" t="str">
        <f>G595</f>
        <v>nessuna</v>
      </c>
      <c r="H593" s="293"/>
      <c r="I593" s="215"/>
      <c r="J593" s="206">
        <f>IF(G593="media",1,(IF(G593="grande",1,0)))</f>
        <v>0</v>
      </c>
      <c r="K593" s="206">
        <f>IF(E593="sconosciuto",1,0)</f>
        <v>0</v>
      </c>
      <c r="L593" s="206">
        <f>IF(E593="sconosciuto",0,E593)</f>
        <v>0</v>
      </c>
    </row>
    <row r="594" spans="1:9" ht="25.5" customHeight="1">
      <c r="A594" s="369"/>
      <c r="B594" s="44"/>
      <c r="C594" s="270" t="s">
        <v>124</v>
      </c>
      <c r="D594" s="271"/>
      <c r="E594" s="141">
        <f>IF(AND(E595="sconosciuto",E596="sconosciuto",E597="sconosciuto"),99,0)</f>
        <v>0</v>
      </c>
      <c r="F594" s="197">
        <f>IF(AND(D595="non richiesto",D596="non richiesto",D597="non richiesto"),100,IF(AND(D595="",D596="",D597=""),100,0))</f>
        <v>0</v>
      </c>
      <c r="G594" s="116"/>
      <c r="H594" s="294"/>
      <c r="I594" s="214"/>
    </row>
    <row r="595" spans="1:12" ht="15" customHeight="1">
      <c r="A595" s="369"/>
      <c r="B595" s="137"/>
      <c r="C595" s="253" t="s">
        <v>212</v>
      </c>
      <c r="D595" s="256" t="str">
        <f>D$79</f>
        <v>Sottocriterio 1</v>
      </c>
      <c r="E595" s="235">
        <v>0</v>
      </c>
      <c r="F595" s="250">
        <f>F79</f>
        <v>0.3334</v>
      </c>
      <c r="G595" s="373" t="s">
        <v>96</v>
      </c>
      <c r="H595" s="295"/>
      <c r="I595" s="214"/>
      <c r="L595" s="206">
        <f>IF(E595=-3,-3,(IF(E595=-2,-2,(IF(E595=-1,-1,(IF(E595=0,0,(IF(E595=1,1,(IF(E595=2,2,(IF(E595=3,3,(IF(E595="sconosciuto",0,"valutazione")))))))))))))))</f>
        <v>0</v>
      </c>
    </row>
    <row r="596" spans="1:12" ht="15" customHeight="1">
      <c r="A596" s="369"/>
      <c r="B596" s="35"/>
      <c r="C596" s="255" t="s">
        <v>213</v>
      </c>
      <c r="D596" s="240" t="str">
        <f>D$80</f>
        <v>Sottocriterio 2</v>
      </c>
      <c r="E596" s="236">
        <v>0</v>
      </c>
      <c r="F596" s="251">
        <f>F80</f>
        <v>0.3333</v>
      </c>
      <c r="G596" s="374"/>
      <c r="H596" s="380"/>
      <c r="I596" s="214"/>
      <c r="L596" s="206">
        <f>IF(E596=-3,-3,(IF(E596=-2,-2,(IF(E596=-1,-1,(IF(E596=0,0,(IF(E596=1,1,(IF(E596=2,2,(IF(E596=3,3,(IF(E596="sconosciuto",0,"valutazione")))))))))))))))</f>
        <v>0</v>
      </c>
    </row>
    <row r="597" spans="1:12" ht="15" customHeight="1">
      <c r="A597" s="369"/>
      <c r="B597" s="35"/>
      <c r="C597" s="258" t="s">
        <v>214</v>
      </c>
      <c r="D597" s="257" t="str">
        <f>D$81</f>
        <v>Sottocriterio 3</v>
      </c>
      <c r="E597" s="237">
        <v>0</v>
      </c>
      <c r="F597" s="252">
        <f>F81</f>
        <v>0.3333</v>
      </c>
      <c r="G597" s="375"/>
      <c r="H597" s="381"/>
      <c r="I597" s="214"/>
      <c r="L597" s="206">
        <f>IF(E597=-3,-3,(IF(E597=-2,-2,(IF(E597=-1,-1,(IF(E597=0,0,(IF(E597=1,1,(IF(E597=2,2,(IF(E597=3,3,(IF(E597="sconosciuto",0,"valutazione")))))))))))))))</f>
        <v>0</v>
      </c>
    </row>
    <row r="598" spans="1:9" ht="15" customHeight="1">
      <c r="A598" s="369"/>
      <c r="B598" s="35"/>
      <c r="C598" s="53"/>
      <c r="D598" s="140"/>
      <c r="E598" s="137"/>
      <c r="F598" s="138">
        <f>IF(F594=100,1,F595+F596+F597)</f>
        <v>1</v>
      </c>
      <c r="G598" s="137"/>
      <c r="H598" s="136"/>
      <c r="I598" s="214"/>
    </row>
    <row r="599" spans="1:12" ht="25.5" customHeight="1">
      <c r="A599" s="369"/>
      <c r="B599" s="49" t="s">
        <v>174</v>
      </c>
      <c r="C599" s="274" t="s">
        <v>59</v>
      </c>
      <c r="D599" s="275"/>
      <c r="E599" s="145">
        <f>IF(E600=99,"sconosciuto",L601*F601+L602*F602+L603*F603)</f>
        <v>0</v>
      </c>
      <c r="F599" s="149">
        <f>F83</f>
        <v>0.2</v>
      </c>
      <c r="G599" s="146" t="str">
        <f>G601</f>
        <v>nessuna</v>
      </c>
      <c r="H599" s="293"/>
      <c r="I599" s="215"/>
      <c r="J599" s="206">
        <f>IF(G599="media",1,(IF(G599="grande",1,0)))</f>
        <v>0</v>
      </c>
      <c r="K599" s="206">
        <f>IF(E599="sconosciuto",1,0)</f>
        <v>0</v>
      </c>
      <c r="L599" s="206">
        <f>IF(E599="sconosciuto",0,E599)</f>
        <v>0</v>
      </c>
    </row>
    <row r="600" spans="1:9" ht="25.5" customHeight="1">
      <c r="A600" s="369"/>
      <c r="B600" s="44"/>
      <c r="C600" s="270" t="s">
        <v>69</v>
      </c>
      <c r="D600" s="271"/>
      <c r="E600" s="141">
        <f>IF(AND(E601="sconosciuto",E602="sconosciuto",E603="sconosciuto"),99,0)</f>
        <v>0</v>
      </c>
      <c r="F600" s="197">
        <f>IF(AND(D601="non richiesto",D602="non richiesto",D603="non richiesto"),100,IF(AND(D601="",D602="",D603=""),100,0))</f>
        <v>0</v>
      </c>
      <c r="G600" s="116"/>
      <c r="H600" s="294"/>
      <c r="I600" s="214"/>
    </row>
    <row r="601" spans="1:12" ht="15" customHeight="1">
      <c r="A601" s="369" t="s">
        <v>24</v>
      </c>
      <c r="B601" s="137"/>
      <c r="C601" s="253" t="s">
        <v>215</v>
      </c>
      <c r="D601" s="256" t="str">
        <f>D$85</f>
        <v>Sottocriterio 1</v>
      </c>
      <c r="E601" s="235">
        <v>0</v>
      </c>
      <c r="F601" s="250">
        <f>F85</f>
        <v>0.3334</v>
      </c>
      <c r="G601" s="373" t="s">
        <v>96</v>
      </c>
      <c r="H601" s="295"/>
      <c r="I601" s="214"/>
      <c r="L601" s="206">
        <f>IF(E601=-3,-3,(IF(E601=-2,-2,(IF(E601=-1,-1,(IF(E601=0,0,(IF(E601=1,1,(IF(E601=2,2,(IF(E601=3,3,(IF(E601="sconosciuto",0,"valutazione")))))))))))))))</f>
        <v>0</v>
      </c>
    </row>
    <row r="602" spans="1:12" ht="15" customHeight="1">
      <c r="A602" s="369"/>
      <c r="B602" s="35"/>
      <c r="C602" s="255" t="s">
        <v>216</v>
      </c>
      <c r="D602" s="240" t="str">
        <f>D$86</f>
        <v>Sottocriterio 2</v>
      </c>
      <c r="E602" s="236">
        <v>0</v>
      </c>
      <c r="F602" s="251">
        <f>F86</f>
        <v>0.3333</v>
      </c>
      <c r="G602" s="384"/>
      <c r="H602" s="380"/>
      <c r="I602" s="214"/>
      <c r="L602" s="206">
        <f>IF(E602=-3,-3,(IF(E602=-2,-2,(IF(E602=-1,-1,(IF(E602=0,0,(IF(E602=1,1,(IF(E602=2,2,(IF(E602=3,3,(IF(E602="sconosciuto",0,"valutazione")))))))))))))))</f>
        <v>0</v>
      </c>
    </row>
    <row r="603" spans="1:12" ht="15" customHeight="1">
      <c r="A603" s="369"/>
      <c r="B603" s="35"/>
      <c r="C603" s="258" t="s">
        <v>217</v>
      </c>
      <c r="D603" s="257" t="str">
        <f>D$87</f>
        <v>Sottocriterio 3</v>
      </c>
      <c r="E603" s="237">
        <v>0</v>
      </c>
      <c r="F603" s="252">
        <f>F87</f>
        <v>0.3333</v>
      </c>
      <c r="G603" s="385"/>
      <c r="H603" s="381"/>
      <c r="I603" s="214"/>
      <c r="L603" s="206">
        <f>IF(E603=-3,-3,(IF(E603=-2,-2,(IF(E603=-1,-1,(IF(E603=0,0,(IF(E603=1,1,(IF(E603=2,2,(IF(E603=3,3,(IF(E603="sconosciuto",0,"valutazione")))))))))))))))</f>
        <v>0</v>
      </c>
    </row>
    <row r="604" spans="1:9" ht="15" customHeight="1">
      <c r="A604" s="369"/>
      <c r="B604" s="35"/>
      <c r="C604" s="53"/>
      <c r="D604" s="140"/>
      <c r="E604" s="137"/>
      <c r="F604" s="138">
        <f>IF(F600=100,1,F601+F602+F603)</f>
        <v>1</v>
      </c>
      <c r="G604" s="137"/>
      <c r="H604" s="136"/>
      <c r="I604" s="214"/>
    </row>
    <row r="605" spans="1:12" ht="25.5" customHeight="1">
      <c r="A605" s="369"/>
      <c r="B605" s="49" t="s">
        <v>175</v>
      </c>
      <c r="C605" s="274" t="s">
        <v>40</v>
      </c>
      <c r="D605" s="275"/>
      <c r="E605" s="145">
        <f>IF(E606=99,"sconosciuto",L607*F607+L608*F608+L609*F609)</f>
        <v>0</v>
      </c>
      <c r="F605" s="149">
        <f>F89</f>
        <v>0.2</v>
      </c>
      <c r="G605" s="146" t="str">
        <f>G607</f>
        <v>nessuna</v>
      </c>
      <c r="H605" s="293"/>
      <c r="I605" s="215"/>
      <c r="J605" s="206">
        <f>IF(G605="media",1,(IF(G605="grande",1,0)))</f>
        <v>0</v>
      </c>
      <c r="K605" s="206">
        <f>IF(E605="sconosciuto",1,0)</f>
        <v>0</v>
      </c>
      <c r="L605" s="206">
        <f>IF(E605="sconosciuto",0,E605)</f>
        <v>0</v>
      </c>
    </row>
    <row r="606" spans="1:9" ht="25.5" customHeight="1">
      <c r="A606" s="369"/>
      <c r="B606" s="35"/>
      <c r="C606" s="283" t="s">
        <v>84</v>
      </c>
      <c r="D606" s="284"/>
      <c r="E606" s="141">
        <f>IF(AND(E607="sconosciuto",E608="sconosciuto",E609="sconosciuto"),99,0)</f>
        <v>0</v>
      </c>
      <c r="F606" s="197">
        <f>IF(AND(D607="non richiesto",D608="non richiesto",D609="non richiesto"),100,IF(AND(D607="",D608="",D609=""),100,0))</f>
        <v>0</v>
      </c>
      <c r="G606" s="113"/>
      <c r="H606" s="294"/>
      <c r="I606" s="214"/>
    </row>
    <row r="607" spans="1:12" ht="15" customHeight="1">
      <c r="A607" s="369"/>
      <c r="B607" s="137"/>
      <c r="C607" s="253" t="s">
        <v>218</v>
      </c>
      <c r="D607" s="256" t="str">
        <f>D$91</f>
        <v>Sottocriterio 1</v>
      </c>
      <c r="E607" s="235">
        <v>0</v>
      </c>
      <c r="F607" s="250">
        <f>F91</f>
        <v>0.3334</v>
      </c>
      <c r="G607" s="373" t="s">
        <v>96</v>
      </c>
      <c r="H607" s="295"/>
      <c r="I607" s="214"/>
      <c r="L607" s="206">
        <f>IF(E607=-3,-3,(IF(E607=-2,-2,(IF(E607=-1,-1,(IF(E607=0,0,(IF(E607=1,1,(IF(E607=2,2,(IF(E607=3,3,(IF(E607="sconosciuto",0,"valutazione")))))))))))))))</f>
        <v>0</v>
      </c>
    </row>
    <row r="608" spans="1:12" ht="15" customHeight="1">
      <c r="A608" s="369"/>
      <c r="B608" s="35"/>
      <c r="C608" s="255" t="s">
        <v>219</v>
      </c>
      <c r="D608" s="240" t="str">
        <f>D$92</f>
        <v>Sottocriterio 2</v>
      </c>
      <c r="E608" s="236">
        <v>0</v>
      </c>
      <c r="F608" s="251">
        <f>F92</f>
        <v>0.3333</v>
      </c>
      <c r="G608" s="374"/>
      <c r="H608" s="380"/>
      <c r="I608" s="214"/>
      <c r="L608" s="206">
        <f>IF(E608=-3,-3,(IF(E608=-2,-2,(IF(E608=-1,-1,(IF(E608=0,0,(IF(E608=1,1,(IF(E608=2,2,(IF(E608=3,3,(IF(E608="sconosciuto",0,"valutazione")))))))))))))))</f>
        <v>0</v>
      </c>
    </row>
    <row r="609" spans="1:12" ht="15" customHeight="1">
      <c r="A609" s="369"/>
      <c r="B609" s="35"/>
      <c r="C609" s="258" t="s">
        <v>220</v>
      </c>
      <c r="D609" s="257" t="str">
        <f>D$93</f>
        <v>Sottocriterio 3</v>
      </c>
      <c r="E609" s="237">
        <v>0</v>
      </c>
      <c r="F609" s="252">
        <f>F93</f>
        <v>0.3333</v>
      </c>
      <c r="G609" s="375"/>
      <c r="H609" s="381"/>
      <c r="I609" s="214"/>
      <c r="L609" s="206">
        <f>IF(E609=-3,-3,(IF(E609=-2,-2,(IF(E609=-1,-1,(IF(E609=0,0,(IF(E609=1,1,(IF(E609=2,2,(IF(E609=3,3,(IF(E609="sconosciuto",0,"valutazione")))))))))))))))</f>
        <v>0</v>
      </c>
    </row>
    <row r="610" spans="1:9" ht="15" customHeight="1">
      <c r="A610" s="369"/>
      <c r="B610" s="35"/>
      <c r="C610" s="53"/>
      <c r="D610" s="140"/>
      <c r="E610" s="137"/>
      <c r="F610" s="138">
        <f>IF(F606=100,1,F607+F608+F609)</f>
        <v>1</v>
      </c>
      <c r="G610" s="137"/>
      <c r="H610" s="136"/>
      <c r="I610" s="214"/>
    </row>
    <row r="611" spans="1:12" ht="25.5" customHeight="1">
      <c r="A611" s="369"/>
      <c r="B611" s="49" t="s">
        <v>204</v>
      </c>
      <c r="C611" s="376" t="str">
        <f>C$95</f>
        <v>Criterio 6</v>
      </c>
      <c r="D611" s="377"/>
      <c r="E611" s="145">
        <f>IF(E612=99,"sconosciuto",L613*F613+L614*F614+L615*F615)</f>
        <v>0</v>
      </c>
      <c r="F611" s="149">
        <f>F95</f>
        <v>0</v>
      </c>
      <c r="G611" s="146" t="str">
        <f>G613</f>
        <v>nessuna</v>
      </c>
      <c r="H611" s="293"/>
      <c r="I611" s="215"/>
      <c r="J611" s="206">
        <f>IF(G611="media",1,(IF(G611="grande",1,0)))</f>
        <v>0</v>
      </c>
      <c r="K611" s="206">
        <f>IF(E611="sconosciuto",1,0)</f>
        <v>0</v>
      </c>
      <c r="L611" s="206">
        <f>IF(E611="sconosciuto",0,E611)</f>
        <v>0</v>
      </c>
    </row>
    <row r="612" spans="1:9" ht="25.5" customHeight="1">
      <c r="A612" s="369"/>
      <c r="B612" s="44"/>
      <c r="C612" s="378" t="str">
        <f>C$96</f>
        <v>La descrizione del criterio</v>
      </c>
      <c r="D612" s="379"/>
      <c r="E612" s="141">
        <f>IF(AND(E613="sconosciuto",E614="sconosciuto",E615="sconosciuto"),99,0)</f>
        <v>0</v>
      </c>
      <c r="F612" s="197">
        <f>IF(AND(D613="non richiesto",D614="non richiesto",D615="non richiesto"),100,IF(AND(D613="",D614="",D615=""),100,0))</f>
        <v>100</v>
      </c>
      <c r="G612" s="116"/>
      <c r="H612" s="294"/>
      <c r="I612" s="214"/>
    </row>
    <row r="613" spans="1:12" ht="15" customHeight="1">
      <c r="A613" s="369"/>
      <c r="B613" s="137"/>
      <c r="C613" s="253" t="s">
        <v>221</v>
      </c>
      <c r="D613" s="256" t="str">
        <f>D$97</f>
        <v>non richiesto</v>
      </c>
      <c r="E613" s="235">
        <v>0</v>
      </c>
      <c r="F613" s="250">
        <f>F97</f>
        <v>0</v>
      </c>
      <c r="G613" s="373" t="s">
        <v>96</v>
      </c>
      <c r="H613" s="295"/>
      <c r="I613" s="214"/>
      <c r="L613" s="206">
        <f>IF(E613=-3,-3,(IF(E613=-2,-2,(IF(E613=-1,-1,(IF(E613=0,0,(IF(E613=1,1,(IF(E613=2,2,(IF(E613=3,3,(IF(E613="sconosciuto",0,"valutazione")))))))))))))))</f>
        <v>0</v>
      </c>
    </row>
    <row r="614" spans="1:12" ht="15" customHeight="1">
      <c r="A614" s="369"/>
      <c r="B614" s="35"/>
      <c r="C614" s="255" t="s">
        <v>222</v>
      </c>
      <c r="D614" s="240" t="str">
        <f>D$98</f>
        <v>non richiesto</v>
      </c>
      <c r="E614" s="236">
        <v>0</v>
      </c>
      <c r="F614" s="251">
        <f>F98</f>
        <v>0</v>
      </c>
      <c r="G614" s="374"/>
      <c r="H614" s="380"/>
      <c r="I614" s="214"/>
      <c r="L614" s="206">
        <f>IF(E614=-3,-3,(IF(E614=-2,-2,(IF(E614=-1,-1,(IF(E614=0,0,(IF(E614=1,1,(IF(E614=2,2,(IF(E614=3,3,(IF(E614="sconosciuto",0,"valutazione")))))))))))))))</f>
        <v>0</v>
      </c>
    </row>
    <row r="615" spans="1:12" ht="15" customHeight="1">
      <c r="A615" s="369"/>
      <c r="B615" s="35"/>
      <c r="C615" s="258" t="s">
        <v>223</v>
      </c>
      <c r="D615" s="257" t="str">
        <f>D$99</f>
        <v>non richiesto</v>
      </c>
      <c r="E615" s="237">
        <v>0</v>
      </c>
      <c r="F615" s="252">
        <f>F99</f>
        <v>0</v>
      </c>
      <c r="G615" s="375"/>
      <c r="H615" s="381"/>
      <c r="I615" s="214"/>
      <c r="L615" s="206">
        <f>IF(E615=-3,-3,(IF(E615=-2,-2,(IF(E615=-1,-1,(IF(E615=0,0,(IF(E615=1,1,(IF(E615=2,2,(IF(E615=3,3,(IF(E615="sconosciuto",0,"valutazione")))))))))))))))</f>
        <v>0</v>
      </c>
    </row>
    <row r="616" spans="1:9" ht="15" customHeight="1">
      <c r="A616" s="369"/>
      <c r="B616" s="35"/>
      <c r="C616" s="53"/>
      <c r="D616" s="140"/>
      <c r="E616" s="137"/>
      <c r="F616" s="138">
        <f>IF(F612=100,1,F613+F614+F615)</f>
        <v>1</v>
      </c>
      <c r="G616" s="137"/>
      <c r="H616" s="136"/>
      <c r="I616" s="214"/>
    </row>
    <row r="617" spans="1:12" ht="25.5" customHeight="1">
      <c r="A617" s="369"/>
      <c r="B617" s="49" t="s">
        <v>205</v>
      </c>
      <c r="C617" s="376" t="str">
        <f>C$101</f>
        <v>Criterio 7</v>
      </c>
      <c r="D617" s="377"/>
      <c r="E617" s="145">
        <f>IF(E618=99,"sconosciuto",L619*F619+L620*F620+L621*F621)</f>
        <v>0</v>
      </c>
      <c r="F617" s="149">
        <f>F101</f>
        <v>0</v>
      </c>
      <c r="G617" s="146" t="str">
        <f>G619</f>
        <v>nessuna</v>
      </c>
      <c r="H617" s="293"/>
      <c r="I617" s="215"/>
      <c r="J617" s="206">
        <f>IF(G617="media",1,(IF(G617="grande",1,0)))</f>
        <v>0</v>
      </c>
      <c r="K617" s="206">
        <f>IF(E617="sconosciuto",1,0)</f>
        <v>0</v>
      </c>
      <c r="L617" s="206">
        <f>IF(E617="sconosciuto",0,E617)</f>
        <v>0</v>
      </c>
    </row>
    <row r="618" spans="1:9" ht="25.5" customHeight="1">
      <c r="A618" s="369"/>
      <c r="B618" s="35"/>
      <c r="C618" s="378" t="str">
        <f>C$102</f>
        <v>La descrizione del criterio</v>
      </c>
      <c r="D618" s="379"/>
      <c r="E618" s="141">
        <f>IF(AND(E619="sconosciuto",E620="sconosciuto",E621="sconosciuto"),99,0)</f>
        <v>0</v>
      </c>
      <c r="F618" s="197">
        <f>IF(AND(D619="non richiesto",D620="non richiesto",D621="non richiesto"),100,IF(AND(D619="",D620="",D621=""),100,0))</f>
        <v>100</v>
      </c>
      <c r="G618" s="113"/>
      <c r="H618" s="294"/>
      <c r="I618" s="214"/>
    </row>
    <row r="619" spans="1:12" ht="15" customHeight="1">
      <c r="A619" s="369"/>
      <c r="B619" s="137"/>
      <c r="C619" s="253" t="s">
        <v>224</v>
      </c>
      <c r="D619" s="256" t="str">
        <f>D$103</f>
        <v>non richiesto</v>
      </c>
      <c r="E619" s="235">
        <v>0</v>
      </c>
      <c r="F619" s="250">
        <f>F103</f>
        <v>0</v>
      </c>
      <c r="G619" s="373" t="s">
        <v>96</v>
      </c>
      <c r="H619" s="295"/>
      <c r="I619" s="214"/>
      <c r="L619" s="206">
        <f>IF(E619=-3,-3,(IF(E619=-2,-2,(IF(E619=-1,-1,(IF(E619=0,0,(IF(E619=1,1,(IF(E619=2,2,(IF(E619=3,3,(IF(E619="sconosciuto",0,"valutazione")))))))))))))))</f>
        <v>0</v>
      </c>
    </row>
    <row r="620" spans="1:12" ht="15" customHeight="1">
      <c r="A620" s="369"/>
      <c r="B620" s="35"/>
      <c r="C620" s="255" t="s">
        <v>225</v>
      </c>
      <c r="D620" s="240" t="str">
        <f>D$104</f>
        <v>non richiesto</v>
      </c>
      <c r="E620" s="236">
        <v>0</v>
      </c>
      <c r="F620" s="251">
        <f>F104</f>
        <v>0</v>
      </c>
      <c r="G620" s="374"/>
      <c r="H620" s="380"/>
      <c r="I620" s="214"/>
      <c r="L620" s="206">
        <f>IF(E620=-3,-3,(IF(E620=-2,-2,(IF(E620=-1,-1,(IF(E620=0,0,(IF(E620=1,1,(IF(E620=2,2,(IF(E620=3,3,(IF(E620="sconosciuto",0,"valutazione")))))))))))))))</f>
        <v>0</v>
      </c>
    </row>
    <row r="621" spans="1:12" ht="15" customHeight="1">
      <c r="A621" s="369"/>
      <c r="B621" s="35"/>
      <c r="C621" s="258" t="s">
        <v>226</v>
      </c>
      <c r="D621" s="257" t="str">
        <f>D$105</f>
        <v>non richiesto</v>
      </c>
      <c r="E621" s="237">
        <v>0</v>
      </c>
      <c r="F621" s="252">
        <f>F105</f>
        <v>0</v>
      </c>
      <c r="G621" s="375"/>
      <c r="H621" s="381"/>
      <c r="I621" s="214"/>
      <c r="L621" s="206">
        <f>IF(E621=-3,-3,(IF(E621=-2,-2,(IF(E621=-1,-1,(IF(E621=0,0,(IF(E621=1,1,(IF(E621=2,2,(IF(E621=3,3,(IF(E621="sconosciuto",0,"valutazione")))))))))))))))</f>
        <v>0</v>
      </c>
    </row>
    <row r="622" spans="1:9" ht="15" customHeight="1">
      <c r="A622" s="199"/>
      <c r="B622" s="35"/>
      <c r="C622" s="53"/>
      <c r="D622" s="140"/>
      <c r="E622" s="137"/>
      <c r="F622" s="138">
        <f>IF(F618=100,1,F619+F620+F621)</f>
        <v>1</v>
      </c>
      <c r="G622" s="137"/>
      <c r="H622" s="136"/>
      <c r="I622" s="214"/>
    </row>
    <row r="623" spans="1:9" ht="25.5" customHeight="1">
      <c r="A623" s="199"/>
      <c r="B623" s="39"/>
      <c r="C623" s="39"/>
      <c r="D623" s="45"/>
      <c r="E623" s="35"/>
      <c r="F623" s="55">
        <f>F581+F587+F593+F599+F605+F611+F617</f>
        <v>1</v>
      </c>
      <c r="G623" s="35"/>
      <c r="H623" s="117"/>
      <c r="I623" s="217"/>
    </row>
    <row r="624" spans="1:9" ht="38.25">
      <c r="A624" s="199"/>
      <c r="B624" s="52" t="s">
        <v>65</v>
      </c>
      <c r="C624" s="52"/>
      <c r="D624" s="52" t="s">
        <v>30</v>
      </c>
      <c r="E624" s="108" t="s">
        <v>31</v>
      </c>
      <c r="F624" s="109" t="s">
        <v>32</v>
      </c>
      <c r="G624" s="110" t="s">
        <v>95</v>
      </c>
      <c r="H624" s="111" t="s">
        <v>64</v>
      </c>
      <c r="I624" s="218"/>
    </row>
    <row r="625" spans="1:9" ht="25.5" customHeight="1">
      <c r="A625" s="369" t="s">
        <v>24</v>
      </c>
      <c r="B625" s="43" t="s">
        <v>54</v>
      </c>
      <c r="C625" s="43"/>
      <c r="D625" s="39"/>
      <c r="E625" s="116"/>
      <c r="F625" s="118"/>
      <c r="G625" s="116"/>
      <c r="H625" s="119"/>
      <c r="I625" s="219"/>
    </row>
    <row r="626" spans="1:12" ht="25.5" customHeight="1">
      <c r="A626" s="369"/>
      <c r="B626" s="50" t="s">
        <v>176</v>
      </c>
      <c r="C626" s="285" t="s">
        <v>41</v>
      </c>
      <c r="D626" s="286"/>
      <c r="E626" s="147">
        <f>IF(E627=99,"sconosciuto",L628*F628+L629*F629+L630*F630)</f>
        <v>0</v>
      </c>
      <c r="F626" s="246">
        <f>F110</f>
        <v>0.2</v>
      </c>
      <c r="G626" s="148" t="str">
        <f>G628</f>
        <v>nessuna</v>
      </c>
      <c r="H626" s="293"/>
      <c r="I626" s="215"/>
      <c r="J626" s="206">
        <f>IF(G626="media",1,(IF(G626="grande",1,0)))</f>
        <v>0</v>
      </c>
      <c r="K626" s="206">
        <f>IF(E626="sconosciuto",1,0)</f>
        <v>0</v>
      </c>
      <c r="L626" s="206">
        <f>IF(E626="sconosciuto",0,E626)</f>
        <v>0</v>
      </c>
    </row>
    <row r="627" spans="1:9" ht="25.5" customHeight="1">
      <c r="A627" s="369"/>
      <c r="B627" s="44"/>
      <c r="C627" s="270" t="s">
        <v>71</v>
      </c>
      <c r="D627" s="271"/>
      <c r="E627" s="141">
        <f>IF(AND(E628="sconosciuto",E629="sconosciuto",E630="sconosciuto"),99,0)</f>
        <v>0</v>
      </c>
      <c r="F627" s="197">
        <f>IF(AND(D628="non richiesto",D629="non richiesto",D630="non richiesto"),100,IF(AND(D628="",D629="",D630=""),100,0))</f>
        <v>0</v>
      </c>
      <c r="G627" s="116"/>
      <c r="H627" s="294"/>
      <c r="I627" s="214"/>
    </row>
    <row r="628" spans="1:12" ht="15" customHeight="1">
      <c r="A628" s="369"/>
      <c r="B628" s="137"/>
      <c r="C628" s="253" t="s">
        <v>229</v>
      </c>
      <c r="D628" s="256" t="str">
        <f>D$112</f>
        <v>Sottocriterio 1</v>
      </c>
      <c r="E628" s="235">
        <v>0</v>
      </c>
      <c r="F628" s="250">
        <f>F112</f>
        <v>0.3334</v>
      </c>
      <c r="G628" s="373" t="s">
        <v>96</v>
      </c>
      <c r="H628" s="295"/>
      <c r="I628" s="214"/>
      <c r="L628" s="206">
        <f>IF(E628=-3,-3,(IF(E628=-2,-2,(IF(E628=-1,-1,(IF(E628=0,0,(IF(E628=1,1,(IF(E628=2,2,(IF(E628=3,3,(IF(E628="sconosciuto",0,"valutazione")))))))))))))))</f>
        <v>0</v>
      </c>
    </row>
    <row r="629" spans="1:12" ht="15" customHeight="1">
      <c r="A629" s="369"/>
      <c r="B629" s="35"/>
      <c r="C629" s="259" t="s">
        <v>230</v>
      </c>
      <c r="D629" s="260" t="str">
        <f>D$113</f>
        <v>Sottocriterio 2</v>
      </c>
      <c r="E629" s="236">
        <v>0</v>
      </c>
      <c r="F629" s="251">
        <f>F113</f>
        <v>0.3333</v>
      </c>
      <c r="G629" s="374"/>
      <c r="H629" s="380"/>
      <c r="I629" s="214"/>
      <c r="L629" s="206">
        <f>IF(E629=-3,-3,(IF(E629=-2,-2,(IF(E629=-1,-1,(IF(E629=0,0,(IF(E629=1,1,(IF(E629=2,2,(IF(E629=3,3,(IF(E629="sconosciuto",0,"valutazione")))))))))))))))</f>
        <v>0</v>
      </c>
    </row>
    <row r="630" spans="1:12" ht="15" customHeight="1">
      <c r="A630" s="369"/>
      <c r="B630" s="35"/>
      <c r="C630" s="261" t="s">
        <v>231</v>
      </c>
      <c r="D630" s="257" t="str">
        <f>D$114</f>
        <v>Sottocriterio 3</v>
      </c>
      <c r="E630" s="237">
        <v>0</v>
      </c>
      <c r="F630" s="252">
        <f>F114</f>
        <v>0.3333</v>
      </c>
      <c r="G630" s="375"/>
      <c r="H630" s="381"/>
      <c r="I630" s="214"/>
      <c r="L630" s="206">
        <f>IF(E630=-3,-3,(IF(E630=-2,-2,(IF(E630=-1,-1,(IF(E630=0,0,(IF(E630=1,1,(IF(E630=2,2,(IF(E630=3,3,(IF(E630="sconosciuto",0,"valutazione")))))))))))))))</f>
        <v>0</v>
      </c>
    </row>
    <row r="631" spans="1:9" ht="15" customHeight="1">
      <c r="A631" s="369"/>
      <c r="B631" s="35"/>
      <c r="C631" s="53"/>
      <c r="D631" s="140"/>
      <c r="E631" s="137"/>
      <c r="F631" s="138">
        <f>IF(F627=100,1,F628+F629+F630)</f>
        <v>1</v>
      </c>
      <c r="G631" s="137"/>
      <c r="H631" s="136"/>
      <c r="I631" s="214"/>
    </row>
    <row r="632" spans="1:12" ht="25.5" customHeight="1">
      <c r="A632" s="369"/>
      <c r="B632" s="50" t="s">
        <v>177</v>
      </c>
      <c r="C632" s="285" t="s">
        <v>42</v>
      </c>
      <c r="D632" s="286"/>
      <c r="E632" s="147">
        <f>IF(E633=99,"sconosciuto",L634*F634+L635*F635+L636*F636)</f>
        <v>0</v>
      </c>
      <c r="F632" s="246">
        <f>F116</f>
        <v>0.2</v>
      </c>
      <c r="G632" s="148" t="str">
        <f>G634</f>
        <v>nessuna</v>
      </c>
      <c r="H632" s="293"/>
      <c r="I632" s="215"/>
      <c r="J632" s="206">
        <f>IF(G632="media",1,(IF(G632="grande",1,0)))</f>
        <v>0</v>
      </c>
      <c r="K632" s="206">
        <f>IF(E632="sconosciuto",1,0)</f>
        <v>0</v>
      </c>
      <c r="L632" s="206">
        <f>IF(E632="sconosciuto",0,E632)</f>
        <v>0</v>
      </c>
    </row>
    <row r="633" spans="1:9" ht="25.5" customHeight="1">
      <c r="A633" s="369"/>
      <c r="B633" s="44"/>
      <c r="C633" s="270" t="s">
        <v>125</v>
      </c>
      <c r="D633" s="271"/>
      <c r="E633" s="141">
        <f>IF(AND(E634="sconosciuto",E635="sconosciuto",E636="sconosciuto"),99,0)</f>
        <v>0</v>
      </c>
      <c r="F633" s="197">
        <f>IF(AND(D634="non richiesto",D635="non richiesto",D636="non richiesto"),100,IF(AND(D634="",D635="",D636=""),100,0))</f>
        <v>0</v>
      </c>
      <c r="G633" s="116"/>
      <c r="H633" s="294"/>
      <c r="I633" s="214"/>
    </row>
    <row r="634" spans="1:12" ht="15" customHeight="1">
      <c r="A634" s="369"/>
      <c r="B634" s="137"/>
      <c r="C634" s="253" t="s">
        <v>232</v>
      </c>
      <c r="D634" s="256" t="str">
        <f>D$118</f>
        <v>Sottocriterio 1</v>
      </c>
      <c r="E634" s="235">
        <v>0</v>
      </c>
      <c r="F634" s="250">
        <f>F118</f>
        <v>0.3334</v>
      </c>
      <c r="G634" s="373" t="s">
        <v>96</v>
      </c>
      <c r="H634" s="295"/>
      <c r="I634" s="214"/>
      <c r="L634" s="206">
        <f>IF(E634=-3,-3,(IF(E634=-2,-2,(IF(E634=-1,-1,(IF(E634=0,0,(IF(E634=1,1,(IF(E634=2,2,(IF(E634=3,3,(IF(E634="sconosciuto",0,"valutazione")))))))))))))))</f>
        <v>0</v>
      </c>
    </row>
    <row r="635" spans="1:12" ht="15" customHeight="1">
      <c r="A635" s="369"/>
      <c r="B635" s="35"/>
      <c r="C635" s="259" t="s">
        <v>233</v>
      </c>
      <c r="D635" s="260" t="str">
        <f>D$119</f>
        <v>Sottocriterio 2</v>
      </c>
      <c r="E635" s="236">
        <v>0</v>
      </c>
      <c r="F635" s="251">
        <f>F119</f>
        <v>0.3333</v>
      </c>
      <c r="G635" s="374"/>
      <c r="H635" s="380"/>
      <c r="I635" s="214"/>
      <c r="L635" s="206">
        <f>IF(E635=-3,-3,(IF(E635=-2,-2,(IF(E635=-1,-1,(IF(E635=0,0,(IF(E635=1,1,(IF(E635=2,2,(IF(E635=3,3,(IF(E635="sconosciuto",0,"valutazione")))))))))))))))</f>
        <v>0</v>
      </c>
    </row>
    <row r="636" spans="1:12" ht="15" customHeight="1">
      <c r="A636" s="369"/>
      <c r="B636" s="35"/>
      <c r="C636" s="261" t="s">
        <v>234</v>
      </c>
      <c r="D636" s="257" t="str">
        <f>D$120</f>
        <v>Sottocriterio 3</v>
      </c>
      <c r="E636" s="237">
        <v>0</v>
      </c>
      <c r="F636" s="252">
        <f>F120</f>
        <v>0.3333</v>
      </c>
      <c r="G636" s="375"/>
      <c r="H636" s="381"/>
      <c r="I636" s="214"/>
      <c r="L636" s="206">
        <f>IF(E636=-3,-3,(IF(E636=-2,-2,(IF(E636=-1,-1,(IF(E636=0,0,(IF(E636=1,1,(IF(E636=2,2,(IF(E636=3,3,(IF(E636="sconosciuto",0,"valutazione")))))))))))))))</f>
        <v>0</v>
      </c>
    </row>
    <row r="637" spans="1:9" ht="15" customHeight="1">
      <c r="A637" s="369"/>
      <c r="B637" s="35"/>
      <c r="C637" s="53"/>
      <c r="D637" s="140"/>
      <c r="E637" s="137"/>
      <c r="F637" s="138">
        <f>IF(F633=100,1,F634+F635+F636)</f>
        <v>1</v>
      </c>
      <c r="G637" s="137"/>
      <c r="H637" s="136"/>
      <c r="I637" s="214"/>
    </row>
    <row r="638" spans="1:12" ht="25.5" customHeight="1">
      <c r="A638" s="369"/>
      <c r="B638" s="50" t="s">
        <v>178</v>
      </c>
      <c r="C638" s="272" t="s">
        <v>52</v>
      </c>
      <c r="D638" s="273"/>
      <c r="E638" s="147">
        <f>IF(E639=99,"sconosciuto",L640*F640+L641*F641+L642*F642)</f>
        <v>0</v>
      </c>
      <c r="F638" s="246">
        <f>F122</f>
        <v>0.2</v>
      </c>
      <c r="G638" s="148" t="str">
        <f>G640</f>
        <v>nessuna</v>
      </c>
      <c r="H638" s="293"/>
      <c r="I638" s="215"/>
      <c r="J638" s="206">
        <f>IF(G638="media",1,(IF(G638="grande",1,0)))</f>
        <v>0</v>
      </c>
      <c r="K638" s="206">
        <f>IF(E638="sconosciuto",1,0)</f>
        <v>0</v>
      </c>
      <c r="L638" s="206">
        <f>IF(E638="sconosciuto",0,E638)</f>
        <v>0</v>
      </c>
    </row>
    <row r="639" spans="1:9" ht="25.5" customHeight="1">
      <c r="A639" s="369"/>
      <c r="B639" s="44"/>
      <c r="C639" s="270" t="s">
        <v>72</v>
      </c>
      <c r="D639" s="271"/>
      <c r="E639" s="141">
        <f>IF(AND(E640="sconosciuto",E641="sconosciuto",E642="sconosciuto"),99,0)</f>
        <v>0</v>
      </c>
      <c r="F639" s="197">
        <f>IF(AND(D640="non richiesto",D641="non richiesto",D642="non richiesto"),100,IF(AND(D640="",D641="",D642=""),100,0))</f>
        <v>0</v>
      </c>
      <c r="G639" s="116"/>
      <c r="H639" s="294"/>
      <c r="I639" s="214"/>
    </row>
    <row r="640" spans="1:12" ht="15" customHeight="1">
      <c r="A640" s="369"/>
      <c r="B640" s="137"/>
      <c r="C640" s="253" t="s">
        <v>235</v>
      </c>
      <c r="D640" s="256" t="str">
        <f>D$124</f>
        <v>Sottocriterio 1</v>
      </c>
      <c r="E640" s="235">
        <v>0</v>
      </c>
      <c r="F640" s="250">
        <f>F124</f>
        <v>0.3334</v>
      </c>
      <c r="G640" s="373" t="s">
        <v>96</v>
      </c>
      <c r="H640" s="295"/>
      <c r="I640" s="214"/>
      <c r="L640" s="206">
        <f>IF(E640=-3,-3,(IF(E640=-2,-2,(IF(E640=-1,-1,(IF(E640=0,0,(IF(E640=1,1,(IF(E640=2,2,(IF(E640=3,3,(IF(E640="sconosciuto",0,"valutazione")))))))))))))))</f>
        <v>0</v>
      </c>
    </row>
    <row r="641" spans="1:12" ht="15" customHeight="1">
      <c r="A641" s="369"/>
      <c r="B641" s="35"/>
      <c r="C641" s="259" t="s">
        <v>236</v>
      </c>
      <c r="D641" s="260" t="str">
        <f>D$125</f>
        <v>Sottocriterio 2</v>
      </c>
      <c r="E641" s="236">
        <v>0</v>
      </c>
      <c r="F641" s="251">
        <f>F125</f>
        <v>0.3333</v>
      </c>
      <c r="G641" s="374"/>
      <c r="H641" s="380"/>
      <c r="I641" s="214"/>
      <c r="L641" s="206">
        <f>IF(E641=-3,-3,(IF(E641=-2,-2,(IF(E641=-1,-1,(IF(E641=0,0,(IF(E641=1,1,(IF(E641=2,2,(IF(E641=3,3,(IF(E641="sconosciuto",0,"valutazione")))))))))))))))</f>
        <v>0</v>
      </c>
    </row>
    <row r="642" spans="1:12" ht="15" customHeight="1">
      <c r="A642" s="369"/>
      <c r="B642" s="35"/>
      <c r="C642" s="261" t="s">
        <v>237</v>
      </c>
      <c r="D642" s="257" t="str">
        <f>D$126</f>
        <v>Sottocriterio 3</v>
      </c>
      <c r="E642" s="237">
        <v>0</v>
      </c>
      <c r="F642" s="252">
        <f>F126</f>
        <v>0.3333</v>
      </c>
      <c r="G642" s="375"/>
      <c r="H642" s="381"/>
      <c r="I642" s="214"/>
      <c r="L642" s="206">
        <f>IF(E642=-3,-3,(IF(E642=-2,-2,(IF(E642=-1,-1,(IF(E642=0,0,(IF(E642=1,1,(IF(E642=2,2,(IF(E642=3,3,(IF(E642="sconosciuto",0,"valutazione")))))))))))))))</f>
        <v>0</v>
      </c>
    </row>
    <row r="643" spans="1:9" ht="15" customHeight="1">
      <c r="A643" s="369"/>
      <c r="B643" s="35"/>
      <c r="C643" s="53"/>
      <c r="D643" s="140"/>
      <c r="E643" s="137"/>
      <c r="F643" s="138">
        <f>IF(F639=100,1,F640+F641+F642)</f>
        <v>1</v>
      </c>
      <c r="G643" s="137"/>
      <c r="H643" s="136"/>
      <c r="I643" s="214"/>
    </row>
    <row r="644" spans="1:12" ht="25.5" customHeight="1">
      <c r="A644" s="369"/>
      <c r="B644" s="50" t="s">
        <v>179</v>
      </c>
      <c r="C644" s="382" t="s">
        <v>43</v>
      </c>
      <c r="D644" s="383"/>
      <c r="E644" s="147">
        <f>IF(E645=99,"sconosciuto",L646*F646+L647*F647+L648*F648)</f>
        <v>0</v>
      </c>
      <c r="F644" s="246">
        <f>F128</f>
        <v>0.2</v>
      </c>
      <c r="G644" s="148" t="str">
        <f>G646</f>
        <v>nessuna</v>
      </c>
      <c r="H644" s="293"/>
      <c r="I644" s="215"/>
      <c r="J644" s="206">
        <f>IF(G644="media",1,(IF(G644="grande",1,0)))</f>
        <v>0</v>
      </c>
      <c r="K644" s="206">
        <f>IF(E644="sconosciuto",1,0)</f>
        <v>0</v>
      </c>
      <c r="L644" s="206">
        <f>IF(E644="sconosciuto",0,E644)</f>
        <v>0</v>
      </c>
    </row>
    <row r="645" spans="1:9" ht="34.5" customHeight="1">
      <c r="A645" s="369"/>
      <c r="B645" s="44"/>
      <c r="C645" s="270" t="s">
        <v>73</v>
      </c>
      <c r="D645" s="271"/>
      <c r="E645" s="141">
        <f>IF(AND(E646="sconosciuto",E647="sconosciuto",E648="sconosciuto"),99,0)</f>
        <v>0</v>
      </c>
      <c r="F645" s="197">
        <f>IF(AND(D646="non richiesto",D647="non richiesto",D648="non richiesto"),100,IF(AND(D646="",D647="",D648=""),100,0))</f>
        <v>0</v>
      </c>
      <c r="G645" s="116"/>
      <c r="H645" s="294"/>
      <c r="I645" s="214"/>
    </row>
    <row r="646" spans="1:12" ht="15" customHeight="1">
      <c r="A646" s="369" t="s">
        <v>24</v>
      </c>
      <c r="B646" s="137"/>
      <c r="C646" s="253" t="s">
        <v>238</v>
      </c>
      <c r="D646" s="256" t="str">
        <f>D$130</f>
        <v>Sottocriterio 1</v>
      </c>
      <c r="E646" s="235">
        <v>0</v>
      </c>
      <c r="F646" s="250">
        <f>F130</f>
        <v>0.3334</v>
      </c>
      <c r="G646" s="373" t="s">
        <v>96</v>
      </c>
      <c r="H646" s="295"/>
      <c r="I646" s="214"/>
      <c r="L646" s="206">
        <f>IF(E646=-3,-3,(IF(E646=-2,-2,(IF(E646=-1,-1,(IF(E646=0,0,(IF(E646=1,1,(IF(E646=2,2,(IF(E646=3,3,(IF(E646="sconosciuto",0,"valutazione")))))))))))))))</f>
        <v>0</v>
      </c>
    </row>
    <row r="647" spans="1:12" ht="15" customHeight="1">
      <c r="A647" s="369"/>
      <c r="B647" s="35"/>
      <c r="C647" s="259" t="s">
        <v>239</v>
      </c>
      <c r="D647" s="260" t="str">
        <f>D$131</f>
        <v>Sottocriterio 2</v>
      </c>
      <c r="E647" s="236">
        <v>0</v>
      </c>
      <c r="F647" s="251">
        <f>F131</f>
        <v>0.3333</v>
      </c>
      <c r="G647" s="374"/>
      <c r="H647" s="380"/>
      <c r="I647" s="214"/>
      <c r="L647" s="206">
        <f>IF(E647=-3,-3,(IF(E647=-2,-2,(IF(E647=-1,-1,(IF(E647=0,0,(IF(E647=1,1,(IF(E647=2,2,(IF(E647=3,3,(IF(E647="sconosciuto",0,"valutazione")))))))))))))))</f>
        <v>0</v>
      </c>
    </row>
    <row r="648" spans="1:12" ht="15" customHeight="1">
      <c r="A648" s="369"/>
      <c r="B648" s="35"/>
      <c r="C648" s="261" t="s">
        <v>240</v>
      </c>
      <c r="D648" s="257" t="str">
        <f>D$132</f>
        <v>Sottocriterio 3</v>
      </c>
      <c r="E648" s="237">
        <v>0</v>
      </c>
      <c r="F648" s="252">
        <f>F132</f>
        <v>0.3333</v>
      </c>
      <c r="G648" s="375"/>
      <c r="H648" s="381"/>
      <c r="I648" s="214"/>
      <c r="L648" s="206">
        <f>IF(E648=-3,-3,(IF(E648=-2,-2,(IF(E648=-1,-1,(IF(E648=0,0,(IF(E648=1,1,(IF(E648=2,2,(IF(E648=3,3,(IF(E648="sconosciuto",0,"valutazione")))))))))))))))</f>
        <v>0</v>
      </c>
    </row>
    <row r="649" spans="1:9" ht="15" customHeight="1">
      <c r="A649" s="369"/>
      <c r="B649" s="35"/>
      <c r="C649" s="53"/>
      <c r="D649" s="140"/>
      <c r="E649" s="137"/>
      <c r="F649" s="138">
        <f>IF(F645=100,1,F646+F647+F648)</f>
        <v>1</v>
      </c>
      <c r="G649" s="137"/>
      <c r="H649" s="136"/>
      <c r="I649" s="214"/>
    </row>
    <row r="650" spans="1:12" ht="25.5" customHeight="1">
      <c r="A650" s="369"/>
      <c r="B650" s="50" t="s">
        <v>180</v>
      </c>
      <c r="C650" s="272" t="s">
        <v>51</v>
      </c>
      <c r="D650" s="273"/>
      <c r="E650" s="147">
        <f>IF(E651=99,"sconosciuto",L652*F652+L653*F653+L654*F654)</f>
        <v>0</v>
      </c>
      <c r="F650" s="246">
        <f>F134</f>
        <v>0.2</v>
      </c>
      <c r="G650" s="148" t="str">
        <f>G652</f>
        <v>nessuna</v>
      </c>
      <c r="H650" s="293"/>
      <c r="I650" s="215"/>
      <c r="J650" s="206">
        <f>IF(G650="media",1,(IF(G650="grande",1,0)))</f>
        <v>0</v>
      </c>
      <c r="K650" s="206">
        <f>IF(E650="sconosciuto",1,0)</f>
        <v>0</v>
      </c>
      <c r="L650" s="206">
        <f>IF(E650="sconosciuto",0,E650)</f>
        <v>0</v>
      </c>
    </row>
    <row r="651" spans="1:9" ht="25.5" customHeight="1">
      <c r="A651" s="369"/>
      <c r="B651" s="35"/>
      <c r="C651" s="283" t="s">
        <v>74</v>
      </c>
      <c r="D651" s="284"/>
      <c r="E651" s="141">
        <f>IF(AND(E652="sconosciuto",E653="sconosciuto",E654="sconosciuto"),99,0)</f>
        <v>0</v>
      </c>
      <c r="F651" s="197">
        <f>IF(AND(D652="non richiesto",D653="non richiesto",D654="non richiesto"),100,IF(AND(D652="",D653="",D654=""),100,0))</f>
        <v>0</v>
      </c>
      <c r="G651" s="113"/>
      <c r="H651" s="294"/>
      <c r="I651" s="214"/>
    </row>
    <row r="652" spans="1:12" ht="15" customHeight="1">
      <c r="A652" s="369"/>
      <c r="B652" s="137"/>
      <c r="C652" s="253" t="s">
        <v>241</v>
      </c>
      <c r="D652" s="256" t="str">
        <f>D$136</f>
        <v>Sottocriterio 1</v>
      </c>
      <c r="E652" s="235">
        <v>0</v>
      </c>
      <c r="F652" s="250">
        <f>F136</f>
        <v>0.3334</v>
      </c>
      <c r="G652" s="373" t="s">
        <v>96</v>
      </c>
      <c r="H652" s="295"/>
      <c r="I652" s="214"/>
      <c r="L652" s="206">
        <f>IF(E652=-3,-3,(IF(E652=-2,-2,(IF(E652=-1,-1,(IF(E652=0,0,(IF(E652=1,1,(IF(E652=2,2,(IF(E652=3,3,(IF(E652="sconosciuto",0,"valutazione")))))))))))))))</f>
        <v>0</v>
      </c>
    </row>
    <row r="653" spans="1:12" ht="15" customHeight="1">
      <c r="A653" s="369"/>
      <c r="B653" s="35"/>
      <c r="C653" s="259" t="s">
        <v>242</v>
      </c>
      <c r="D653" s="260" t="str">
        <f>D$137</f>
        <v>Sottocriterio 2</v>
      </c>
      <c r="E653" s="236">
        <v>0</v>
      </c>
      <c r="F653" s="251">
        <f>F137</f>
        <v>0.3333</v>
      </c>
      <c r="G653" s="374"/>
      <c r="H653" s="380"/>
      <c r="I653" s="214"/>
      <c r="L653" s="206">
        <f>IF(E653=-3,-3,(IF(E653=-2,-2,(IF(E653=-1,-1,(IF(E653=0,0,(IF(E653=1,1,(IF(E653=2,2,(IF(E653=3,3,(IF(E653="sconosciuto",0,"valutazione")))))))))))))))</f>
        <v>0</v>
      </c>
    </row>
    <row r="654" spans="1:12" ht="15" customHeight="1">
      <c r="A654" s="369"/>
      <c r="B654" s="35"/>
      <c r="C654" s="261" t="s">
        <v>243</v>
      </c>
      <c r="D654" s="257" t="str">
        <f>D$138</f>
        <v>Sottocriterio 3</v>
      </c>
      <c r="E654" s="237">
        <v>0</v>
      </c>
      <c r="F654" s="252">
        <f>F138</f>
        <v>0.3333</v>
      </c>
      <c r="G654" s="375"/>
      <c r="H654" s="381"/>
      <c r="I654" s="214"/>
      <c r="L654" s="206">
        <f>IF(E654=-3,-3,(IF(E654=-2,-2,(IF(E654=-1,-1,(IF(E654=0,0,(IF(E654=1,1,(IF(E654=2,2,(IF(E654=3,3,(IF(E654="sconosciuto",0,"valutazione")))))))))))))))</f>
        <v>0</v>
      </c>
    </row>
    <row r="655" spans="1:9" ht="15" customHeight="1">
      <c r="A655" s="369"/>
      <c r="B655" s="35"/>
      <c r="C655" s="53"/>
      <c r="D655" s="140"/>
      <c r="E655" s="137"/>
      <c r="F655" s="138">
        <f>IF(F651=100,1,F652+F653+F654)</f>
        <v>1</v>
      </c>
      <c r="G655" s="137"/>
      <c r="H655" s="136"/>
      <c r="I655" s="214"/>
    </row>
    <row r="656" spans="1:12" ht="25.5" customHeight="1">
      <c r="A656" s="369"/>
      <c r="B656" s="50" t="s">
        <v>227</v>
      </c>
      <c r="C656" s="376" t="str">
        <f>C$140</f>
        <v>Criterio 6</v>
      </c>
      <c r="D656" s="377"/>
      <c r="E656" s="147">
        <f>IF(E657=99,"sconosciuto",L658*F658+L659*F659+L660*F660)</f>
        <v>0</v>
      </c>
      <c r="F656" s="246">
        <f>F140</f>
        <v>0</v>
      </c>
      <c r="G656" s="148" t="str">
        <f>G658</f>
        <v>nessuna</v>
      </c>
      <c r="H656" s="293"/>
      <c r="I656" s="215"/>
      <c r="J656" s="206">
        <f>IF(G656="media",1,(IF(G656="grande",1,0)))</f>
        <v>0</v>
      </c>
      <c r="K656" s="206">
        <f>IF(E656="sconosciuto",1,0)</f>
        <v>0</v>
      </c>
      <c r="L656" s="206">
        <f>IF(E656="sconosciuto",0,E656)</f>
        <v>0</v>
      </c>
    </row>
    <row r="657" spans="1:9" ht="25.5" customHeight="1">
      <c r="A657" s="369"/>
      <c r="B657" s="44"/>
      <c r="C657" s="378" t="str">
        <f>C$141</f>
        <v>La descrizione del criterio</v>
      </c>
      <c r="D657" s="379"/>
      <c r="E657" s="141">
        <f>IF(AND(E658="sconosciuto",E659="sconosciuto",E660="sconosciuto"),99,0)</f>
        <v>0</v>
      </c>
      <c r="F657" s="197">
        <f>IF(AND(D658="non richiesto",D659="non richiesto",D660="non richiesto"),100,IF(AND(D658="",D659="",D660=""),100,0))</f>
        <v>100</v>
      </c>
      <c r="G657" s="116"/>
      <c r="H657" s="294"/>
      <c r="I657" s="214"/>
    </row>
    <row r="658" spans="1:12" ht="15" customHeight="1">
      <c r="A658" s="369"/>
      <c r="B658" s="137"/>
      <c r="C658" s="253" t="s">
        <v>244</v>
      </c>
      <c r="D658" s="256" t="str">
        <f>D$142</f>
        <v>non richiesto</v>
      </c>
      <c r="E658" s="235">
        <v>0</v>
      </c>
      <c r="F658" s="250">
        <f>F142</f>
        <v>0</v>
      </c>
      <c r="G658" s="373" t="s">
        <v>96</v>
      </c>
      <c r="H658" s="295"/>
      <c r="I658" s="214"/>
      <c r="L658" s="206">
        <f>IF(E658=-3,-3,(IF(E658=-2,-2,(IF(E658=-1,-1,(IF(E658=0,0,(IF(E658=1,1,(IF(E658=2,2,(IF(E658=3,3,(IF(E658="sconosciuto",0,"valutazione")))))))))))))))</f>
        <v>0</v>
      </c>
    </row>
    <row r="659" spans="1:12" ht="15" customHeight="1">
      <c r="A659" s="369"/>
      <c r="B659" s="35"/>
      <c r="C659" s="259" t="s">
        <v>245</v>
      </c>
      <c r="D659" s="260" t="str">
        <f>D$143</f>
        <v>non richiesto</v>
      </c>
      <c r="E659" s="236">
        <v>0</v>
      </c>
      <c r="F659" s="251">
        <f>F143</f>
        <v>0</v>
      </c>
      <c r="G659" s="374"/>
      <c r="H659" s="380"/>
      <c r="I659" s="214"/>
      <c r="L659" s="206">
        <f>IF(E659=-3,-3,(IF(E659=-2,-2,(IF(E659=-1,-1,(IF(E659=0,0,(IF(E659=1,1,(IF(E659=2,2,(IF(E659=3,3,(IF(E659="sconosciuto",0,"valutazione")))))))))))))))</f>
        <v>0</v>
      </c>
    </row>
    <row r="660" spans="1:12" ht="15" customHeight="1">
      <c r="A660" s="369"/>
      <c r="B660" s="35"/>
      <c r="C660" s="261" t="s">
        <v>246</v>
      </c>
      <c r="D660" s="257" t="str">
        <f>D$144</f>
        <v>non richiesto</v>
      </c>
      <c r="E660" s="237">
        <v>0</v>
      </c>
      <c r="F660" s="252">
        <f>F144</f>
        <v>0</v>
      </c>
      <c r="G660" s="375"/>
      <c r="H660" s="381"/>
      <c r="I660" s="214"/>
      <c r="L660" s="206">
        <f>IF(E660=-3,-3,(IF(E660=-2,-2,(IF(E660=-1,-1,(IF(E660=0,0,(IF(E660=1,1,(IF(E660=2,2,(IF(E660=3,3,(IF(E660="sconosciuto",0,"valutazione")))))))))))))))</f>
        <v>0</v>
      </c>
    </row>
    <row r="661" spans="1:9" ht="15" customHeight="1">
      <c r="A661" s="369"/>
      <c r="B661" s="35"/>
      <c r="C661" s="53"/>
      <c r="D661" s="140"/>
      <c r="E661" s="137"/>
      <c r="F661" s="138">
        <f>IF(F657=100,1,F658+F659+F660)</f>
        <v>1</v>
      </c>
      <c r="G661" s="137"/>
      <c r="H661" s="136"/>
      <c r="I661" s="214"/>
    </row>
    <row r="662" spans="1:12" ht="25.5" customHeight="1">
      <c r="A662" s="369"/>
      <c r="B662" s="50" t="s">
        <v>228</v>
      </c>
      <c r="C662" s="376" t="str">
        <f>C$146</f>
        <v>Criterio 7</v>
      </c>
      <c r="D662" s="377"/>
      <c r="E662" s="147">
        <f>IF(E663=99,"sconosciuto",L664*F664+L665*F665+L666*F666)</f>
        <v>0</v>
      </c>
      <c r="F662" s="246">
        <f>F146</f>
        <v>0</v>
      </c>
      <c r="G662" s="148" t="str">
        <f>G664</f>
        <v>nessuna</v>
      </c>
      <c r="H662" s="293"/>
      <c r="I662" s="215"/>
      <c r="J662" s="206">
        <f>IF(G662="media",1,(IF(G662="grande",1,0)))</f>
        <v>0</v>
      </c>
      <c r="K662" s="206">
        <f>IF(E662="sconosciuto",1,0)</f>
        <v>0</v>
      </c>
      <c r="L662" s="206">
        <f>IF(E662="sconosciuto",0,E662)</f>
        <v>0</v>
      </c>
    </row>
    <row r="663" spans="1:9" ht="25.5" customHeight="1">
      <c r="A663" s="369"/>
      <c r="B663" s="35"/>
      <c r="C663" s="378" t="str">
        <f>C$147</f>
        <v>La descrizione del criterio</v>
      </c>
      <c r="D663" s="379"/>
      <c r="E663" s="141">
        <f>IF(AND(E664="sconosciuto",E665="sconosciuto",E666="sconosciuto"),99,0)</f>
        <v>0</v>
      </c>
      <c r="F663" s="197">
        <f>IF(AND(D664="non richiesto",D665="non richiesto",D666="non richiesto"),100,IF(AND(D664="",D665="",D666=""),100,0))</f>
        <v>100</v>
      </c>
      <c r="G663" s="113"/>
      <c r="H663" s="294"/>
      <c r="I663" s="214"/>
    </row>
    <row r="664" spans="1:12" ht="15" customHeight="1">
      <c r="A664" s="369"/>
      <c r="B664" s="137"/>
      <c r="C664" s="253" t="s">
        <v>247</v>
      </c>
      <c r="D664" s="256" t="str">
        <f>D$148</f>
        <v>non richiesto</v>
      </c>
      <c r="E664" s="235">
        <v>0</v>
      </c>
      <c r="F664" s="250">
        <f>F148</f>
        <v>0</v>
      </c>
      <c r="G664" s="373" t="s">
        <v>96</v>
      </c>
      <c r="H664" s="295"/>
      <c r="I664" s="214"/>
      <c r="L664" s="206">
        <f>IF(E664=-3,-3,(IF(E664=-2,-2,(IF(E664=-1,-1,(IF(E664=0,0,(IF(E664=1,1,(IF(E664=2,2,(IF(E664=3,3,(IF(E664="sconosciuto",0,"valutazione")))))))))))))))</f>
        <v>0</v>
      </c>
    </row>
    <row r="665" spans="1:12" ht="15" customHeight="1">
      <c r="A665" s="369"/>
      <c r="B665" s="35"/>
      <c r="C665" s="259" t="s">
        <v>248</v>
      </c>
      <c r="D665" s="260" t="str">
        <f>D$149</f>
        <v>non richiesto</v>
      </c>
      <c r="E665" s="236">
        <v>0</v>
      </c>
      <c r="F665" s="251">
        <f>F149</f>
        <v>0</v>
      </c>
      <c r="G665" s="374"/>
      <c r="H665" s="380"/>
      <c r="I665" s="214"/>
      <c r="L665" s="206">
        <f>IF(E665=-3,-3,(IF(E665=-2,-2,(IF(E665=-1,-1,(IF(E665=0,0,(IF(E665=1,1,(IF(E665=2,2,(IF(E665=3,3,(IF(E665="sconosciuto",0,"valutazione")))))))))))))))</f>
        <v>0</v>
      </c>
    </row>
    <row r="666" spans="1:12" ht="15" customHeight="1">
      <c r="A666" s="369"/>
      <c r="B666" s="35"/>
      <c r="C666" s="261" t="s">
        <v>249</v>
      </c>
      <c r="D666" s="257" t="str">
        <f>D$150</f>
        <v>non richiesto</v>
      </c>
      <c r="E666" s="237">
        <v>0</v>
      </c>
      <c r="F666" s="252">
        <f>F150</f>
        <v>0</v>
      </c>
      <c r="G666" s="375"/>
      <c r="H666" s="381"/>
      <c r="I666" s="214"/>
      <c r="L666" s="206">
        <f>IF(E666=-3,-3,(IF(E666=-2,-2,(IF(E666=-1,-1,(IF(E666=0,0,(IF(E666=1,1,(IF(E666=2,2,(IF(E666=3,3,(IF(E666="sconosciuto",0,"valutazione")))))))))))))))</f>
        <v>0</v>
      </c>
    </row>
    <row r="667" spans="1:9" ht="15" customHeight="1">
      <c r="A667" s="199"/>
      <c r="B667" s="35"/>
      <c r="C667" s="53"/>
      <c r="D667" s="140"/>
      <c r="E667" s="137"/>
      <c r="F667" s="138">
        <f>IF(F663=100,1,F664+F665+F666)</f>
        <v>1</v>
      </c>
      <c r="G667" s="137"/>
      <c r="H667" s="136"/>
      <c r="I667" s="214"/>
    </row>
    <row r="668" spans="1:9" ht="12.75">
      <c r="A668" s="199"/>
      <c r="B668" s="39"/>
      <c r="C668" s="39"/>
      <c r="D668" s="45"/>
      <c r="E668" s="39"/>
      <c r="F668" s="51">
        <f>F626+F632+F638+F644+F650+F656+F662</f>
        <v>1</v>
      </c>
      <c r="G668" s="39"/>
      <c r="H668" s="105"/>
      <c r="I668" s="207"/>
    </row>
    <row r="669" spans="1:14" ht="12.75">
      <c r="A669" s="199"/>
      <c r="B669" s="39"/>
      <c r="C669" s="39"/>
      <c r="D669" s="39"/>
      <c r="E669" s="39"/>
      <c r="F669" s="287"/>
      <c r="G669" s="287"/>
      <c r="H669" s="39"/>
      <c r="K669" s="220"/>
      <c r="N669" s="216"/>
    </row>
    <row r="670" spans="1:11" ht="12.75">
      <c r="A670" s="199"/>
      <c r="B670" s="39"/>
      <c r="C670" s="39"/>
      <c r="D670" s="39"/>
      <c r="E670" s="39"/>
      <c r="F670" s="287"/>
      <c r="G670" s="287"/>
      <c r="H670" s="39"/>
      <c r="K670" s="220"/>
    </row>
    <row r="671" spans="1:11" ht="15.75">
      <c r="A671" s="369" t="s">
        <v>24</v>
      </c>
      <c r="B671" s="40" t="s">
        <v>88</v>
      </c>
      <c r="C671" s="40"/>
      <c r="D671" s="39"/>
      <c r="E671" s="39"/>
      <c r="F671" s="287"/>
      <c r="G671" s="287"/>
      <c r="H671" s="39"/>
      <c r="K671" s="220"/>
    </row>
    <row r="672" spans="1:15" ht="18.75" customHeight="1">
      <c r="A672" s="369"/>
      <c r="B672" s="42"/>
      <c r="C672" s="42"/>
      <c r="D672" s="42"/>
      <c r="E672" s="107"/>
      <c r="F672" s="107"/>
      <c r="G672" s="107"/>
      <c r="H672" s="107"/>
      <c r="I672" s="210"/>
      <c r="J672" s="210" t="s">
        <v>164</v>
      </c>
      <c r="K672" s="210" t="s">
        <v>160</v>
      </c>
      <c r="L672" s="221" t="s">
        <v>161</v>
      </c>
      <c r="M672" s="221" t="s">
        <v>162</v>
      </c>
      <c r="N672" s="222" t="s">
        <v>156</v>
      </c>
      <c r="O672" s="210" t="s">
        <v>27</v>
      </c>
    </row>
    <row r="673" spans="1:13" ht="25.5">
      <c r="A673" s="369"/>
      <c r="B673" s="52" t="s">
        <v>65</v>
      </c>
      <c r="C673" s="52"/>
      <c r="D673" s="52" t="s">
        <v>30</v>
      </c>
      <c r="E673" s="120" t="s">
        <v>75</v>
      </c>
      <c r="F673" s="110"/>
      <c r="G673" s="110" t="s">
        <v>95</v>
      </c>
      <c r="H673" s="111" t="s">
        <v>64</v>
      </c>
      <c r="I673" s="218"/>
      <c r="L673" s="223"/>
      <c r="M673" s="223"/>
    </row>
    <row r="674" spans="1:9" ht="12.75">
      <c r="A674" s="369"/>
      <c r="B674" s="42"/>
      <c r="C674" s="299"/>
      <c r="D674" s="284"/>
      <c r="E674" s="121"/>
      <c r="F674" s="122"/>
      <c r="G674" s="122"/>
      <c r="H674" s="42"/>
      <c r="I674" s="224"/>
    </row>
    <row r="675" spans="1:15" ht="25.5" customHeight="1">
      <c r="A675" s="369"/>
      <c r="B675" s="178">
        <v>1</v>
      </c>
      <c r="C675" s="291" t="s">
        <v>44</v>
      </c>
      <c r="D675" s="292"/>
      <c r="E675" s="201" t="s">
        <v>96</v>
      </c>
      <c r="F675" s="179"/>
      <c r="G675" s="202" t="s">
        <v>96</v>
      </c>
      <c r="H675" s="293"/>
      <c r="I675" s="215"/>
      <c r="J675" s="206">
        <f>IF(E675="nessuna",1,0)</f>
        <v>1</v>
      </c>
      <c r="K675" s="206">
        <f>IF(E675="piccola",2,0)</f>
        <v>0</v>
      </c>
      <c r="L675" s="206">
        <f>IF(E675="media",3,0)</f>
        <v>0</v>
      </c>
      <c r="M675" s="206">
        <f>IF(E675="grande",4,0)</f>
        <v>0</v>
      </c>
      <c r="N675" s="206">
        <f>IF(E675="sconosciuto",0,0)</f>
        <v>0</v>
      </c>
      <c r="O675" s="206">
        <f>SUM(J675:N675)</f>
        <v>1</v>
      </c>
    </row>
    <row r="676" spans="1:9" ht="25.5" customHeight="1">
      <c r="A676" s="369"/>
      <c r="B676" s="46"/>
      <c r="C676" s="283" t="s">
        <v>76</v>
      </c>
      <c r="D676" s="284"/>
      <c r="E676" s="123"/>
      <c r="F676" s="124"/>
      <c r="G676" s="113"/>
      <c r="H676" s="294"/>
      <c r="I676" s="214"/>
    </row>
    <row r="677" spans="1:15" ht="25.5" customHeight="1">
      <c r="A677" s="369"/>
      <c r="B677" s="178">
        <f>B675+1</f>
        <v>2</v>
      </c>
      <c r="C677" s="291" t="s">
        <v>45</v>
      </c>
      <c r="D677" s="292"/>
      <c r="E677" s="201" t="s">
        <v>96</v>
      </c>
      <c r="F677" s="179"/>
      <c r="G677" s="202" t="s">
        <v>96</v>
      </c>
      <c r="H677" s="293"/>
      <c r="I677" s="215"/>
      <c r="J677" s="206">
        <f>IF(E677="nessuna",1,0)</f>
        <v>1</v>
      </c>
      <c r="K677" s="206">
        <f>IF(E677="piccola",2,0)</f>
        <v>0</v>
      </c>
      <c r="L677" s="206">
        <f>IF(E677="media",3,0)</f>
        <v>0</v>
      </c>
      <c r="M677" s="206">
        <f>IF(E677="grande",4,0)</f>
        <v>0</v>
      </c>
      <c r="N677" s="206">
        <f>IF(E677="sconosciuto",0,0)</f>
        <v>0</v>
      </c>
      <c r="O677" s="206">
        <f>SUM(J677:N677)</f>
        <v>1</v>
      </c>
    </row>
    <row r="678" spans="1:9" ht="25.5" customHeight="1">
      <c r="A678" s="369"/>
      <c r="B678" s="47"/>
      <c r="C678" s="283" t="s">
        <v>77</v>
      </c>
      <c r="D678" s="284"/>
      <c r="E678" s="123"/>
      <c r="F678" s="115"/>
      <c r="G678" s="116"/>
      <c r="H678" s="294"/>
      <c r="I678" s="214"/>
    </row>
    <row r="679" spans="1:15" ht="25.5" customHeight="1">
      <c r="A679" s="369"/>
      <c r="B679" s="178">
        <f>B677+1</f>
        <v>3</v>
      </c>
      <c r="C679" s="291" t="s">
        <v>46</v>
      </c>
      <c r="D679" s="292"/>
      <c r="E679" s="201" t="s">
        <v>96</v>
      </c>
      <c r="F679" s="179"/>
      <c r="G679" s="202" t="s">
        <v>96</v>
      </c>
      <c r="H679" s="293"/>
      <c r="I679" s="215"/>
      <c r="J679" s="206">
        <f>IF(E679="nessuna",1,0)</f>
        <v>1</v>
      </c>
      <c r="K679" s="206">
        <f>IF(E679="piccola",2,0)</f>
        <v>0</v>
      </c>
      <c r="L679" s="206">
        <f>IF(E679="media",3,0)</f>
        <v>0</v>
      </c>
      <c r="M679" s="206">
        <f>IF(E679="grande",4,0)</f>
        <v>0</v>
      </c>
      <c r="N679" s="206">
        <f>IF(E679="sconosciuto",0,0)</f>
        <v>0</v>
      </c>
      <c r="O679" s="206">
        <f>SUM(J679:N679)</f>
        <v>1</v>
      </c>
    </row>
    <row r="680" spans="1:9" ht="25.5" customHeight="1">
      <c r="A680" s="369"/>
      <c r="B680" s="47"/>
      <c r="C680" s="283" t="s">
        <v>78</v>
      </c>
      <c r="D680" s="284"/>
      <c r="E680" s="123"/>
      <c r="F680" s="115"/>
      <c r="G680" s="116"/>
      <c r="H680" s="294"/>
      <c r="I680" s="214"/>
    </row>
    <row r="681" spans="1:15" ht="25.5" customHeight="1">
      <c r="A681" s="369"/>
      <c r="B681" s="178">
        <f>B679+1</f>
        <v>4</v>
      </c>
      <c r="C681" s="291" t="s">
        <v>47</v>
      </c>
      <c r="D681" s="292"/>
      <c r="E681" s="201" t="s">
        <v>96</v>
      </c>
      <c r="F681" s="179"/>
      <c r="G681" s="202" t="s">
        <v>96</v>
      </c>
      <c r="H681" s="293"/>
      <c r="I681" s="215"/>
      <c r="J681" s="206">
        <f>IF(E681="nessuna",1,0)</f>
        <v>1</v>
      </c>
      <c r="K681" s="206">
        <f>IF(E681="piccola",2,0)</f>
        <v>0</v>
      </c>
      <c r="L681" s="206">
        <f>IF(E681="media",3,0)</f>
        <v>0</v>
      </c>
      <c r="M681" s="206">
        <f>IF(E681="grande",4,0)</f>
        <v>0</v>
      </c>
      <c r="N681" s="206">
        <f>IF(E681="sconosciuto",0,0)</f>
        <v>0</v>
      </c>
      <c r="O681" s="206">
        <f>SUM(J681:N681)</f>
        <v>1</v>
      </c>
    </row>
    <row r="682" spans="1:9" ht="25.5" customHeight="1">
      <c r="A682" s="369"/>
      <c r="B682" s="47"/>
      <c r="C682" s="283" t="s">
        <v>79</v>
      </c>
      <c r="D682" s="284"/>
      <c r="E682" s="123"/>
      <c r="F682" s="115"/>
      <c r="G682" s="116"/>
      <c r="H682" s="294"/>
      <c r="I682" s="214"/>
    </row>
    <row r="683" spans="1:15" ht="25.5" customHeight="1">
      <c r="A683" s="369"/>
      <c r="B683" s="178">
        <f>B681+1</f>
        <v>5</v>
      </c>
      <c r="C683" s="291" t="s">
        <v>102</v>
      </c>
      <c r="D683" s="292"/>
      <c r="E683" s="201" t="s">
        <v>96</v>
      </c>
      <c r="F683" s="179"/>
      <c r="G683" s="202" t="s">
        <v>96</v>
      </c>
      <c r="H683" s="293"/>
      <c r="I683" s="215"/>
      <c r="J683" s="206">
        <f>IF(E683="nessuna",1,0)</f>
        <v>1</v>
      </c>
      <c r="K683" s="206">
        <f>IF(E683="piccola",2,0)</f>
        <v>0</v>
      </c>
      <c r="L683" s="206">
        <f>IF(E683="media",3,0)</f>
        <v>0</v>
      </c>
      <c r="M683" s="206">
        <f>IF(E683="grande",4,0)</f>
        <v>0</v>
      </c>
      <c r="N683" s="206">
        <f>IF(E683="sconosciuto",0,0)</f>
        <v>0</v>
      </c>
      <c r="O683" s="206">
        <f>SUM(J683:N683)</f>
        <v>1</v>
      </c>
    </row>
    <row r="684" spans="1:9" ht="25.5" customHeight="1">
      <c r="A684" s="369"/>
      <c r="B684" s="47"/>
      <c r="C684" s="283" t="s">
        <v>80</v>
      </c>
      <c r="D684" s="284"/>
      <c r="E684" s="123"/>
      <c r="F684" s="115"/>
      <c r="G684" s="116"/>
      <c r="H684" s="294"/>
      <c r="I684" s="214"/>
    </row>
    <row r="685" spans="1:15" ht="25.5" customHeight="1">
      <c r="A685" s="369"/>
      <c r="B685" s="178">
        <f>B683+1</f>
        <v>6</v>
      </c>
      <c r="C685" s="291" t="s">
        <v>48</v>
      </c>
      <c r="D685" s="292"/>
      <c r="E685" s="201" t="s">
        <v>96</v>
      </c>
      <c r="F685" s="179"/>
      <c r="G685" s="202" t="s">
        <v>96</v>
      </c>
      <c r="H685" s="293"/>
      <c r="I685" s="215"/>
      <c r="J685" s="206">
        <f>IF(E685="nessuna",1,0)</f>
        <v>1</v>
      </c>
      <c r="K685" s="206">
        <f>IF(E685="piccola",2,0)</f>
        <v>0</v>
      </c>
      <c r="L685" s="206">
        <f>IF(E685="media",3,0)</f>
        <v>0</v>
      </c>
      <c r="M685" s="206">
        <f>IF(E685="grande",4,0)</f>
        <v>0</v>
      </c>
      <c r="N685" s="206">
        <f>IF(E685="sconosciuto",0,0)</f>
        <v>0</v>
      </c>
      <c r="O685" s="206">
        <f>SUM(J685:N685)</f>
        <v>1</v>
      </c>
    </row>
    <row r="686" spans="1:9" ht="25.5" customHeight="1">
      <c r="A686" s="369"/>
      <c r="B686" s="47"/>
      <c r="C686" s="283" t="s">
        <v>81</v>
      </c>
      <c r="D686" s="284"/>
      <c r="E686" s="123"/>
      <c r="F686" s="115"/>
      <c r="G686" s="116"/>
      <c r="H686" s="294"/>
      <c r="I686" s="214"/>
    </row>
    <row r="687" spans="1:15" ht="25.5" customHeight="1">
      <c r="A687" s="369"/>
      <c r="B687" s="178">
        <f>B685+1</f>
        <v>7</v>
      </c>
      <c r="C687" s="291" t="s">
        <v>49</v>
      </c>
      <c r="D687" s="292"/>
      <c r="E687" s="201" t="s">
        <v>96</v>
      </c>
      <c r="F687" s="179"/>
      <c r="G687" s="202" t="s">
        <v>96</v>
      </c>
      <c r="H687" s="293"/>
      <c r="I687" s="215"/>
      <c r="J687" s="206">
        <f>IF(E687="nessuna",1,0)</f>
        <v>1</v>
      </c>
      <c r="K687" s="206">
        <f>IF(E687="piccola",2,0)</f>
        <v>0</v>
      </c>
      <c r="L687" s="206">
        <f>IF(E687="media",3,0)</f>
        <v>0</v>
      </c>
      <c r="M687" s="206">
        <f>IF(E687="grande",4,0)</f>
        <v>0</v>
      </c>
      <c r="N687" s="206">
        <f>IF(E687="sconosciuto",0,0)</f>
        <v>0</v>
      </c>
      <c r="O687" s="206">
        <f>SUM(J687:N687)</f>
        <v>1</v>
      </c>
    </row>
    <row r="688" spans="1:9" ht="25.5" customHeight="1">
      <c r="A688" s="369"/>
      <c r="B688" s="47"/>
      <c r="C688" s="283" t="s">
        <v>82</v>
      </c>
      <c r="D688" s="284"/>
      <c r="E688" s="123"/>
      <c r="F688" s="115"/>
      <c r="G688" s="116"/>
      <c r="H688" s="294"/>
      <c r="I688" s="214"/>
    </row>
    <row r="689" spans="1:15" ht="25.5" customHeight="1">
      <c r="A689" s="369"/>
      <c r="B689" s="178">
        <f>B687+1</f>
        <v>8</v>
      </c>
      <c r="C689" s="291" t="s">
        <v>50</v>
      </c>
      <c r="D689" s="292"/>
      <c r="E689" s="201" t="s">
        <v>96</v>
      </c>
      <c r="F689" s="179"/>
      <c r="G689" s="202" t="s">
        <v>96</v>
      </c>
      <c r="H689" s="295"/>
      <c r="I689" s="215"/>
      <c r="J689" s="206">
        <f>IF(E689="nessuna",1,0)</f>
        <v>1</v>
      </c>
      <c r="K689" s="206">
        <f>IF(E689="piccola",2,0)</f>
        <v>0</v>
      </c>
      <c r="L689" s="206">
        <f>IF(E689="media",3,0)</f>
        <v>0</v>
      </c>
      <c r="M689" s="206">
        <f>IF(E689="grande",4,0)</f>
        <v>0</v>
      </c>
      <c r="N689" s="206">
        <f>IF(E689="sconosciuto",0,0)</f>
        <v>0</v>
      </c>
      <c r="O689" s="206">
        <f>SUM(J689:N689)</f>
        <v>1</v>
      </c>
    </row>
    <row r="690" spans="1:9" ht="25.5" customHeight="1">
      <c r="A690" s="369"/>
      <c r="B690" s="35"/>
      <c r="C690" s="283" t="s">
        <v>250</v>
      </c>
      <c r="D690" s="284"/>
      <c r="E690" s="125"/>
      <c r="F690" s="113"/>
      <c r="G690" s="113"/>
      <c r="H690" s="296"/>
      <c r="I690" s="214"/>
    </row>
    <row r="691" spans="1:14" ht="12.75">
      <c r="A691" s="369"/>
      <c r="B691" s="39"/>
      <c r="C691" s="287"/>
      <c r="D691" s="288"/>
      <c r="E691" s="39"/>
      <c r="F691" s="39"/>
      <c r="G691" s="39"/>
      <c r="H691" s="39"/>
      <c r="N691" s="225"/>
    </row>
    <row r="692" spans="1:8" ht="12.75">
      <c r="A692" s="199"/>
      <c r="B692" s="39"/>
      <c r="C692" s="289" t="s">
        <v>127</v>
      </c>
      <c r="D692" s="288"/>
      <c r="E692" s="290"/>
      <c r="F692" s="39"/>
      <c r="G692" s="39"/>
      <c r="H692" s="39"/>
    </row>
    <row r="693" spans="1:8" ht="12.75">
      <c r="A693" s="199"/>
      <c r="B693" s="39"/>
      <c r="C693" s="289" t="s">
        <v>128</v>
      </c>
      <c r="D693" s="288"/>
      <c r="E693" s="288"/>
      <c r="F693" s="39"/>
      <c r="G693" s="39"/>
      <c r="H693" s="39"/>
    </row>
    <row r="694" spans="1:8" ht="12.75">
      <c r="A694" s="199"/>
      <c r="B694" s="39"/>
      <c r="C694" s="39"/>
      <c r="D694" s="39"/>
      <c r="E694" s="39"/>
      <c r="F694" s="39"/>
      <c r="G694" s="39"/>
      <c r="H694" s="39"/>
    </row>
    <row r="695" spans="1:8" ht="12.75">
      <c r="A695" s="199"/>
      <c r="B695" s="39"/>
      <c r="C695" s="39"/>
      <c r="D695" s="39"/>
      <c r="E695" s="39"/>
      <c r="F695" s="39"/>
      <c r="G695" s="39"/>
      <c r="H695" s="39"/>
    </row>
    <row r="696" spans="1:8" ht="12.75">
      <c r="A696" s="199"/>
      <c r="B696" s="39"/>
      <c r="C696" s="39"/>
      <c r="D696" s="39"/>
      <c r="E696" s="39"/>
      <c r="F696" s="39"/>
      <c r="G696" s="39"/>
      <c r="H696" s="39"/>
    </row>
    <row r="697" spans="1:8" ht="15.75">
      <c r="A697" s="199"/>
      <c r="B697" s="40" t="s">
        <v>87</v>
      </c>
      <c r="C697" s="39"/>
      <c r="D697" s="39"/>
      <c r="E697" s="39"/>
      <c r="F697" s="39"/>
      <c r="G697" s="39"/>
      <c r="H697" s="39"/>
    </row>
    <row r="698" spans="1:8" ht="18" customHeight="1">
      <c r="A698" s="199"/>
      <c r="B698" s="54" t="s">
        <v>91</v>
      </c>
      <c r="C698" s="39"/>
      <c r="D698" s="39"/>
      <c r="E698" s="39"/>
      <c r="F698" s="39"/>
      <c r="G698" s="39"/>
      <c r="H698" s="39"/>
    </row>
    <row r="699" spans="1:8" ht="63.75" customHeight="1">
      <c r="A699" s="199"/>
      <c r="B699" s="370"/>
      <c r="C699" s="371"/>
      <c r="D699" s="371"/>
      <c r="E699" s="371"/>
      <c r="F699" s="371"/>
      <c r="G699" s="372"/>
      <c r="H699" s="39"/>
    </row>
    <row r="700" spans="1:8" ht="12.75">
      <c r="A700" s="199"/>
      <c r="B700" s="39"/>
      <c r="C700" s="39"/>
      <c r="D700" s="39"/>
      <c r="E700" s="39"/>
      <c r="F700" s="39"/>
      <c r="G700" s="39"/>
      <c r="H700" s="39"/>
    </row>
  </sheetData>
  <sheetProtection sheet="1" objects="1" scenarios="1" selectLockedCells="1"/>
  <mergeCells count="584">
    <mergeCell ref="H634:H636"/>
    <mergeCell ref="H640:H642"/>
    <mergeCell ref="H595:H597"/>
    <mergeCell ref="H601:H603"/>
    <mergeCell ref="H619:H621"/>
    <mergeCell ref="H628:H630"/>
    <mergeCell ref="H568:H570"/>
    <mergeCell ref="H574:H576"/>
    <mergeCell ref="H583:H585"/>
    <mergeCell ref="H589:H591"/>
    <mergeCell ref="H544:H546"/>
    <mergeCell ref="H536:H537"/>
    <mergeCell ref="H556:H558"/>
    <mergeCell ref="H562:H564"/>
    <mergeCell ref="H486:H488"/>
    <mergeCell ref="H478:H479"/>
    <mergeCell ref="H492:H494"/>
    <mergeCell ref="H538:H540"/>
    <mergeCell ref="H490:H491"/>
    <mergeCell ref="H484:H485"/>
    <mergeCell ref="H396:H398"/>
    <mergeCell ref="H402:H404"/>
    <mergeCell ref="H411:H413"/>
    <mergeCell ref="H417:H419"/>
    <mergeCell ref="H409:H410"/>
    <mergeCell ref="H400:H401"/>
    <mergeCell ref="H415:H416"/>
    <mergeCell ref="H372:H374"/>
    <mergeCell ref="H378:H380"/>
    <mergeCell ref="H384:H386"/>
    <mergeCell ref="H390:H392"/>
    <mergeCell ref="H376:H377"/>
    <mergeCell ref="H382:H383"/>
    <mergeCell ref="H388:H389"/>
    <mergeCell ref="H308:H310"/>
    <mergeCell ref="H314:H316"/>
    <mergeCell ref="H320:H322"/>
    <mergeCell ref="H366:H368"/>
    <mergeCell ref="H364:H365"/>
    <mergeCell ref="H284:H286"/>
    <mergeCell ref="H290:H292"/>
    <mergeCell ref="H296:H298"/>
    <mergeCell ref="H302:H304"/>
    <mergeCell ref="H257:H259"/>
    <mergeCell ref="H263:H265"/>
    <mergeCell ref="H269:H271"/>
    <mergeCell ref="H275:H277"/>
    <mergeCell ref="H230:H232"/>
    <mergeCell ref="H239:H241"/>
    <mergeCell ref="H245:H247"/>
    <mergeCell ref="H251:H253"/>
    <mergeCell ref="H194:H196"/>
    <mergeCell ref="H200:H202"/>
    <mergeCell ref="H206:H208"/>
    <mergeCell ref="H212:H214"/>
    <mergeCell ref="H112:H114"/>
    <mergeCell ref="H118:H120"/>
    <mergeCell ref="H124:H126"/>
    <mergeCell ref="H130:H132"/>
    <mergeCell ref="H73:H75"/>
    <mergeCell ref="H79:H81"/>
    <mergeCell ref="H85:H87"/>
    <mergeCell ref="H91:H93"/>
    <mergeCell ref="H46:H48"/>
    <mergeCell ref="H52:H54"/>
    <mergeCell ref="H58:H60"/>
    <mergeCell ref="H67:H69"/>
    <mergeCell ref="H22:H24"/>
    <mergeCell ref="H28:H30"/>
    <mergeCell ref="H34:H36"/>
    <mergeCell ref="H40:H42"/>
    <mergeCell ref="C650:D650"/>
    <mergeCell ref="H650:H651"/>
    <mergeCell ref="C651:D651"/>
    <mergeCell ref="H646:H648"/>
    <mergeCell ref="G652:G654"/>
    <mergeCell ref="C656:D656"/>
    <mergeCell ref="H656:H657"/>
    <mergeCell ref="C657:D657"/>
    <mergeCell ref="H652:H654"/>
    <mergeCell ref="G619:G621"/>
    <mergeCell ref="G628:G630"/>
    <mergeCell ref="G634:G636"/>
    <mergeCell ref="G640:G642"/>
    <mergeCell ref="G613:G615"/>
    <mergeCell ref="C617:D617"/>
    <mergeCell ref="H617:H618"/>
    <mergeCell ref="C618:D618"/>
    <mergeCell ref="H613:H615"/>
    <mergeCell ref="G607:G609"/>
    <mergeCell ref="C611:D611"/>
    <mergeCell ref="H611:H612"/>
    <mergeCell ref="C612:D612"/>
    <mergeCell ref="H607:H609"/>
    <mergeCell ref="G583:G585"/>
    <mergeCell ref="G589:G591"/>
    <mergeCell ref="G595:G597"/>
    <mergeCell ref="G601:G603"/>
    <mergeCell ref="C572:D572"/>
    <mergeCell ref="H572:H573"/>
    <mergeCell ref="C573:D573"/>
    <mergeCell ref="G574:G576"/>
    <mergeCell ref="G544:G546"/>
    <mergeCell ref="G550:G552"/>
    <mergeCell ref="G556:G558"/>
    <mergeCell ref="G562:G564"/>
    <mergeCell ref="C479:D479"/>
    <mergeCell ref="H474:H476"/>
    <mergeCell ref="H480:H482"/>
    <mergeCell ref="G462:G464"/>
    <mergeCell ref="G468:G470"/>
    <mergeCell ref="G474:G476"/>
    <mergeCell ref="G480:G482"/>
    <mergeCell ref="H462:H464"/>
    <mergeCell ref="H468:H470"/>
    <mergeCell ref="H466:H467"/>
    <mergeCell ref="C484:D484"/>
    <mergeCell ref="C478:D478"/>
    <mergeCell ref="C427:D427"/>
    <mergeCell ref="H427:H428"/>
    <mergeCell ref="C428:D428"/>
    <mergeCell ref="C433:D433"/>
    <mergeCell ref="H433:H434"/>
    <mergeCell ref="C434:D434"/>
    <mergeCell ref="G429:G431"/>
    <mergeCell ref="G441:G443"/>
    <mergeCell ref="C401:D401"/>
    <mergeCell ref="G402:G404"/>
    <mergeCell ref="G411:G413"/>
    <mergeCell ref="G423:G425"/>
    <mergeCell ref="C415:D415"/>
    <mergeCell ref="C409:D409"/>
    <mergeCell ref="C410:D410"/>
    <mergeCell ref="C416:D416"/>
    <mergeCell ref="C421:D421"/>
    <mergeCell ref="G417:G419"/>
    <mergeCell ref="G372:G374"/>
    <mergeCell ref="G378:G380"/>
    <mergeCell ref="G396:G398"/>
    <mergeCell ref="C400:D400"/>
    <mergeCell ref="C376:D376"/>
    <mergeCell ref="C388:D388"/>
    <mergeCell ref="C377:D377"/>
    <mergeCell ref="C382:D382"/>
    <mergeCell ref="C383:D383"/>
    <mergeCell ref="C389:D389"/>
    <mergeCell ref="C318:D318"/>
    <mergeCell ref="H318:H319"/>
    <mergeCell ref="C319:D319"/>
    <mergeCell ref="G320:G322"/>
    <mergeCell ref="C312:D312"/>
    <mergeCell ref="H312:H313"/>
    <mergeCell ref="C313:D313"/>
    <mergeCell ref="G314:G316"/>
    <mergeCell ref="G284:G286"/>
    <mergeCell ref="G290:G292"/>
    <mergeCell ref="G296:G298"/>
    <mergeCell ref="G308:G310"/>
    <mergeCell ref="C267:D267"/>
    <mergeCell ref="H267:H268"/>
    <mergeCell ref="C268:D268"/>
    <mergeCell ref="C261:D261"/>
    <mergeCell ref="H261:H262"/>
    <mergeCell ref="C262:D262"/>
    <mergeCell ref="G230:G232"/>
    <mergeCell ref="G239:G241"/>
    <mergeCell ref="G245:G247"/>
    <mergeCell ref="G384:G386"/>
    <mergeCell ref="F325:G325"/>
    <mergeCell ref="F326:G326"/>
    <mergeCell ref="F327:G327"/>
    <mergeCell ref="G257:G259"/>
    <mergeCell ref="G263:G265"/>
    <mergeCell ref="G275:G277"/>
    <mergeCell ref="G224:G226"/>
    <mergeCell ref="C228:D228"/>
    <mergeCell ref="H228:H229"/>
    <mergeCell ref="C229:D229"/>
    <mergeCell ref="H224:H226"/>
    <mergeCell ref="G218:G220"/>
    <mergeCell ref="C222:D222"/>
    <mergeCell ref="H222:H223"/>
    <mergeCell ref="C223:D223"/>
    <mergeCell ref="H218:H220"/>
    <mergeCell ref="G148:G150"/>
    <mergeCell ref="G194:G196"/>
    <mergeCell ref="G200:G202"/>
    <mergeCell ref="G206:G208"/>
    <mergeCell ref="F155:G155"/>
    <mergeCell ref="G142:G144"/>
    <mergeCell ref="C146:D146"/>
    <mergeCell ref="H146:H147"/>
    <mergeCell ref="C147:D147"/>
    <mergeCell ref="H142:H144"/>
    <mergeCell ref="G136:G138"/>
    <mergeCell ref="C140:D140"/>
    <mergeCell ref="H140:H141"/>
    <mergeCell ref="C141:D141"/>
    <mergeCell ref="H136:H138"/>
    <mergeCell ref="G112:G114"/>
    <mergeCell ref="G118:G120"/>
    <mergeCell ref="G124:G126"/>
    <mergeCell ref="G130:G132"/>
    <mergeCell ref="C101:D101"/>
    <mergeCell ref="H101:H102"/>
    <mergeCell ref="C102:D102"/>
    <mergeCell ref="G103:G105"/>
    <mergeCell ref="H103:H105"/>
    <mergeCell ref="C95:D95"/>
    <mergeCell ref="H95:H96"/>
    <mergeCell ref="C96:D96"/>
    <mergeCell ref="G97:G99"/>
    <mergeCell ref="H97:H99"/>
    <mergeCell ref="C56:D56"/>
    <mergeCell ref="H56:H57"/>
    <mergeCell ref="C57:D57"/>
    <mergeCell ref="G58:G60"/>
    <mergeCell ref="C50:D50"/>
    <mergeCell ref="H50:H51"/>
    <mergeCell ref="C51:D51"/>
    <mergeCell ref="G52:G54"/>
    <mergeCell ref="G22:G24"/>
    <mergeCell ref="G73:G75"/>
    <mergeCell ref="G79:G81"/>
    <mergeCell ref="G85:G87"/>
    <mergeCell ref="G28:G30"/>
    <mergeCell ref="G34:G36"/>
    <mergeCell ref="G40:G42"/>
    <mergeCell ref="G46:G48"/>
    <mergeCell ref="G67:G69"/>
    <mergeCell ref="B12:D12"/>
    <mergeCell ref="B13:D13"/>
    <mergeCell ref="B183:G183"/>
    <mergeCell ref="F8:G10"/>
    <mergeCell ref="C134:D134"/>
    <mergeCell ref="C135:D135"/>
    <mergeCell ref="C110:D110"/>
    <mergeCell ref="C111:D111"/>
    <mergeCell ref="C77:D77"/>
    <mergeCell ref="C78:D78"/>
    <mergeCell ref="C72:D72"/>
    <mergeCell ref="F6:G6"/>
    <mergeCell ref="C128:D128"/>
    <mergeCell ref="C129:D129"/>
    <mergeCell ref="C116:D116"/>
    <mergeCell ref="C117:D117"/>
    <mergeCell ref="C122:D122"/>
    <mergeCell ref="C123:D123"/>
    <mergeCell ref="C89:D89"/>
    <mergeCell ref="C90:D90"/>
    <mergeCell ref="C174:D174"/>
    <mergeCell ref="C175:D175"/>
    <mergeCell ref="C177:E177"/>
    <mergeCell ref="C176:E176"/>
    <mergeCell ref="H173:H174"/>
    <mergeCell ref="C158:D158"/>
    <mergeCell ref="C159:D159"/>
    <mergeCell ref="C160:D160"/>
    <mergeCell ref="C161:D161"/>
    <mergeCell ref="C162:D162"/>
    <mergeCell ref="C163:D163"/>
    <mergeCell ref="C164:D164"/>
    <mergeCell ref="C165:D165"/>
    <mergeCell ref="C166:D166"/>
    <mergeCell ref="H165:H166"/>
    <mergeCell ref="H167:H168"/>
    <mergeCell ref="H169:H170"/>
    <mergeCell ref="H171:H172"/>
    <mergeCell ref="H159:H160"/>
    <mergeCell ref="H161:H162"/>
    <mergeCell ref="H163:H164"/>
    <mergeCell ref="H148:H150"/>
    <mergeCell ref="B6:D6"/>
    <mergeCell ref="B8:D10"/>
    <mergeCell ref="F153:G153"/>
    <mergeCell ref="H20:H21"/>
    <mergeCell ref="H26:H27"/>
    <mergeCell ref="H32:H33"/>
    <mergeCell ref="H38:H39"/>
    <mergeCell ref="H77:H78"/>
    <mergeCell ref="H83:H84"/>
    <mergeCell ref="H89:H90"/>
    <mergeCell ref="C198:D198"/>
    <mergeCell ref="H198:H199"/>
    <mergeCell ref="C199:D199"/>
    <mergeCell ref="C204:D204"/>
    <mergeCell ref="H204:H205"/>
    <mergeCell ref="C205:D205"/>
    <mergeCell ref="H44:H45"/>
    <mergeCell ref="H65:H66"/>
    <mergeCell ref="H71:H72"/>
    <mergeCell ref="F154:G154"/>
    <mergeCell ref="H110:H111"/>
    <mergeCell ref="H116:H117"/>
    <mergeCell ref="H122:H123"/>
    <mergeCell ref="H128:H129"/>
    <mergeCell ref="H134:H135"/>
    <mergeCell ref="G91:G93"/>
    <mergeCell ref="C38:D38"/>
    <mergeCell ref="C39:D39"/>
    <mergeCell ref="C44:D44"/>
    <mergeCell ref="C173:D173"/>
    <mergeCell ref="C45:D45"/>
    <mergeCell ref="C83:D83"/>
    <mergeCell ref="C84:D84"/>
    <mergeCell ref="C65:D65"/>
    <mergeCell ref="C66:D66"/>
    <mergeCell ref="C71:D71"/>
    <mergeCell ref="C170:D170"/>
    <mergeCell ref="C171:D171"/>
    <mergeCell ref="C172:D172"/>
    <mergeCell ref="C167:D167"/>
    <mergeCell ref="C168:D168"/>
    <mergeCell ref="C169:D169"/>
    <mergeCell ref="F13:G13"/>
    <mergeCell ref="C192:D192"/>
    <mergeCell ref="H192:H193"/>
    <mergeCell ref="C193:D193"/>
    <mergeCell ref="C20:D20"/>
    <mergeCell ref="C21:D21"/>
    <mergeCell ref="C26:D26"/>
    <mergeCell ref="C27:D27"/>
    <mergeCell ref="C32:D32"/>
    <mergeCell ref="C33:D33"/>
    <mergeCell ref="C210:D210"/>
    <mergeCell ref="H210:H211"/>
    <mergeCell ref="C211:D211"/>
    <mergeCell ref="C216:D216"/>
    <mergeCell ref="H216:H217"/>
    <mergeCell ref="C217:D217"/>
    <mergeCell ref="G212:G214"/>
    <mergeCell ref="C237:D237"/>
    <mergeCell ref="H237:H238"/>
    <mergeCell ref="C238:D238"/>
    <mergeCell ref="C243:D243"/>
    <mergeCell ref="H243:H244"/>
    <mergeCell ref="C244:D244"/>
    <mergeCell ref="C249:D249"/>
    <mergeCell ref="H249:H250"/>
    <mergeCell ref="C250:D250"/>
    <mergeCell ref="C255:D255"/>
    <mergeCell ref="H255:H256"/>
    <mergeCell ref="C256:D256"/>
    <mergeCell ref="G251:G253"/>
    <mergeCell ref="C282:D282"/>
    <mergeCell ref="H282:H283"/>
    <mergeCell ref="C283:D283"/>
    <mergeCell ref="G269:G271"/>
    <mergeCell ref="C273:D273"/>
    <mergeCell ref="H273:H274"/>
    <mergeCell ref="C274:D274"/>
    <mergeCell ref="C288:D288"/>
    <mergeCell ref="H288:H289"/>
    <mergeCell ref="C289:D289"/>
    <mergeCell ref="C294:D294"/>
    <mergeCell ref="H294:H295"/>
    <mergeCell ref="C295:D295"/>
    <mergeCell ref="C300:D300"/>
    <mergeCell ref="H300:H301"/>
    <mergeCell ref="C301:D301"/>
    <mergeCell ref="C306:D306"/>
    <mergeCell ref="H306:H307"/>
    <mergeCell ref="C307:D307"/>
    <mergeCell ref="G302:G304"/>
    <mergeCell ref="C330:D330"/>
    <mergeCell ref="C331:D331"/>
    <mergeCell ref="H331:H332"/>
    <mergeCell ref="C332:D332"/>
    <mergeCell ref="C333:D333"/>
    <mergeCell ref="H333:H334"/>
    <mergeCell ref="C334:D334"/>
    <mergeCell ref="C335:D335"/>
    <mergeCell ref="H335:H336"/>
    <mergeCell ref="C336:D336"/>
    <mergeCell ref="C337:D337"/>
    <mergeCell ref="H337:H338"/>
    <mergeCell ref="C338:D338"/>
    <mergeCell ref="C339:D339"/>
    <mergeCell ref="H339:H340"/>
    <mergeCell ref="C340:D340"/>
    <mergeCell ref="C341:D341"/>
    <mergeCell ref="H341:H342"/>
    <mergeCell ref="C342:D342"/>
    <mergeCell ref="C343:D343"/>
    <mergeCell ref="H343:H344"/>
    <mergeCell ref="C344:D344"/>
    <mergeCell ref="C345:D345"/>
    <mergeCell ref="H345:H346"/>
    <mergeCell ref="C346:D346"/>
    <mergeCell ref="C347:D347"/>
    <mergeCell ref="C349:E349"/>
    <mergeCell ref="B355:G355"/>
    <mergeCell ref="C364:D364"/>
    <mergeCell ref="C348:E348"/>
    <mergeCell ref="C365:D365"/>
    <mergeCell ref="C370:D370"/>
    <mergeCell ref="H370:H371"/>
    <mergeCell ref="C371:D371"/>
    <mergeCell ref="G366:G368"/>
    <mergeCell ref="G390:G392"/>
    <mergeCell ref="C394:D394"/>
    <mergeCell ref="H394:H395"/>
    <mergeCell ref="C395:D395"/>
    <mergeCell ref="G435:G437"/>
    <mergeCell ref="C439:D439"/>
    <mergeCell ref="H439:H440"/>
    <mergeCell ref="C440:D440"/>
    <mergeCell ref="C466:D466"/>
    <mergeCell ref="H421:H422"/>
    <mergeCell ref="C422:D422"/>
    <mergeCell ref="H435:H437"/>
    <mergeCell ref="H441:H443"/>
    <mergeCell ref="H423:H425"/>
    <mergeCell ref="H429:H431"/>
    <mergeCell ref="H447:H449"/>
    <mergeCell ref="H456:H458"/>
    <mergeCell ref="C454:D454"/>
    <mergeCell ref="C445:D445"/>
    <mergeCell ref="H445:H446"/>
    <mergeCell ref="C460:D460"/>
    <mergeCell ref="H460:H461"/>
    <mergeCell ref="C461:D461"/>
    <mergeCell ref="C446:D446"/>
    <mergeCell ref="G447:G449"/>
    <mergeCell ref="G456:G458"/>
    <mergeCell ref="H454:H455"/>
    <mergeCell ref="C455:D455"/>
    <mergeCell ref="C467:D467"/>
    <mergeCell ref="C472:D472"/>
    <mergeCell ref="H472:H473"/>
    <mergeCell ref="C473:D473"/>
    <mergeCell ref="C490:D490"/>
    <mergeCell ref="C485:D485"/>
    <mergeCell ref="C502:D502"/>
    <mergeCell ref="F498:G498"/>
    <mergeCell ref="F499:G499"/>
    <mergeCell ref="F497:G497"/>
    <mergeCell ref="C491:D491"/>
    <mergeCell ref="G492:G494"/>
    <mergeCell ref="G486:G488"/>
    <mergeCell ref="C503:D503"/>
    <mergeCell ref="H503:H504"/>
    <mergeCell ref="C504:D504"/>
    <mergeCell ref="C505:D505"/>
    <mergeCell ref="H505:H506"/>
    <mergeCell ref="C506:D506"/>
    <mergeCell ref="C507:D507"/>
    <mergeCell ref="H507:H508"/>
    <mergeCell ref="C508:D508"/>
    <mergeCell ref="C509:D509"/>
    <mergeCell ref="H509:H510"/>
    <mergeCell ref="C510:D510"/>
    <mergeCell ref="C511:D511"/>
    <mergeCell ref="H511:H512"/>
    <mergeCell ref="C512:D512"/>
    <mergeCell ref="C513:D513"/>
    <mergeCell ref="H513:H514"/>
    <mergeCell ref="C514:D514"/>
    <mergeCell ref="C515:D515"/>
    <mergeCell ref="H515:H516"/>
    <mergeCell ref="C516:D516"/>
    <mergeCell ref="C517:D517"/>
    <mergeCell ref="H517:H518"/>
    <mergeCell ref="C518:D518"/>
    <mergeCell ref="C519:D519"/>
    <mergeCell ref="C521:E521"/>
    <mergeCell ref="B527:G527"/>
    <mergeCell ref="C520:E520"/>
    <mergeCell ref="C536:D536"/>
    <mergeCell ref="C537:D537"/>
    <mergeCell ref="C542:D542"/>
    <mergeCell ref="H542:H543"/>
    <mergeCell ref="C543:D543"/>
    <mergeCell ref="G538:G540"/>
    <mergeCell ref="C548:D548"/>
    <mergeCell ref="H548:H549"/>
    <mergeCell ref="C549:D549"/>
    <mergeCell ref="C554:D554"/>
    <mergeCell ref="H554:H555"/>
    <mergeCell ref="C555:D555"/>
    <mergeCell ref="H550:H552"/>
    <mergeCell ref="C560:D560"/>
    <mergeCell ref="H560:H561"/>
    <mergeCell ref="C561:D561"/>
    <mergeCell ref="C581:D581"/>
    <mergeCell ref="H581:H582"/>
    <mergeCell ref="C582:D582"/>
    <mergeCell ref="C566:D566"/>
    <mergeCell ref="H566:H567"/>
    <mergeCell ref="C567:D567"/>
    <mergeCell ref="G568:G570"/>
    <mergeCell ref="C587:D587"/>
    <mergeCell ref="H587:H588"/>
    <mergeCell ref="C588:D588"/>
    <mergeCell ref="C593:D593"/>
    <mergeCell ref="H593:H594"/>
    <mergeCell ref="C594:D594"/>
    <mergeCell ref="C599:D599"/>
    <mergeCell ref="H599:H600"/>
    <mergeCell ref="C600:D600"/>
    <mergeCell ref="C605:D605"/>
    <mergeCell ref="H605:H606"/>
    <mergeCell ref="C606:D606"/>
    <mergeCell ref="C626:D626"/>
    <mergeCell ref="H626:H627"/>
    <mergeCell ref="C627:D627"/>
    <mergeCell ref="C632:D632"/>
    <mergeCell ref="H632:H633"/>
    <mergeCell ref="C633:D633"/>
    <mergeCell ref="G664:G666"/>
    <mergeCell ref="H658:H660"/>
    <mergeCell ref="H664:H666"/>
    <mergeCell ref="C638:D638"/>
    <mergeCell ref="H638:H639"/>
    <mergeCell ref="C639:D639"/>
    <mergeCell ref="C644:D644"/>
    <mergeCell ref="H644:H645"/>
    <mergeCell ref="C645:D645"/>
    <mergeCell ref="G646:G648"/>
    <mergeCell ref="G658:G660"/>
    <mergeCell ref="C662:D662"/>
    <mergeCell ref="H662:H663"/>
    <mergeCell ref="C663:D663"/>
    <mergeCell ref="F670:G670"/>
    <mergeCell ref="F671:G671"/>
    <mergeCell ref="C674:D674"/>
    <mergeCell ref="F669:G669"/>
    <mergeCell ref="C675:D675"/>
    <mergeCell ref="H675:H676"/>
    <mergeCell ref="C676:D676"/>
    <mergeCell ref="C677:D677"/>
    <mergeCell ref="H677:H678"/>
    <mergeCell ref="C678:D678"/>
    <mergeCell ref="C679:D679"/>
    <mergeCell ref="H679:H680"/>
    <mergeCell ref="C680:D680"/>
    <mergeCell ref="C681:D681"/>
    <mergeCell ref="H681:H682"/>
    <mergeCell ref="C682:D682"/>
    <mergeCell ref="C683:D683"/>
    <mergeCell ref="H683:H684"/>
    <mergeCell ref="C684:D684"/>
    <mergeCell ref="C685:D685"/>
    <mergeCell ref="H685:H686"/>
    <mergeCell ref="C686:D686"/>
    <mergeCell ref="C687:D687"/>
    <mergeCell ref="H687:H688"/>
    <mergeCell ref="C688:D688"/>
    <mergeCell ref="C689:D689"/>
    <mergeCell ref="H689:H690"/>
    <mergeCell ref="C690:D690"/>
    <mergeCell ref="C691:D691"/>
    <mergeCell ref="C693:E693"/>
    <mergeCell ref="B699:G699"/>
    <mergeCell ref="C692:E692"/>
    <mergeCell ref="A109:A129"/>
    <mergeCell ref="A130:A150"/>
    <mergeCell ref="A155:A175"/>
    <mergeCell ref="A19:A39"/>
    <mergeCell ref="A40:A60"/>
    <mergeCell ref="A64:A84"/>
    <mergeCell ref="A85:A105"/>
    <mergeCell ref="A281:A301"/>
    <mergeCell ref="A302:A322"/>
    <mergeCell ref="A191:A211"/>
    <mergeCell ref="A212:A232"/>
    <mergeCell ref="A236:A256"/>
    <mergeCell ref="A257:A277"/>
    <mergeCell ref="A474:A494"/>
    <mergeCell ref="A499:A519"/>
    <mergeCell ref="A327:A347"/>
    <mergeCell ref="A363:A383"/>
    <mergeCell ref="A384:A404"/>
    <mergeCell ref="A408:A428"/>
    <mergeCell ref="A625:A645"/>
    <mergeCell ref="A646:A666"/>
    <mergeCell ref="A671:A691"/>
    <mergeCell ref="D1:H1"/>
    <mergeCell ref="A535:A555"/>
    <mergeCell ref="A556:A576"/>
    <mergeCell ref="A580:A600"/>
    <mergeCell ref="A601:A621"/>
    <mergeCell ref="A429:A449"/>
    <mergeCell ref="A453:A473"/>
  </mergeCells>
  <conditionalFormatting sqref="F233:F234 F61:F62 F49 F43 F37 F31 F25 F70 F76 F82 F55 F661 F88 F94 F100 F106:F107 F115 F121 F127 F133 F139 F145 F151:F152 F197 F203 F209 F215 F227 F221 F242 F248 F254 F260 F266 F272 F278:F279 F287 F293 F299 F305 F311 F317 F323:F324 F369 F375 F381 F399 F387 F393 F405:F406 F414 F420 F426 F432 F438 F444 F450:F451 F459 F465 F471 F477 F483 F489 F495:F496 F541 F553 F547 F571 F559 F565 F577:F578 F586 F592 F598 F604 F610 F616 F622:F623 F631 F637 F643 F649 F655 F667:F668">
    <cfRule type="cellIs" priority="1" dxfId="0" operator="notEqual" stopIfTrue="1">
      <formula>1</formula>
    </cfRule>
    <cfRule type="cellIs" priority="2" dxfId="1" operator="equal" stopIfTrue="1">
      <formula>1</formula>
    </cfRule>
  </conditionalFormatting>
  <conditionalFormatting sqref="F664:F666 F28:F30 F34:F36 F22:F24 F46:F48 F52:F54 F58:F60 F67:F69 F73:F75 F79:F81 F85:F87 F91:F93 F97:F99 F103:F105 F112:F114 F118:F120 F124:F126 F130:F132 F136:F138 F142:F144 F148:F150 F194:F196 F200:F202 F206:F208 F212:F214 F218:F220 F224:F226 F230:F232 F239:F241 F245:F247 F251:F253 F257:F259 F263:F265 F269:F271 F275:F277 F284:F286 F290:F292 F296:F298 F302:F304 F308:F310 F314:F316 F320:F322 F366:F368 F372:F374 F378:F380 F384:F386 F390:F392 F396:F398 F402:F404 F411:F413 F417:F419 F423:F425 F429:F431 F435:F437 F441:F443 F447:F449 F456:F458 F462:F464 F468:F470 F474:F476 F480:F482 F486:F488 F492:F494 F538:F540 F544:F546 F550:F552 F556:F558 F562:F564 F568:F570 F574:F576 F583:F585 F589:F591 F595:F597 F601:F603 F607:F609 F613:F615 F619:F621 F628:F630 F634:F636 F640:F642 F646:F648 F652:F654 F658:F660 F40:F42">
    <cfRule type="cellIs" priority="3" dxfId="18" operator="equal" stopIfTrue="1">
      <formula>0</formula>
    </cfRule>
  </conditionalFormatting>
  <conditionalFormatting sqref="B355:G355 E652:E654 G652:G654 E658:E660 G658:G660 E664:E666 D1:H1 H20:H24 H26:H30 H32:H36 H38:H42 H44:H48 H50:H54 H56:H60 H65:H69 H71:H75 H77:H81 H83:H87 H89:H93 H95:H99 H101:H105 G664:G666 H116:H120 H122:H126 H128:H132 H134:H138 H140:H144 H146:H150 H159:H174 B183:G183 H192:H196 H198:H202 H204:H208 H210:H214 H216:H220 H222:H226 H228:H232 H237:H241 H243:H247 H249:H253 H255:H259 H261:H265 H267:H271 H273:H277 H282:H286 H288:H292 H294:H298 H300:H304 H306:H310 H312:H316 H318:H322 H331:H346 H110:H114 H364:H368 H370:H374 H376:H380 H382:H386 H388:H392 H394:H398 H400:H404 H409:H413 H415:H419 H421:H425 H427:H431 H433:H437 H439:H443 H445:H449 H454:H458 H460:H464 H466:H470 H472:H476 H478:H482 H484:H488 H490:H494 H503:H518 B527:G527 H536:H540 H542:H546 H548:H552 H554:H558 H560:H564 H566:H570 H572:H576 H581:H585 H587:H591 H593:H597 H599:H603 H605:H609 H611:H615 H617:H621 H626:H630 H632:H636 H638:H642 H644:H648 H650:H654 H656:H660 H662:H666 H675:H690 B699:G699 E22:E24 G22:G24 E28:E30 G28:G30 E34:E36 G34:G36 E40:E42 G40:G42 E46:E48 G46:G48 E52:E54 G52:G54 E58:E60 G58:G60 E67:E69 G67:G69 E73:E75 G73:G75 E79:E81 G79:G81 E85:E87 G85:G87 E91:E93 G91:G93 E97:E99 G97:G99 E103:E105 G103:G105 E112:E114 G112:G114 E118:E120 G118:G120 E124:E126 G124:G126 E130:E132 G130:G132 E136:E138 G136:G138 E142:E144 G142:G144 E148:E150 G148:G150 E194:E196 G194:G196 E200:E202 G200:G202 E206:E208 G206:G208 E212:E214 G212:G214 E218:E220 G218:G220 E224:E226 G224:G226 E230:E232 G230:G232 E239:E241 G239:G241 E245:E247 G245:G247 E251:E253 G251:G253 E257:E259 G257:G259 E263:E265 G263:G265 E269:E271 G269:G271 E275:E277 G275:G277 E284:E286 G284:G286 E290:E292 G290:G292 E296:E298 G296:G298 E302:E304 G302:G304 E308:E310 G308:G310 E314:E316 G314:G316 E320:E322 G320:G322 E366:E368 G366:G368 E372:E374 G372:G374 E378:E380 G378:G380 E384:E386 G384:G386 E390:E392 G390:G392 E396:E398 G396:G398 E402:E404 G402:G404 E411:E413 G411:G413 E417:E419 G417:G419 E423:E425 G423:G425 E429:E431 G429:G431 E435:E437 G435:G437 E441:E443 G441:G443 E447:E449 G447:G449 E456:E458 G456:G458 E462:E464 G462:G464 E468:E470 G468:G470 E474:E476 G474:G476 E480:E482 G480:G482 E486:E488 G486:G488 E492:E494 G492:G494 E538:E540 G538:G540 E544:E546 G544:G546 E550:E552 G550:G552 E556:E558 G556:G558 E562:E564 G562:G564 E568:E570 G568:G570 E574:E576 G574:G576 E583:E585 G583:G585 E589:E591 G589:G591 E595:E597 G595:G597 E601:E603 G601:G603 E607:E609 G607:G609 E613:E615 G613:G615 E619:E621 G619:G621 E628:E630 G628:G630 E634:E636 G634:G636 E640:E642 G640:G642 E646:E648 G646:G648 B6:D6 B8:D10 B13:D13 F6:G6 F8:G10 F13:G13">
    <cfRule type="cellIs" priority="4" dxfId="2" operator="notEqual" stopIfTrue="1">
      <formula>$J$1</formula>
    </cfRule>
  </conditionalFormatting>
  <conditionalFormatting sqref="D22 D664 D112 D652 D91 D85 D79 D73 D67 D46 D58 D40 D34 D366 D28 D136 D194 D224 D97 D124 D118 D396 D130 D290 D275 D269 D263 D257 D251 D245 D462 D447 D441 D435 D429 D423 D239 D230 D218 D212 D417 D411 D402 D390 D384 D378 D372 D486 D456 D206 D200 D314 D284 D302 D296 D308 D320 D474 D468 D480 D103 D492 D142 D538 D568 D634 D619 D613 D607 D601 D595 D589 D583 D574 D562 D556 D550 D544 D658 D628 D646 D640 D148">
    <cfRule type="cellIs" priority="5" dxfId="1" operator="equal" stopIfTrue="1">
      <formula>0</formula>
    </cfRule>
    <cfRule type="cellIs" priority="6" dxfId="2" operator="notEqual" stopIfTrue="1">
      <formula>$K$1</formula>
    </cfRule>
  </conditionalFormatting>
  <conditionalFormatting sqref="D23 D29 D367 D35 D41 D373 D59 D47 D68 D74 D80 D86 D92 D52:D53 D98 D113 D119 D125 D131 D137 D104 D379 D385 D391 D403 D412 D418 D424 D430 D436 D442 D448 D457 D463 D469 D475 D481 D487 D493 D397 D143 D195 D201 D207 D213 D219 D231 D240 D246 D252 D258 D264 D270 D276 D285 D291 D297 D303 D309 D315 D321 D225 D539 D545 D551 D557 D563 D575 D584 D590 D596 D602 D608 D614 D620 D629 D635 D641 D647 D653 D659 D665 D569 D149">
    <cfRule type="cellIs" priority="7" dxfId="2" operator="notEqual" stopIfTrue="1">
      <formula>$L$1</formula>
    </cfRule>
    <cfRule type="cellIs" priority="8" dxfId="1" operator="equal" stopIfTrue="1">
      <formula>0</formula>
    </cfRule>
  </conditionalFormatting>
  <conditionalFormatting sqref="C663:D663 C57:D57 C223:D223 C102:D102 C96:D96 C141:D141 C229:D229 C147:D147 C274:D274 C268:D268 C395:D395 C401:D401 C313:D313 C319:D319 C446:D446 C440:D440 C485:D485 C491:D491 C567:D567 C573:D573 C618:D618 C612:D612 C657:D657 C51:D51">
    <cfRule type="cellIs" priority="9" dxfId="2" operator="notEqual" stopIfTrue="1">
      <formula>$N$1</formula>
    </cfRule>
  </conditionalFormatting>
  <conditionalFormatting sqref="C50:D50 C222:D222 C394:D394 C566:D566">
    <cfRule type="cellIs" priority="10" dxfId="19" operator="equal" stopIfTrue="1">
      <formula>0</formula>
    </cfRule>
    <cfRule type="cellIs" priority="11" dxfId="3" operator="notEqual" stopIfTrue="1">
      <formula>$O$1</formula>
    </cfRule>
  </conditionalFormatting>
  <conditionalFormatting sqref="C95:D95 C267:D267 C439:D439 C611:D611">
    <cfRule type="cellIs" priority="12" dxfId="10" operator="equal" stopIfTrue="1">
      <formula>0</formula>
    </cfRule>
    <cfRule type="cellIs" priority="13" dxfId="4" operator="notEqual" stopIfTrue="1">
      <formula>$O$1</formula>
    </cfRule>
  </conditionalFormatting>
  <conditionalFormatting sqref="C56:D56 C228:D228 C400:D400 C572:D572">
    <cfRule type="cellIs" priority="14" dxfId="19" operator="equal" stopIfTrue="1">
      <formula>0</formula>
    </cfRule>
    <cfRule type="cellIs" priority="15" dxfId="3" operator="notEqual" stopIfTrue="1">
      <formula>$P$1</formula>
    </cfRule>
  </conditionalFormatting>
  <conditionalFormatting sqref="C101:D101 C273:D273 C445:D445 C617:D617">
    <cfRule type="cellIs" priority="16" dxfId="10" operator="equal" stopIfTrue="1">
      <formula>0</formula>
    </cfRule>
    <cfRule type="cellIs" priority="17" dxfId="4" operator="notEqual" stopIfTrue="1">
      <formula>$P$1</formula>
    </cfRule>
  </conditionalFormatting>
  <conditionalFormatting sqref="E159 G159 E161 G161 E163 G163 E165 G165 E167 G167 E169 G169 E171 G171 E173 G173 E331 G331 E333 G333 E335 G335 E337 G337 E339 G339 E341 G341 E343 G343 E345 G345 E503 G503 E505 G505 E507 G507 E509 G509 E511 G511 E513 G513 E515 G515 E517 G517 E675 G675 E677 G677 E679 G679 E681 G681 E683 G683 E685 G685 E687 G687 E689 G689">
    <cfRule type="cellIs" priority="18" dxfId="6" operator="notEqual" stopIfTrue="1">
      <formula>$J$1</formula>
    </cfRule>
  </conditionalFormatting>
  <conditionalFormatting sqref="D24 D30 D368 D36 D42 D54 D60 D48 D69 D75 D81 D87 D93 D666 D99 D114 D120 D126 D132 D138 D105 D374 D380 D386 D392 D398 D404 D413 D419 D425 D431 D437 D443 D449 D458 D464 D470 D476 D482 D488 D494 D144 D196 D202 D208 D214 D220 D226 D232 D241 D247 D253 D259 D265 D271 D277 D286 D292 D298 D304 D310 D316 D322 D540 D546 D552 D558 D564 D570 D576 D585 D591 D597 D603 D609 D615 D621 D630 D636 D642 D648 D654 D660 D150">
    <cfRule type="cellIs" priority="19" dxfId="2" operator="notEqual" stopIfTrue="1">
      <formula>$M$1</formula>
    </cfRule>
    <cfRule type="cellIs" priority="20" dxfId="1" operator="equal" stopIfTrue="1">
      <formula>0</formula>
    </cfRule>
  </conditionalFormatting>
  <conditionalFormatting sqref="C140:D140 C484:D484 C312:D312 C656:D656">
    <cfRule type="cellIs" priority="21" dxfId="20" operator="equal" stopIfTrue="1">
      <formula>0</formula>
    </cfRule>
    <cfRule type="cellIs" priority="22" dxfId="5" operator="notEqual" stopIfTrue="1">
      <formula>$O$1</formula>
    </cfRule>
  </conditionalFormatting>
  <conditionalFormatting sqref="C146:D146 C490:D490 C318:D318 C662:D662">
    <cfRule type="cellIs" priority="23" dxfId="20" operator="equal" stopIfTrue="1">
      <formula>0</formula>
    </cfRule>
    <cfRule type="cellIs" priority="24" dxfId="5" operator="notEqual" stopIfTrue="1">
      <formula>$P$1</formula>
    </cfRule>
  </conditionalFormatting>
  <dataValidations count="15">
    <dataValidation type="textLength" operator="lessThan" allowBlank="1" showInputMessage="1" showErrorMessage="1" errorTitle="Text ist zu lang, maximal.." sqref="I20:I25 I148:I151 I314:I317 I486:I489 I28:I31 I34:I37 I40:I43 I58:I61 I67:I70 I73:I76 I79:I82 I85:I88 I46:I49 I52:I55 I91:I94 I97:I100 I103:I106 I112:I115 I118:I121 I124:I127 I130:I133 I136:I139 I142:I145 I192:I197 I200:I203 I206:I209 I212:I215 I218:I221 I230:I233 I224:I227 I239:I242 I245:I248 I251:I254 I257:I260 I263:I266 I269:I272 I275:I278 I284:I287 I290:I293 I296:I299 I302:I305 I320:I323 I308:I311 I364:I369 I372:I375 I378:I381 I384:I387 I402:I405 I390:I393 I396:I399 I411:I414 I417:I420 I423:I426 I429:I432 I435:I438 I441:I444 I447:I450 I456:I459 I462:I465 I468:I471 I474:I477 I492:I495 I480:I483 I536:I541 I544:I547 I550:I553 I556:I559 I574:I577 I562:I565 I568:I571 I583:I586 I589:I592 I595:I598 I601:I604 I607:I610 I613:I616 I619:I622 I628:I631 I634:I637 I640:I643 I646:I649 I664:I667 I652:I655 I658:I661">
      <formula1>D20</formula1>
    </dataValidation>
    <dataValidation type="textLength" operator="lessThan" allowBlank="1" showInputMessage="1" showErrorMessage="1" errorTitle="Text ist zu lange" error="Text ist zu lange, maximal 200 Zeichen zulässig." sqref="H586 H631 H242 H260 H459 H151 H70 H197 H115 H266 H369 H43 H495 H323 H414 H541 H287 H667 H25 H31 H49 H55 H61 H76 H82 H88 H94 H100 H106 H121 H127 H133 H139 H145 H203 H209 H215 H221 H227 H233 H248 H254 H272 H278 H293 H299 H305 H311 H317 H375 H381 H387 H393 H399 H405 H420 H426 H432 H438 H444 H450 H465 H471 H477 H483 H489 H547 H553 H559 H565 H571 H577 H592 H661 H604 H610 H616 H622 H637 H643 H649 H655 H37">
      <formula1>200</formula1>
    </dataValidation>
    <dataValidation type="textLength" operator="lessThanOrEqual" allowBlank="1" showInputMessage="1" showErrorMessage="1" errorTitle="Testo troppo lungo" error="Testo troppo lungo (55 caratteri al massimo)." sqref="D1:H1">
      <formula1>55</formula1>
    </dataValidation>
    <dataValidation type="textLength" operator="lessThanOrEqual" allowBlank="1" showInputMessage="1" showErrorMessage="1" errorTitle="Testo troppo lungo" error="Testo troppo lungo (30 caratteri al massimo)." sqref="B6:D6 C50:D50 D52:D54 D58:D60 C95:D95 D91:D93 D97:D99 C101:D101 C140:D140 D136:D138 C146:D146 D142:D144 C56:D56 D22:D24 D28:D30 C394:D394 D34:D36 D40:D42 D46:D48 D67:D69 D73:D75 D79:D81 D85:D87 D103:D105 D112:D114 D118:D120 D124:D126 D130:D132 C222:D222 D224:D226 D230:D232 C267:D267 D269:D271 D275:D277 C273:D273 C312:D312 D314:D316 C318:D318 D320:D322 C228:D228 D194:D196 D200:D202 D206:D208 D212:D214 D218:D220 D239:D241 D245:D247 D251:D253 D257:D259 D263:D265 D284:D286 D290:D292 D296:D298 D302:D304 D308:D310 D396:D398 D402:D404 C439:D439 D441:D443 D447:D449 C445:D445 C484:D484 D486:D488 C490:D490 D492:D494 C400:D400 D366:D368 D372:D374 D378:D380 D384:D386 D390:D392 D411:D413 D417:D419 D423:D425 D429:D431 D435:D437 D456:D458 D462:D464 D468:D470 D474:D476 D480:D482 D148:D150 C566:D566 D568:D570 D574:D576 C611:D611 D613:D615 D619:D621 C617:D617 C656:D656 D658:D660 C662:D662 D664:D666 C572:D572 D538:D540 D544:D546 D550:D552 D556:D558 D562:D564 D583:D585">
      <formula1>30</formula1>
    </dataValidation>
    <dataValidation type="textLength" operator="lessThanOrEqual" allowBlank="1" showInputMessage="1" showErrorMessage="1" errorTitle="Testo troppo lungo" error="Testo troppo lungo (30 caratteri al massimo)." sqref="D589:D591 D595:D597 D601:D603 D607:D609 D628:D630 D634:D636 D640:D642 D646:D648 D652:D654">
      <formula1>30</formula1>
    </dataValidation>
    <dataValidation type="textLength" operator="lessThanOrEqual" allowBlank="1" showInputMessage="1" showErrorMessage="1" errorTitle="Testo troppo lungo" error="Testo troppo lungo (20 caratteri al massimo)." sqref="F6:G6">
      <formula1>20</formula1>
    </dataValidation>
    <dataValidation type="textLength" operator="lessThanOrEqual" allowBlank="1" showInputMessage="1" showErrorMessage="1" errorTitle="Testo troppo lungo" error="Testo troppo lungo (90 caratteri al massimo)." sqref="B8:D10 B13:D13">
      <formula1>90</formula1>
    </dataValidation>
    <dataValidation type="textLength" operator="lessThanOrEqual" allowBlank="1" showInputMessage="1" showErrorMessage="1" errorTitle="Testo troppo lungo" error="Testo troppo lungo (60 caratteri al massimo)." sqref="F8:G10 F13:G13">
      <formula1>60</formula1>
    </dataValidation>
    <dataValidation type="list" allowBlank="1" showInputMessage="1" showErrorMessage="1" prompt="3  Effeto positivo massimo&#10;2  Effeto positivo&#10;1  Effeto positivo minimo&#10;0  Nessun effeto&#10;-1 Effeto negativo minimo&#10;-2 Effeto negativo&#10;-3 Effeto negativo massimo&#10;&#10;sconosciuto: non si conosce l'effetto" errorTitle="Dato non valido" error="é possible inserire solo i seguenti valori:&#10;3, 2, 1, 0, -1, -2, -3, sconosciuto." sqref="E664:E666 E22:E24 E28:E30 E34:E36 E40:E42 E46:E48 E52:E54 E58:E60 E67:E69 E73:E75 E79:E81 E85:E87 E91:E93 E97:E99 E103:E105 E112:E114 E118:E120 E124:E126 E130:E132 E136:E138 E142:E144 E148:E150 E194:E196 E200:E202 E206:E208 E212:E214 E218:E220 E224:E226 E230:E232 E239:E241 E245:E247 E251:E253 E257:E259 E263:E265 E269:E271 E275:E277 E284:E286 E290:E292 E296:E298 E302:E304 E308:E310 E314:E316 E320:E322 E366:E368 E372:E374 E378:E380 E384:E386 E390:E392 E396:E398 E402:E404 E411:E413 E417:E419 E423:E425 E429:E431 E435:E437 E441:E443 E447:E449 E456:E458 E462:E464 E468:E470 E474:E476 E480:E482 E486:E488 E492:E494 E538:E540 E544:E546 E550:E552 E556:E558 E562:E564 E568:E570 E574:E576 E583:E585 E589:E591 E595:E597 E601:E603 E607:E609 E613:E615 E619:E621 E628:E630 E634:E636 E640:E642 E646:E648 E652:E654 E658:E660">
      <formula1>$J$3:$J$10</formula1>
    </dataValidation>
    <dataValidation type="list" allowBlank="1" showInputMessage="1" showErrorMessage="1" prompt="nessuna: Nessuna incertezza&#10;piccola: Poca incertezza&#10;media: Incertezza media&#10;grande: Grande incertezza" errorTitle="Dato non valido" error="é possible inserire solo i seguenti valori:&#10;nessuna, piccola, media, grande" sqref="G22:G24 G28:G30 G34:G36 G40:G42 G46:G48 G52:G54 G58:G60 G67:G69 G73:G75 G79:G81 G85:G87 G91:G93 G97:G99 G103:G105 G112:G114 G118:G120 G124:G126 G130:G132 G136:G138 G142:G144 G148:G150 G194:G196 G200:G202 G206:G208 G212:G214 G218:G220 G224:G226 G230:G232 G239:G241 G245:G247 G251:G253 G257:G259 G263:G265 G269:G271 G275:G277 G284:G286 G290:G292 G296:G298 G302:G304 G308:G310 G314:G316 G320:G322 G366:G368 G372:G374 G378:G380 G384:G386 G390:G392 G396:G398 G402:G404 G411:G413 G417:G419 G423:G425 G429:G431 G435:G437 G441:G443 G447:G449 G456:G458 G462:G464 G468:G470 G474:G476 G480:G482 G486:G488 G492:G494 G538:G540 G544:G546 G550:G552 G556:G558 G562:G564 G568:G570 G574:G576 G583:G585 G589:G591 G595:G597 G601:G603 G607:G609 G613:G615 G619:G621 G628:G630 G634:G636 G640:G642 G646:G648 G652:G654 G658:G660 G664:G666 G159 G161 G163 G165 G167 G169 G171 G173 G331 G333 G335 G337 G339 G341 G343 G345">
      <formula1>$K$3:$K$6</formula1>
    </dataValidation>
    <dataValidation type="list" allowBlank="1" showInputMessage="1" showErrorMessage="1" prompt="nessuna: Nessuna incertezza&#10;piccola: Poca incertezza&#10;media: Incertezza media&#10;grande: Grande incertezza" errorTitle="Dato non valido" error="é possible inserire solo i seguenti valori:&#10;nessuna, piccola, media, grande" sqref="G503 G505 G507 G509 G511 G513 G515 G517 G675 G677 G679 G681 G683 G685 G687 G689">
      <formula1>$K$3:$K$6</formula1>
    </dataValidation>
    <dataValidation type="list" allowBlank="1" showInputMessage="1" showErrorMessage="1" prompt="nessuna: Nessun problema&#10;piccola: Piccolo problema&#10;media: Problema medio&#10;grande: Grande problema&#10;&#10;sconosciuta: l'importanza del problema sconosciuta" errorTitle="Dato non valido" error="é possible inserire solo i seguenti valori:&#10;nessuna, piccola, media, grande, sconosciuta" sqref="E159 E161 E163 E165 E167 E169 E171 E173 E331 E333 E335 E337 E339 E341 E343 E345 E503 E505 E507 E509 E511 E513 E515 E517 E675 E677 E679 E681 E683 E685 E687 E689">
      <formula1>$L$3:$L$7</formula1>
    </dataValidation>
    <dataValidation type="textLength" operator="lessThanOrEqual" allowBlank="1" showInputMessage="1" showErrorMessage="1" errorTitle="Testo troppo lungo" error="Testo troppo lungo (120 caratteri al massimo)." sqref="H20:H24 H26:H30 H32:H36 H38:H42 H44:H48 H50:H54 H56:H60 H65:H69 H71:H75 H77:H81 H83:H87 H89:H93 H95:H99 H101:H105 H110:H114 H116:H120 H122:H126 H128:H132 H134:H138 H140:H144 H146:H150 H159:H174 H192:H196 H198:H202 H204:H208 H210:H214 H216:H220 H222:H226 H228:H232 H237:H241 H243:H247 H249:H253 H255:H259 H261:H265 H267:H271 H273:H277 H282:H286 H288:H292 H294:H298 H300:H304 H306:H310 H312:H316 H318:H322 H331:H346 H364:H368 H370:H374 H376:H380 H382:H386 H388:H392 H394:H398 H400:H404 H409:H413 H415:H419 H421:H425 H427:H431 H433:H437 H439:H443 H445:H449 H454:H458 H460:H464 H466:H470 H472:H476 H478:H482 H484:H488 H490:H494 H503:H518 H536:H540 H542:H546 H548:H552 H554:H558 H560:H564 H566:H570 H572:H576 H581:H585 H587:H591 H593:H597 H599:H603 H605:H609 H611:H615 H617:H621 H626:H630 H632:H636 H638:H642 H644:H648 H650:H654 H656:H660 H662:H666 H675:H690">
      <formula1>120</formula1>
    </dataValidation>
    <dataValidation type="textLength" operator="lessThanOrEqual" allowBlank="1" showInputMessage="1" showErrorMessage="1" errorTitle="Testo troppo lungo" error="Testo troppo lungo (70 caratteri al massimo)." sqref="C51:D51 C57:D57 C96:D96 C102:D102 C141:D141 C147:D147 C223:D223 C229:D229 C268:D268 C274:D274 C313:D313 C319:D319 C395:D395 C401:D401 C440:D440 C446:D446 C485:D485 C491:D491 C567:D567 C573:D573 C612:D612 C618:D618 C657:D657 C663:D663">
      <formula1>70</formula1>
    </dataValidation>
    <dataValidation type="textLength" operator="lessThanOrEqual" allowBlank="1" showInputMessage="1" showErrorMessage="1" errorTitle="Testo troppo lungo" error="Testo troppo lungo (350 caratteri al massimo)." sqref="B183:G183 B355:G355 B527:G527 B699:G699">
      <formula1>350</formula1>
    </dataValidation>
  </dataValidations>
  <printOptions/>
  <pageMargins left="0.984251968503937" right="0.41" top="0.7874015748031497" bottom="0.7874015748031497" header="0.5118110236220472" footer="0.5118110236220472"/>
  <pageSetup fitToHeight="11" horizontalDpi="600" verticalDpi="600" orientation="portrait" paperSize="9" scale="53" r:id="rId3"/>
  <headerFooter alignWithMargins="0">
    <oddFooter>&amp;LStrumento Excel per VSost&amp;CPagina &amp;P&amp;RVSost sommaria (dati)</oddFooter>
  </headerFooter>
  <rowBreaks count="15" manualBreakCount="15">
    <brk id="62" min="1" max="7" man="1"/>
    <brk id="107" min="1" max="7" man="1"/>
    <brk id="154" min="1" max="7" man="1"/>
    <brk id="184" min="1" max="7" man="1"/>
    <brk id="234" min="1" max="7" man="1"/>
    <brk id="279" min="1" max="7" man="1"/>
    <brk id="326" min="1" max="7" man="1"/>
    <brk id="356" min="1" max="7" man="1"/>
    <brk id="406" min="1" max="7" man="1"/>
    <brk id="451" min="1" max="7" man="1"/>
    <brk id="498" min="1" max="7" man="1"/>
    <brk id="528" min="1" max="7" man="1"/>
    <brk id="578" min="1" max="7" man="1"/>
    <brk id="623" min="1" max="7" man="1"/>
    <brk id="670" min="1" max="7" man="1"/>
  </rowBreaks>
  <ignoredErrors>
    <ignoredError sqref="B194:G196" unlockedFormula="1"/>
    <ignoredError sqref="B197:G936" formula="1" unlockedFormula="1"/>
    <ignoredError sqref="B937:G1035" formula="1"/>
  </ignoredErrors>
  <legacyDrawing r:id="rId2"/>
</worksheet>
</file>

<file path=xl/worksheets/sheet5.xml><?xml version="1.0" encoding="utf-8"?>
<worksheet xmlns="http://schemas.openxmlformats.org/spreadsheetml/2006/main" xmlns:r="http://schemas.openxmlformats.org/officeDocument/2006/relationships">
  <dimension ref="A1:AM418"/>
  <sheetViews>
    <sheetView workbookViewId="0" topLeftCell="A1">
      <selection activeCell="D1" sqref="D1:AE1"/>
    </sheetView>
  </sheetViews>
  <sheetFormatPr defaultColWidth="11.421875" defaultRowHeight="12.75"/>
  <cols>
    <col min="1" max="1" width="5.00390625" style="228" customWidth="1"/>
    <col min="2" max="2" width="4.140625" style="228" customWidth="1"/>
    <col min="3" max="3" width="7.421875" style="228" customWidth="1"/>
    <col min="4" max="4" width="23.421875" style="228" customWidth="1"/>
    <col min="5" max="7" width="2.140625" style="228" customWidth="1"/>
    <col min="8" max="20" width="2.421875" style="228" customWidth="1"/>
    <col min="21" max="21" width="1.28515625" style="228" customWidth="1"/>
    <col min="22" max="22" width="2.140625" style="228" customWidth="1"/>
    <col min="23" max="23" width="5.140625" style="228" customWidth="1"/>
    <col min="24" max="24" width="6.140625" style="228" customWidth="1"/>
    <col min="25" max="28" width="7.28125" style="228" customWidth="1"/>
    <col min="29" max="29" width="2.140625" style="228" customWidth="1"/>
    <col min="30" max="30" width="2.57421875" style="228" customWidth="1"/>
    <col min="31" max="31" width="81.00390625" style="228" customWidth="1"/>
    <col min="32" max="16384" width="11.421875" style="228" customWidth="1"/>
  </cols>
  <sheetData>
    <row r="1" spans="1:31" ht="18">
      <c r="A1" s="25"/>
      <c r="B1" s="10" t="s">
        <v>149</v>
      </c>
      <c r="C1" s="2"/>
      <c r="D1" s="302">
        <f>'4-Inserimento dati (VSost somm)'!D1:G1</f>
        <v>0</v>
      </c>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290"/>
    </row>
    <row r="2" spans="1:31" ht="7.5" customHeight="1">
      <c r="A2" s="25"/>
      <c r="B2" s="10"/>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8">
      <c r="A3" s="25"/>
      <c r="B3" s="10" t="s">
        <v>154</v>
      </c>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2.75">
      <c r="A4" s="25"/>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2.75">
      <c r="A5" s="25"/>
      <c r="B5" s="3" t="str">
        <f>'4-Inserimento dati (VSost somm)'!B5</f>
        <v>Titolo del progetto:</v>
      </c>
      <c r="C5" s="2"/>
      <c r="D5" s="2"/>
      <c r="E5" s="2"/>
      <c r="F5" s="2"/>
      <c r="G5" s="2"/>
      <c r="H5" s="3"/>
      <c r="I5" s="2"/>
      <c r="J5" s="2"/>
      <c r="K5" s="2"/>
      <c r="L5" s="2"/>
      <c r="M5" s="2"/>
      <c r="N5" s="2"/>
      <c r="O5" s="2"/>
      <c r="P5" s="2"/>
      <c r="Q5" s="2"/>
      <c r="R5" s="2"/>
      <c r="S5" s="2"/>
      <c r="T5" s="2"/>
      <c r="U5" s="2"/>
      <c r="V5" s="2"/>
      <c r="W5" s="2"/>
      <c r="X5" s="3" t="str">
        <f>'4-Inserimento dati (VSost somm)'!F5</f>
        <v>Data:</v>
      </c>
      <c r="Y5" s="2"/>
      <c r="Z5" s="2"/>
      <c r="AA5" s="2"/>
      <c r="AB5" s="2"/>
      <c r="AC5" s="2"/>
      <c r="AD5" s="2"/>
      <c r="AE5" s="2"/>
    </row>
    <row r="6" spans="1:39" ht="12.75">
      <c r="A6" s="25"/>
      <c r="B6" s="361">
        <f>'4-Inserimento dati (VSost somm)'!B6</f>
        <v>0</v>
      </c>
      <c r="C6" s="329"/>
      <c r="D6" s="329"/>
      <c r="E6" s="362"/>
      <c r="F6" s="362"/>
      <c r="G6" s="362"/>
      <c r="H6" s="362"/>
      <c r="I6" s="362"/>
      <c r="J6" s="362"/>
      <c r="K6" s="362"/>
      <c r="L6" s="362"/>
      <c r="M6" s="362"/>
      <c r="N6" s="362"/>
      <c r="O6" s="2"/>
      <c r="P6" s="2"/>
      <c r="Q6" s="2"/>
      <c r="R6" s="2"/>
      <c r="S6" s="2"/>
      <c r="T6" s="2"/>
      <c r="U6" s="2"/>
      <c r="V6" s="2"/>
      <c r="W6" s="2"/>
      <c r="X6" s="363">
        <f>'4-Inserimento dati (VSost somm)'!F6</f>
        <v>0</v>
      </c>
      <c r="Y6" s="364"/>
      <c r="Z6" s="364"/>
      <c r="AA6" s="364"/>
      <c r="AB6" s="364"/>
      <c r="AC6" s="364"/>
      <c r="AD6" s="364"/>
      <c r="AE6" s="4"/>
      <c r="AF6" s="229"/>
      <c r="AG6" s="229"/>
      <c r="AH6" s="229"/>
      <c r="AI6" s="229"/>
      <c r="AJ6" s="229"/>
      <c r="AK6" s="229"/>
      <c r="AL6" s="229"/>
      <c r="AM6" s="229"/>
    </row>
    <row r="7" spans="1:31" ht="25.5" customHeight="1">
      <c r="A7" s="25"/>
      <c r="B7" s="3" t="str">
        <f>'4-Inserimento dati (VSost somm)'!B7</f>
        <v>Breve descrizione del progetto:</v>
      </c>
      <c r="C7" s="2"/>
      <c r="D7" s="2"/>
      <c r="E7" s="2"/>
      <c r="F7" s="2"/>
      <c r="G7" s="2"/>
      <c r="H7" s="3"/>
      <c r="I7" s="2"/>
      <c r="J7" s="2"/>
      <c r="K7" s="2"/>
      <c r="L7" s="2"/>
      <c r="M7" s="2"/>
      <c r="N7" s="2"/>
      <c r="O7" s="2"/>
      <c r="P7" s="2"/>
      <c r="Q7" s="2"/>
      <c r="R7" s="2"/>
      <c r="S7" s="2"/>
      <c r="T7" s="2"/>
      <c r="U7" s="2"/>
      <c r="V7" s="2"/>
      <c r="W7" s="2"/>
      <c r="X7" s="3" t="str">
        <f>'4-Inserimento dati (VSost somm)'!F7</f>
        <v>Analisi esegiuta da:</v>
      </c>
      <c r="Y7" s="2"/>
      <c r="Z7" s="2"/>
      <c r="AA7" s="2"/>
      <c r="AB7" s="2"/>
      <c r="AC7" s="2"/>
      <c r="AD7" s="2"/>
      <c r="AE7" s="2"/>
    </row>
    <row r="8" spans="1:39" ht="12.75">
      <c r="A8" s="25"/>
      <c r="B8" s="361">
        <f>'4-Inserimento dati (VSost somm)'!B8</f>
        <v>0</v>
      </c>
      <c r="C8" s="329"/>
      <c r="D8" s="329"/>
      <c r="E8" s="362"/>
      <c r="F8" s="362"/>
      <c r="G8" s="362"/>
      <c r="H8" s="362"/>
      <c r="I8" s="362"/>
      <c r="J8" s="362"/>
      <c r="K8" s="362"/>
      <c r="L8" s="362"/>
      <c r="M8" s="362"/>
      <c r="N8" s="362"/>
      <c r="O8" s="2"/>
      <c r="P8" s="2"/>
      <c r="Q8" s="2"/>
      <c r="R8" s="2"/>
      <c r="S8" s="2"/>
      <c r="T8" s="2"/>
      <c r="U8" s="2"/>
      <c r="V8" s="2"/>
      <c r="W8" s="2"/>
      <c r="X8" s="361">
        <f>'4-Inserimento dati (VSost somm)'!F8</f>
        <v>0</v>
      </c>
      <c r="Y8" s="362"/>
      <c r="Z8" s="362"/>
      <c r="AA8" s="362"/>
      <c r="AB8" s="362"/>
      <c r="AC8" s="362"/>
      <c r="AD8" s="362"/>
      <c r="AE8" s="4"/>
      <c r="AF8" s="229"/>
      <c r="AG8" s="229"/>
      <c r="AH8" s="229"/>
      <c r="AI8" s="229"/>
      <c r="AJ8" s="229"/>
      <c r="AK8" s="229"/>
      <c r="AL8" s="229"/>
      <c r="AM8" s="229"/>
    </row>
    <row r="9" spans="1:39" ht="12.75">
      <c r="A9" s="25"/>
      <c r="B9" s="329"/>
      <c r="C9" s="329"/>
      <c r="D9" s="329"/>
      <c r="E9" s="362"/>
      <c r="F9" s="362"/>
      <c r="G9" s="362"/>
      <c r="H9" s="362"/>
      <c r="I9" s="362"/>
      <c r="J9" s="362"/>
      <c r="K9" s="362"/>
      <c r="L9" s="362"/>
      <c r="M9" s="362"/>
      <c r="N9" s="362"/>
      <c r="O9" s="2"/>
      <c r="P9" s="2"/>
      <c r="Q9" s="2"/>
      <c r="R9" s="2"/>
      <c r="S9" s="2"/>
      <c r="T9" s="2"/>
      <c r="U9" s="2"/>
      <c r="V9" s="2"/>
      <c r="W9" s="2"/>
      <c r="X9" s="362"/>
      <c r="Y9" s="362"/>
      <c r="Z9" s="362"/>
      <c r="AA9" s="362"/>
      <c r="AB9" s="362"/>
      <c r="AC9" s="362"/>
      <c r="AD9" s="362"/>
      <c r="AE9" s="4"/>
      <c r="AF9" s="229"/>
      <c r="AG9" s="229"/>
      <c r="AH9" s="229"/>
      <c r="AI9" s="229"/>
      <c r="AJ9" s="229"/>
      <c r="AK9" s="229"/>
      <c r="AL9" s="229"/>
      <c r="AM9" s="229"/>
    </row>
    <row r="10" spans="1:39" ht="12.75">
      <c r="A10" s="25"/>
      <c r="B10" s="329"/>
      <c r="C10" s="329"/>
      <c r="D10" s="329"/>
      <c r="E10" s="362"/>
      <c r="F10" s="362"/>
      <c r="G10" s="362"/>
      <c r="H10" s="362"/>
      <c r="I10" s="362"/>
      <c r="J10" s="362"/>
      <c r="K10" s="362"/>
      <c r="L10" s="362"/>
      <c r="M10" s="362"/>
      <c r="N10" s="362"/>
      <c r="O10" s="2"/>
      <c r="P10" s="2"/>
      <c r="Q10" s="2"/>
      <c r="R10" s="2"/>
      <c r="S10" s="2"/>
      <c r="T10" s="2"/>
      <c r="U10" s="2"/>
      <c r="V10" s="2"/>
      <c r="W10" s="2"/>
      <c r="X10" s="362"/>
      <c r="Y10" s="362"/>
      <c r="Z10" s="362"/>
      <c r="AA10" s="362"/>
      <c r="AB10" s="362"/>
      <c r="AC10" s="362"/>
      <c r="AD10" s="362"/>
      <c r="AE10" s="4"/>
      <c r="AF10" s="229"/>
      <c r="AG10" s="229"/>
      <c r="AH10" s="229"/>
      <c r="AI10" s="229"/>
      <c r="AJ10" s="229"/>
      <c r="AK10" s="229"/>
      <c r="AL10" s="229"/>
      <c r="AM10" s="229"/>
    </row>
    <row r="11" spans="1:39" ht="12.75">
      <c r="A11" s="25"/>
      <c r="B11" s="93"/>
      <c r="C11" s="93"/>
      <c r="D11" s="93"/>
      <c r="E11" s="4"/>
      <c r="F11" s="4"/>
      <c r="G11" s="4"/>
      <c r="H11" s="4"/>
      <c r="I11" s="4"/>
      <c r="J11" s="4"/>
      <c r="K11" s="4"/>
      <c r="L11" s="4"/>
      <c r="M11" s="4"/>
      <c r="N11" s="4"/>
      <c r="O11" s="2"/>
      <c r="P11" s="2"/>
      <c r="Q11" s="2"/>
      <c r="R11" s="2"/>
      <c r="S11" s="2"/>
      <c r="T11" s="2"/>
      <c r="U11" s="2"/>
      <c r="V11" s="2"/>
      <c r="W11" s="2"/>
      <c r="X11" s="4"/>
      <c r="Y11" s="4"/>
      <c r="Z11" s="4"/>
      <c r="AA11" s="4"/>
      <c r="AB11" s="4"/>
      <c r="AC11" s="4"/>
      <c r="AD11" s="4"/>
      <c r="AE11" s="4"/>
      <c r="AF11" s="229"/>
      <c r="AG11" s="229"/>
      <c r="AH11" s="229"/>
      <c r="AI11" s="229"/>
      <c r="AJ11" s="229"/>
      <c r="AK11" s="229"/>
      <c r="AL11" s="229"/>
      <c r="AM11" s="229"/>
    </row>
    <row r="12" spans="1:39" ht="12.75">
      <c r="A12" s="25"/>
      <c r="B12" s="97" t="str">
        <f>'4-Inserimento dati (VSost somm)'!B12:D12</f>
        <v>Sviluppo di riferimento scelto:</v>
      </c>
      <c r="C12" s="93"/>
      <c r="D12" s="93"/>
      <c r="E12" s="4"/>
      <c r="F12" s="4"/>
      <c r="G12" s="4"/>
      <c r="H12" s="4"/>
      <c r="I12" s="4"/>
      <c r="J12" s="4"/>
      <c r="K12" s="4"/>
      <c r="L12" s="4"/>
      <c r="M12" s="4"/>
      <c r="N12" s="4"/>
      <c r="O12" s="2"/>
      <c r="P12" s="2"/>
      <c r="Q12" s="2"/>
      <c r="R12" s="2"/>
      <c r="S12" s="2"/>
      <c r="T12" s="2"/>
      <c r="U12" s="2"/>
      <c r="V12" s="2"/>
      <c r="W12" s="2"/>
      <c r="X12" s="98" t="str">
        <f>'4-Inserimento dati (VSost somm)'!F12</f>
        <v>Varianti valutate: numero e tipo</v>
      </c>
      <c r="Y12" s="4"/>
      <c r="Z12" s="4"/>
      <c r="AA12" s="4"/>
      <c r="AB12" s="4"/>
      <c r="AC12" s="4"/>
      <c r="AD12" s="4"/>
      <c r="AE12" s="4"/>
      <c r="AF12" s="229"/>
      <c r="AG12" s="229"/>
      <c r="AH12" s="229"/>
      <c r="AI12" s="229"/>
      <c r="AJ12" s="229"/>
      <c r="AK12" s="229"/>
      <c r="AL12" s="229"/>
      <c r="AM12" s="229"/>
    </row>
    <row r="13" spans="1:39" ht="38.25" customHeight="1">
      <c r="A13" s="25"/>
      <c r="B13" s="329">
        <f>'4-Inserimento dati (VSost somm)'!B13:D13</f>
        <v>0</v>
      </c>
      <c r="C13" s="330"/>
      <c r="D13" s="330"/>
      <c r="E13" s="330"/>
      <c r="F13" s="330"/>
      <c r="G13" s="330"/>
      <c r="H13" s="330"/>
      <c r="I13" s="330"/>
      <c r="J13" s="330"/>
      <c r="K13" s="330"/>
      <c r="L13" s="330"/>
      <c r="M13" s="330"/>
      <c r="N13" s="330"/>
      <c r="O13" s="2"/>
      <c r="P13" s="2"/>
      <c r="Q13" s="2"/>
      <c r="R13" s="2"/>
      <c r="S13" s="2"/>
      <c r="T13" s="2"/>
      <c r="U13" s="2"/>
      <c r="V13" s="2"/>
      <c r="W13" s="2"/>
      <c r="X13" s="331">
        <f>'4-Inserimento dati (VSost somm)'!F13</f>
        <v>0</v>
      </c>
      <c r="Y13" s="332"/>
      <c r="Z13" s="333"/>
      <c r="AA13" s="333"/>
      <c r="AB13" s="333"/>
      <c r="AC13" s="333"/>
      <c r="AD13" s="333"/>
      <c r="AE13" s="4"/>
      <c r="AF13" s="229"/>
      <c r="AG13" s="229"/>
      <c r="AH13" s="229"/>
      <c r="AI13" s="229"/>
      <c r="AJ13" s="229"/>
      <c r="AK13" s="229"/>
      <c r="AL13" s="229"/>
      <c r="AM13" s="229"/>
    </row>
    <row r="14" spans="1:31" ht="13.5" thickBot="1">
      <c r="A14" s="233"/>
      <c r="B14" s="94"/>
      <c r="C14" s="94"/>
      <c r="D14" s="94"/>
      <c r="E14" s="94"/>
      <c r="F14" s="94"/>
      <c r="G14" s="95"/>
      <c r="H14" s="95"/>
      <c r="I14" s="96"/>
      <c r="J14" s="96"/>
      <c r="K14" s="96"/>
      <c r="L14" s="96"/>
      <c r="M14" s="96"/>
      <c r="N14" s="96"/>
      <c r="O14" s="96"/>
      <c r="P14" s="96"/>
      <c r="Q14" s="96"/>
      <c r="R14" s="96"/>
      <c r="S14" s="96"/>
      <c r="T14" s="96"/>
      <c r="U14" s="96"/>
      <c r="V14" s="96"/>
      <c r="W14" s="96"/>
      <c r="X14" s="96"/>
      <c r="Y14" s="92"/>
      <c r="Z14" s="92"/>
      <c r="AA14" s="92"/>
      <c r="AB14" s="92"/>
      <c r="AC14" s="92"/>
      <c r="AD14" s="92"/>
      <c r="AE14" s="92"/>
    </row>
    <row r="15" spans="1:31" ht="12.75">
      <c r="A15" s="2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5.75">
      <c r="A16" s="203"/>
      <c r="B16" s="1" t="s">
        <v>28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8.75" customHeight="1">
      <c r="A17" s="203"/>
      <c r="B17" s="11"/>
      <c r="C17" s="11"/>
      <c r="D17" s="11"/>
      <c r="E17" s="11"/>
      <c r="F17" s="11"/>
      <c r="G17" s="29"/>
      <c r="H17" s="326" t="s">
        <v>93</v>
      </c>
      <c r="I17" s="336"/>
      <c r="J17" s="336"/>
      <c r="K17" s="336"/>
      <c r="L17" s="336"/>
      <c r="M17" s="336"/>
      <c r="N17" s="336"/>
      <c r="O17" s="336"/>
      <c r="P17" s="336"/>
      <c r="Q17" s="336"/>
      <c r="R17" s="336"/>
      <c r="S17" s="336"/>
      <c r="T17" s="336"/>
      <c r="U17" s="336"/>
      <c r="V17" s="336"/>
      <c r="W17" s="337"/>
      <c r="X17" s="303" t="s">
        <v>165</v>
      </c>
      <c r="Y17" s="338" t="s">
        <v>95</v>
      </c>
      <c r="Z17" s="324"/>
      <c r="AA17" s="324"/>
      <c r="AB17" s="347"/>
      <c r="AC17" s="320" t="s">
        <v>64</v>
      </c>
      <c r="AD17" s="321"/>
      <c r="AE17" s="290"/>
    </row>
    <row r="18" spans="1:31" ht="25.5" customHeight="1">
      <c r="A18" s="203"/>
      <c r="B18" s="68" t="s">
        <v>92</v>
      </c>
      <c r="C18" s="68" t="s">
        <v>29</v>
      </c>
      <c r="D18" s="68"/>
      <c r="E18" s="68"/>
      <c r="F18" s="68"/>
      <c r="G18" s="29"/>
      <c r="H18" s="338">
        <v>-3</v>
      </c>
      <c r="I18" s="339"/>
      <c r="J18" s="324">
        <f>H18+1</f>
        <v>-2</v>
      </c>
      <c r="K18" s="340"/>
      <c r="L18" s="324">
        <v>-1</v>
      </c>
      <c r="M18" s="340">
        <f>J18+1</f>
        <v>-1</v>
      </c>
      <c r="N18" s="31">
        <v>0</v>
      </c>
      <c r="O18" s="324">
        <v>1</v>
      </c>
      <c r="P18" s="340"/>
      <c r="Q18" s="324">
        <f>O18+1</f>
        <v>2</v>
      </c>
      <c r="R18" s="340"/>
      <c r="S18" s="324">
        <f>Q18+1</f>
        <v>3</v>
      </c>
      <c r="T18" s="325"/>
      <c r="U18" s="326" t="s">
        <v>151</v>
      </c>
      <c r="V18" s="327"/>
      <c r="W18" s="328"/>
      <c r="X18" s="304"/>
      <c r="Y18" s="30" t="s">
        <v>96</v>
      </c>
      <c r="Z18" s="31" t="s">
        <v>34</v>
      </c>
      <c r="AA18" s="31" t="s">
        <v>97</v>
      </c>
      <c r="AB18" s="32" t="s">
        <v>98</v>
      </c>
      <c r="AC18" s="14"/>
      <c r="AD18" s="4"/>
      <c r="AE18" s="2"/>
    </row>
    <row r="19" spans="1:31" ht="12.75" customHeight="1">
      <c r="A19" s="390" t="s">
        <v>26</v>
      </c>
      <c r="B19" s="69" t="s">
        <v>33</v>
      </c>
      <c r="C19" s="70"/>
      <c r="D19" s="70"/>
      <c r="E19" s="70"/>
      <c r="F19" s="70"/>
      <c r="G19" s="71"/>
      <c r="H19" s="351"/>
      <c r="I19" s="352"/>
      <c r="J19" s="16"/>
      <c r="K19" s="24"/>
      <c r="L19" s="23"/>
      <c r="M19" s="18"/>
      <c r="N19" s="5"/>
      <c r="O19" s="17"/>
      <c r="P19" s="24"/>
      <c r="Q19" s="23"/>
      <c r="R19" s="18"/>
      <c r="S19" s="17"/>
      <c r="T19" s="6"/>
      <c r="U19" s="187"/>
      <c r="V19" s="8"/>
      <c r="W19" s="9"/>
      <c r="X19" s="305"/>
      <c r="Y19" s="19"/>
      <c r="Z19" s="15"/>
      <c r="AA19" s="15"/>
      <c r="AB19" s="20"/>
      <c r="AC19" s="4"/>
      <c r="AD19" s="4"/>
      <c r="AE19" s="2"/>
    </row>
    <row r="20" spans="1:31" ht="25.5" customHeight="1">
      <c r="A20" s="390"/>
      <c r="B20" s="64" t="s">
        <v>166</v>
      </c>
      <c r="C20" s="64" t="s">
        <v>56</v>
      </c>
      <c r="D20" s="64"/>
      <c r="E20" s="64"/>
      <c r="F20" s="64"/>
      <c r="G20" s="65"/>
      <c r="H20" s="158">
        <f>IF('4-Inserimento dati (VSost somm)'!F20=0,"l",'4-Inserimento dati (VSost somm)'!E20)</f>
        <v>0</v>
      </c>
      <c r="I20" s="159">
        <f>IF('4-Inserimento dati (VSost somm)'!F20=0,"l",'4-Inserimento dati (VSost somm)'!E20)</f>
        <v>0</v>
      </c>
      <c r="J20" s="159">
        <f>IF('4-Inserimento dati (VSost somm)'!F20=0,"l",'4-Inserimento dati (VSost somm)'!E20)</f>
        <v>0</v>
      </c>
      <c r="K20" s="159">
        <f>IF('4-Inserimento dati (VSost somm)'!F20=0,"l",'4-Inserimento dati (VSost somm)'!E20)</f>
        <v>0</v>
      </c>
      <c r="L20" s="159">
        <f>IF('4-Inserimento dati (VSost somm)'!F20=0,"l",'4-Inserimento dati (VSost somm)'!E20)</f>
        <v>0</v>
      </c>
      <c r="M20" s="159">
        <f>IF('4-Inserimento dati (VSost somm)'!F20=0,"l",'4-Inserimento dati (VSost somm)'!E20)</f>
        <v>0</v>
      </c>
      <c r="N20" s="159">
        <f>IF('4-Inserimento dati (VSost somm)'!F20=0,"l",'4-Inserimento dati (VSost somm)'!E20)</f>
        <v>0</v>
      </c>
      <c r="O20" s="159">
        <f>IF('4-Inserimento dati (VSost somm)'!F20=0,"l",'4-Inserimento dati (VSost somm)'!E20)</f>
        <v>0</v>
      </c>
      <c r="P20" s="159">
        <f>IF('4-Inserimento dati (VSost somm)'!F20=0,"l",'4-Inserimento dati (VSost somm)'!E20)</f>
        <v>0</v>
      </c>
      <c r="Q20" s="159">
        <f>IF('4-Inserimento dati (VSost somm)'!F20=0,"l",'4-Inserimento dati (VSost somm)'!E20)</f>
        <v>0</v>
      </c>
      <c r="R20" s="159">
        <f>IF('4-Inserimento dati (VSost somm)'!F20=0,"l",'4-Inserimento dati (VSost somm)'!E20)</f>
        <v>0</v>
      </c>
      <c r="S20" s="159">
        <f>IF('4-Inserimento dati (VSost somm)'!F20=0,"l",'4-Inserimento dati (VSost somm)'!E20)</f>
        <v>0</v>
      </c>
      <c r="T20" s="164">
        <f>IF('4-Inserimento dati (VSost somm)'!F20=0,"l",'4-Inserimento dati (VSost somm)'!E20)</f>
        <v>0</v>
      </c>
      <c r="U20" s="185">
        <f>IF('4-Inserimento dati (VSost somm)'!F20=0,"l",'4-Inserimento dati (VSost somm)'!E20)</f>
        <v>0</v>
      </c>
      <c r="V20" s="152">
        <f>IF('4-Inserimento dati (VSost somm)'!F20=0,"l",'4-Inserimento dati (VSost somm)'!E20)</f>
        <v>0</v>
      </c>
      <c r="W20" s="195" t="str">
        <f>IF('4-Inserimento dati (VSost somm)'!F20=0,"l",(IF('4-Inserimento dati (VSost somm)'!E20="sconosciuto","X","l")))</f>
        <v>l</v>
      </c>
      <c r="X20" s="165">
        <f>'4-Inserimento dati (VSost somm)'!F20</f>
        <v>0.2</v>
      </c>
      <c r="Y20" s="170" t="str">
        <f>IF('4-Inserimento dati (VSost somm)'!G20="nessuna","X",0)</f>
        <v>X</v>
      </c>
      <c r="Z20" s="171">
        <f>IF('4-Inserimento dati (VSost somm)'!G20="piccola","X",0)</f>
        <v>0</v>
      </c>
      <c r="AA20" s="171">
        <f>IF('4-Inserimento dati (VSost somm)'!G20="media","X",0)</f>
        <v>0</v>
      </c>
      <c r="AB20" s="172">
        <f>IF('4-Inserimento dati (VSost somm)'!G20="grande","X",0)</f>
        <v>0</v>
      </c>
      <c r="AC20" s="312">
        <f>'4-Inserimento dati (VSost somm)'!H20</f>
        <v>0</v>
      </c>
      <c r="AD20" s="313"/>
      <c r="AE20" s="313"/>
    </row>
    <row r="21" spans="1:31" ht="25.5" customHeight="1">
      <c r="A21" s="390"/>
      <c r="B21" s="64" t="s">
        <v>167</v>
      </c>
      <c r="C21" s="64" t="s">
        <v>58</v>
      </c>
      <c r="D21" s="64"/>
      <c r="E21" s="64"/>
      <c r="F21" s="64"/>
      <c r="G21" s="65"/>
      <c r="H21" s="158">
        <f>IF('4-Inserimento dati (VSost somm)'!F26=0,"l",'4-Inserimento dati (VSost somm)'!E26)</f>
        <v>0</v>
      </c>
      <c r="I21" s="159">
        <f>IF('4-Inserimento dati (VSost somm)'!F26=0,"l",'4-Inserimento dati (VSost somm)'!E26)</f>
        <v>0</v>
      </c>
      <c r="J21" s="159">
        <f>IF('4-Inserimento dati (VSost somm)'!F26=0,"l",'4-Inserimento dati (VSost somm)'!E26)</f>
        <v>0</v>
      </c>
      <c r="K21" s="159">
        <f>IF('4-Inserimento dati (VSost somm)'!F26=0,"l",'4-Inserimento dati (VSost somm)'!E26)</f>
        <v>0</v>
      </c>
      <c r="L21" s="159">
        <f>IF('4-Inserimento dati (VSost somm)'!F26=0,"l",'4-Inserimento dati (VSost somm)'!E26)</f>
        <v>0</v>
      </c>
      <c r="M21" s="159">
        <f>IF('4-Inserimento dati (VSost somm)'!F26=0,"l",'4-Inserimento dati (VSost somm)'!E26)</f>
        <v>0</v>
      </c>
      <c r="N21" s="159">
        <f>IF('4-Inserimento dati (VSost somm)'!F26=0,"l",'4-Inserimento dati (VSost somm)'!E26)</f>
        <v>0</v>
      </c>
      <c r="O21" s="159">
        <f>IF('4-Inserimento dati (VSost somm)'!F26=0,"l",'4-Inserimento dati (VSost somm)'!E26)</f>
        <v>0</v>
      </c>
      <c r="P21" s="159">
        <f>IF('4-Inserimento dati (VSost somm)'!F26=0,"l",'4-Inserimento dati (VSost somm)'!E26)</f>
        <v>0</v>
      </c>
      <c r="Q21" s="159">
        <f>IF('4-Inserimento dati (VSost somm)'!F26=0,"l",'4-Inserimento dati (VSost somm)'!E26)</f>
        <v>0</v>
      </c>
      <c r="R21" s="159">
        <f>IF('4-Inserimento dati (VSost somm)'!F26=0,"l",'4-Inserimento dati (VSost somm)'!E26)</f>
        <v>0</v>
      </c>
      <c r="S21" s="159">
        <f>IF('4-Inserimento dati (VSost somm)'!F26=0,"l",'4-Inserimento dati (VSost somm)'!E26)</f>
        <v>0</v>
      </c>
      <c r="T21" s="164">
        <f>IF('4-Inserimento dati (VSost somm)'!F26=0,"l",'4-Inserimento dati (VSost somm)'!E26)</f>
        <v>0</v>
      </c>
      <c r="U21" s="185"/>
      <c r="V21" s="152"/>
      <c r="W21" s="195" t="str">
        <f>IF('4-Inserimento dati (VSost somm)'!F26=0,"l",(IF('4-Inserimento dati (VSost somm)'!E26="sconosciuto","X","l")))</f>
        <v>l</v>
      </c>
      <c r="X21" s="165">
        <f>'4-Inserimento dati (VSost somm)'!F26</f>
        <v>0.2</v>
      </c>
      <c r="Y21" s="170" t="str">
        <f>IF('4-Inserimento dati (VSost somm)'!G26="nessuna","X",0)</f>
        <v>X</v>
      </c>
      <c r="Z21" s="171">
        <f>IF('4-Inserimento dati (VSost somm)'!G26="piccola","X",0)</f>
        <v>0</v>
      </c>
      <c r="AA21" s="171">
        <f>IF('4-Inserimento dati (VSost somm)'!G26="media","X",0)</f>
        <v>0</v>
      </c>
      <c r="AB21" s="172">
        <f>IF('4-Inserimento dati (VSost somm)'!G26="grande","X",0)</f>
        <v>0</v>
      </c>
      <c r="AC21" s="312">
        <f>'4-Inserimento dati (VSost somm)'!H26</f>
        <v>0</v>
      </c>
      <c r="AD21" s="313"/>
      <c r="AE21" s="313"/>
    </row>
    <row r="22" spans="1:31" ht="25.5" customHeight="1">
      <c r="A22" s="390"/>
      <c r="B22" s="64" t="s">
        <v>168</v>
      </c>
      <c r="C22" s="306" t="s">
        <v>57</v>
      </c>
      <c r="D22" s="307"/>
      <c r="E22" s="307"/>
      <c r="F22" s="307"/>
      <c r="G22" s="308"/>
      <c r="H22" s="158">
        <f>IF('4-Inserimento dati (VSost somm)'!F32=0,"l",'4-Inserimento dati (VSost somm)'!E32)</f>
        <v>0</v>
      </c>
      <c r="I22" s="159">
        <f>IF('4-Inserimento dati (VSost somm)'!F32=0,"l",'4-Inserimento dati (VSost somm)'!E32)</f>
        <v>0</v>
      </c>
      <c r="J22" s="151">
        <f>IF('4-Inserimento dati (VSost somm)'!F32=0,"l",'4-Inserimento dati (VSost somm)'!E32)</f>
        <v>0</v>
      </c>
      <c r="K22" s="159">
        <f>IF('4-Inserimento dati (VSost somm)'!F32=0,"l",'4-Inserimento dati (VSost somm)'!E32)</f>
        <v>0</v>
      </c>
      <c r="L22" s="151">
        <f>IF('4-Inserimento dati (VSost somm)'!F32=0,"l",'4-Inserimento dati (VSost somm)'!E32)</f>
        <v>0</v>
      </c>
      <c r="M22" s="159">
        <f>IF('4-Inserimento dati (VSost somm)'!F32=0,"l",'4-Inserimento dati (VSost somm)'!E32)</f>
        <v>0</v>
      </c>
      <c r="N22" s="153">
        <f>IF('4-Inserimento dati (VSost somm)'!F32=0,"l",'4-Inserimento dati (VSost somm)'!E32)</f>
        <v>0</v>
      </c>
      <c r="O22" s="151">
        <f>IF('4-Inserimento dati (VSost somm)'!F32=0,"l",'4-Inserimento dati (VSost somm)'!E32)</f>
        <v>0</v>
      </c>
      <c r="P22" s="159">
        <f>IF('4-Inserimento dati (VSost somm)'!F32=0,"l",'4-Inserimento dati (VSost somm)'!E32)</f>
        <v>0</v>
      </c>
      <c r="Q22" s="151">
        <f>IF('4-Inserimento dati (VSost somm)'!F32=0,"l",'4-Inserimento dati (VSost somm)'!E32)</f>
        <v>0</v>
      </c>
      <c r="R22" s="159">
        <f>IF('4-Inserimento dati (VSost somm)'!F32=0,"l",'4-Inserimento dati (VSost somm)'!E32)</f>
        <v>0</v>
      </c>
      <c r="S22" s="151">
        <f>IF('4-Inserimento dati (VSost somm)'!F32=0,"l",'4-Inserimento dati (VSost somm)'!E32)</f>
        <v>0</v>
      </c>
      <c r="T22" s="164">
        <f>IF('4-Inserimento dati (VSost somm)'!F32=0,"l",'4-Inserimento dati (VSost somm)'!E32)</f>
        <v>0</v>
      </c>
      <c r="U22" s="185"/>
      <c r="V22" s="152">
        <f>IF('4-Inserimento dati (VSost somm)'!F32=0,"l",'4-Inserimento dati (VSost somm)'!E32)</f>
        <v>0</v>
      </c>
      <c r="W22" s="176" t="str">
        <f>IF('4-Inserimento dati (VSost somm)'!F32=0,"l",(IF('4-Inserimento dati (VSost somm)'!E32="sconosciuto","X","l")))</f>
        <v>l</v>
      </c>
      <c r="X22" s="165">
        <f>'4-Inserimento dati (VSost somm)'!F32</f>
        <v>0.2</v>
      </c>
      <c r="Y22" s="170" t="str">
        <f>IF('4-Inserimento dati (VSost somm)'!G32="nessuna","X",0)</f>
        <v>X</v>
      </c>
      <c r="Z22" s="171">
        <f>IF('4-Inserimento dati (VSost somm)'!G32="piccola","X",0)</f>
        <v>0</v>
      </c>
      <c r="AA22" s="171">
        <f>IF('4-Inserimento dati (VSost somm)'!G32="media","X",0)</f>
        <v>0</v>
      </c>
      <c r="AB22" s="172">
        <f>IF('4-Inserimento dati (VSost somm)'!G32="grande","X",0)</f>
        <v>0</v>
      </c>
      <c r="AC22" s="312">
        <f>'4-Inserimento dati (VSost somm)'!H32</f>
        <v>0</v>
      </c>
      <c r="AD22" s="313"/>
      <c r="AE22" s="313"/>
    </row>
    <row r="23" spans="1:31" ht="25.5" customHeight="1">
      <c r="A23" s="390"/>
      <c r="B23" s="64" t="s">
        <v>169</v>
      </c>
      <c r="C23" s="306" t="s">
        <v>35</v>
      </c>
      <c r="D23" s="307"/>
      <c r="E23" s="307"/>
      <c r="F23" s="307"/>
      <c r="G23" s="308"/>
      <c r="H23" s="158">
        <f>IF('4-Inserimento dati (VSost somm)'!F38=0,"l",'4-Inserimento dati (VSost somm)'!E38)</f>
        <v>0</v>
      </c>
      <c r="I23" s="159">
        <f>IF('4-Inserimento dati (VSost somm)'!F38=0,"l",'4-Inserimento dati (VSost somm)'!E38)</f>
        <v>0</v>
      </c>
      <c r="J23" s="151">
        <f>IF('4-Inserimento dati (VSost somm)'!F38=0,"l",'4-Inserimento dati (VSost somm)'!E38)</f>
        <v>0</v>
      </c>
      <c r="K23" s="159">
        <f>IF('4-Inserimento dati (VSost somm)'!F38=0,"l",'4-Inserimento dati (VSost somm)'!E38)</f>
        <v>0</v>
      </c>
      <c r="L23" s="151">
        <f>IF('4-Inserimento dati (VSost somm)'!F38=0,"l",'4-Inserimento dati (VSost somm)'!E38)</f>
        <v>0</v>
      </c>
      <c r="M23" s="159">
        <f>IF('4-Inserimento dati (VSost somm)'!F38=0,"l",'4-Inserimento dati (VSost somm)'!E38)</f>
        <v>0</v>
      </c>
      <c r="N23" s="151">
        <f>IF('4-Inserimento dati (VSost somm)'!F38=0,"l",'4-Inserimento dati (VSost somm)'!E38)</f>
        <v>0</v>
      </c>
      <c r="O23" s="151">
        <f>IF('4-Inserimento dati (VSost somm)'!F38=0,"l",'4-Inserimento dati (VSost somm)'!E38)</f>
        <v>0</v>
      </c>
      <c r="P23" s="159">
        <f>IF('4-Inserimento dati (VSost somm)'!F38=0,"l",'4-Inserimento dati (VSost somm)'!E38)</f>
        <v>0</v>
      </c>
      <c r="Q23" s="151">
        <f>IF('4-Inserimento dati (VSost somm)'!F38=0,"l",'4-Inserimento dati (VSost somm)'!E38)</f>
        <v>0</v>
      </c>
      <c r="R23" s="159">
        <f>IF('4-Inserimento dati (VSost somm)'!F38=0,"l",'4-Inserimento dati (VSost somm)'!E38)</f>
        <v>0</v>
      </c>
      <c r="S23" s="151">
        <f>IF('4-Inserimento dati (VSost somm)'!F38=0,"l",'4-Inserimento dati (VSost somm)'!E38)</f>
        <v>0</v>
      </c>
      <c r="T23" s="164">
        <f>IF('4-Inserimento dati (VSost somm)'!F38=0,"l",'4-Inserimento dati (VSost somm)'!E38)</f>
        <v>0</v>
      </c>
      <c r="U23" s="185">
        <f>IF('4-Inserimento dati (VSost somm)'!F38=0,"l",'4-Inserimento dati (VSost somm)'!E38)</f>
        <v>0</v>
      </c>
      <c r="V23" s="152">
        <f>IF('4-Inserimento dati (VSost somm)'!F38=0,"l",'4-Inserimento dati (VSost somm)'!E38)</f>
        <v>0</v>
      </c>
      <c r="W23" s="176" t="str">
        <f>IF('4-Inserimento dati (VSost somm)'!F38=0,"l",(IF('4-Inserimento dati (VSost somm)'!E38="sconosciuto","X","l")))</f>
        <v>l</v>
      </c>
      <c r="X23" s="165">
        <f>'4-Inserimento dati (VSost somm)'!F38</f>
        <v>0.2</v>
      </c>
      <c r="Y23" s="170" t="str">
        <f>IF('4-Inserimento dati (VSost somm)'!G38="nessuna","X",0)</f>
        <v>X</v>
      </c>
      <c r="Z23" s="171">
        <f>IF('4-Inserimento dati (VSost somm)'!G38="piccola","X",0)</f>
        <v>0</v>
      </c>
      <c r="AA23" s="171">
        <f>IF('4-Inserimento dati (VSost somm)'!G38="media","X",0)</f>
        <v>0</v>
      </c>
      <c r="AB23" s="172">
        <f>IF('4-Inserimento dati (VSost somm)'!G38="grande","X",0)</f>
        <v>0</v>
      </c>
      <c r="AC23" s="312">
        <f>'4-Inserimento dati (VSost somm)'!H38</f>
        <v>0</v>
      </c>
      <c r="AD23" s="313"/>
      <c r="AE23" s="313"/>
    </row>
    <row r="24" spans="1:31" ht="25.5" customHeight="1">
      <c r="A24" s="390"/>
      <c r="B24" s="66" t="s">
        <v>170</v>
      </c>
      <c r="C24" s="66" t="s">
        <v>99</v>
      </c>
      <c r="D24" s="66"/>
      <c r="E24" s="66"/>
      <c r="F24" s="66"/>
      <c r="G24" s="67"/>
      <c r="H24" s="160">
        <f>IF('4-Inserimento dati (VSost somm)'!F44=0,"l",'4-Inserimento dati (VSost somm)'!E44)</f>
        <v>0</v>
      </c>
      <c r="I24" s="161">
        <f>IF('4-Inserimento dati (VSost somm)'!F44=0,"l",'4-Inserimento dati (VSost somm)'!E44)</f>
        <v>0</v>
      </c>
      <c r="J24" s="161">
        <f>IF('4-Inserimento dati (VSost somm)'!F44=0,"l",'4-Inserimento dati (VSost somm)'!E44)</f>
        <v>0</v>
      </c>
      <c r="K24" s="161">
        <f>IF('4-Inserimento dati (VSost somm)'!F44=0,"l",'4-Inserimento dati (VSost somm)'!E44)</f>
        <v>0</v>
      </c>
      <c r="L24" s="161">
        <f>IF('4-Inserimento dati (VSost somm)'!F44=0,"l",'4-Inserimento dati (VSost somm)'!E44)</f>
        <v>0</v>
      </c>
      <c r="M24" s="161">
        <f>IF('4-Inserimento dati (VSost somm)'!F44=0,"l",'4-Inserimento dati (VSost somm)'!E44)</f>
        <v>0</v>
      </c>
      <c r="N24" s="161">
        <f>IF('4-Inserimento dati (VSost somm)'!F44=0,"l",'4-Inserimento dati (VSost somm)'!E44)</f>
        <v>0</v>
      </c>
      <c r="O24" s="161">
        <f>IF('4-Inserimento dati (VSost somm)'!F44=0,"l",'4-Inserimento dati (VSost somm)'!E44)</f>
        <v>0</v>
      </c>
      <c r="P24" s="161">
        <f>IF('4-Inserimento dati (VSost somm)'!F44=0,"l",'4-Inserimento dati (VSost somm)'!E44)</f>
        <v>0</v>
      </c>
      <c r="Q24" s="161">
        <f>IF('4-Inserimento dati (VSost somm)'!F44=0,"l",'4-Inserimento dati (VSost somm)'!E44)</f>
        <v>0</v>
      </c>
      <c r="R24" s="161">
        <f>IF('4-Inserimento dati (VSost somm)'!F44=0,"l",'4-Inserimento dati (VSost somm)'!E44)</f>
        <v>0</v>
      </c>
      <c r="S24" s="161">
        <f>IF('4-Inserimento dati (VSost somm)'!F44=0,"l",'4-Inserimento dati (VSost somm)'!E44)</f>
        <v>0</v>
      </c>
      <c r="T24" s="191">
        <f>IF('4-Inserimento dati (VSost somm)'!F44=0,"l",'4-Inserimento dati (VSost somm)'!E44)</f>
        <v>0</v>
      </c>
      <c r="U24" s="186">
        <f>IF('4-Inserimento dati (VSost somm)'!F44=0,"l",'4-Inserimento dati (VSost somm)'!E44)</f>
        <v>0</v>
      </c>
      <c r="V24" s="155">
        <f>IF('4-Inserimento dati (VSost somm)'!F44=0,"l",'4-Inserimento dati (VSost somm)'!E44)</f>
        <v>0</v>
      </c>
      <c r="W24" s="196" t="str">
        <f>IF('4-Inserimento dati (VSost somm)'!F44=0,"l",(IF('4-Inserimento dati (VSost somm)'!E44="sconosciuto","X","l")))</f>
        <v>l</v>
      </c>
      <c r="X24" s="165">
        <f>'4-Inserimento dati (VSost somm)'!F44</f>
        <v>0.2</v>
      </c>
      <c r="Y24" s="173" t="str">
        <f>IF('4-Inserimento dati (VSost somm)'!G44="nessuna","X",0)</f>
        <v>X</v>
      </c>
      <c r="Z24" s="174">
        <f>IF('4-Inserimento dati (VSost somm)'!G44="piccola","X",0)</f>
        <v>0</v>
      </c>
      <c r="AA24" s="174">
        <f>IF('4-Inserimento dati (VSost somm)'!G44="media","X",0)</f>
        <v>0</v>
      </c>
      <c r="AB24" s="175">
        <f>IF('4-Inserimento dati (VSost somm)'!G44="grande","X",0)</f>
        <v>0</v>
      </c>
      <c r="AC24" s="312">
        <f>'4-Inserimento dati (VSost somm)'!H44</f>
        <v>0</v>
      </c>
      <c r="AD24" s="313"/>
      <c r="AE24" s="313"/>
    </row>
    <row r="25" spans="1:31" ht="25.5" customHeight="1">
      <c r="A25" s="390"/>
      <c r="B25" s="66" t="s">
        <v>196</v>
      </c>
      <c r="C25" s="306" t="str">
        <f>IF('4-Inserimento dati (VSost somm)'!C50:D50="","Il criterio non è utilizzato",'4-Inserimento dati (VSost somm)'!C50:D50)</f>
        <v>Criterio 6</v>
      </c>
      <c r="D25" s="306"/>
      <c r="E25" s="306"/>
      <c r="F25" s="306"/>
      <c r="G25" s="367"/>
      <c r="H25" s="158" t="str">
        <f>IF('4-Inserimento dati (VSost somm)'!F50=0,"l",'4-Inserimento dati (VSost somm)'!E50)</f>
        <v>l</v>
      </c>
      <c r="I25" s="159" t="str">
        <f>IF('4-Inserimento dati (VSost somm)'!F50=0,"l",'4-Inserimento dati (VSost somm)'!E50)</f>
        <v>l</v>
      </c>
      <c r="J25" s="159" t="str">
        <f>IF('4-Inserimento dati (VSost somm)'!F50=0,"l",'4-Inserimento dati (VSost somm)'!E50)</f>
        <v>l</v>
      </c>
      <c r="K25" s="159" t="str">
        <f>IF('4-Inserimento dati (VSost somm)'!F50=0,"l",'4-Inserimento dati (VSost somm)'!E50)</f>
        <v>l</v>
      </c>
      <c r="L25" s="159" t="str">
        <f>IF('4-Inserimento dati (VSost somm)'!F50=0,"l",'4-Inserimento dati (VSost somm)'!E50)</f>
        <v>l</v>
      </c>
      <c r="M25" s="159" t="str">
        <f>IF('4-Inserimento dati (VSost somm)'!F50=0,"l",'4-Inserimento dati (VSost somm)'!E50)</f>
        <v>l</v>
      </c>
      <c r="N25" s="159" t="str">
        <f>IF('4-Inserimento dati (VSost somm)'!F50=0,"l",'4-Inserimento dati (VSost somm)'!E50)</f>
        <v>l</v>
      </c>
      <c r="O25" s="159" t="str">
        <f>IF('4-Inserimento dati (VSost somm)'!F50=0,"l",'4-Inserimento dati (VSost somm)'!E50)</f>
        <v>l</v>
      </c>
      <c r="P25" s="159" t="str">
        <f>IF('4-Inserimento dati (VSost somm)'!F50=0,"l",'4-Inserimento dati (VSost somm)'!E50)</f>
        <v>l</v>
      </c>
      <c r="Q25" s="159" t="str">
        <f>IF('4-Inserimento dati (VSost somm)'!F50=0,"l",'4-Inserimento dati (VSost somm)'!E50)</f>
        <v>l</v>
      </c>
      <c r="R25" s="159" t="str">
        <f>IF('4-Inserimento dati (VSost somm)'!F50=0,"l",'4-Inserimento dati (VSost somm)'!E50)</f>
        <v>l</v>
      </c>
      <c r="S25" s="159" t="str">
        <f>IF('4-Inserimento dati (VSost somm)'!F50=0,"l",'4-Inserimento dati (VSost somm)'!E50)</f>
        <v>l</v>
      </c>
      <c r="T25" s="164" t="str">
        <f>IF('4-Inserimento dati (VSost somm)'!F50=0,"l",'4-Inserimento dati (VSost somm)'!E50)</f>
        <v>l</v>
      </c>
      <c r="U25" s="192" t="str">
        <f>IF('4-Inserimento dati (VSost somm)'!F50=0,"l",'4-Inserimento dati (VSost somm)'!E50)</f>
        <v>l</v>
      </c>
      <c r="V25" s="162" t="str">
        <f>IF('4-Inserimento dati (VSost somm)'!F50=0,"l",'4-Inserimento dati (VSost somm)'!E50)</f>
        <v>l</v>
      </c>
      <c r="W25" s="195" t="str">
        <f>IF('4-Inserimento dati (VSost somm)'!F50=0,"l",(IF('4-Inserimento dati (VSost somm)'!E50="sconosciuto","X","l")))</f>
        <v>l</v>
      </c>
      <c r="X25" s="165">
        <f>'4-Inserimento dati (VSost somm)'!F50</f>
        <v>0</v>
      </c>
      <c r="Y25" s="170" t="str">
        <f>IF('4-Inserimento dati (VSost somm)'!G50="nessuna","X",0)</f>
        <v>X</v>
      </c>
      <c r="Z25" s="171">
        <f>IF('4-Inserimento dati (VSost somm)'!G50="piccola","X",0)</f>
        <v>0</v>
      </c>
      <c r="AA25" s="171">
        <f>IF('4-Inserimento dati (VSost somm)'!G50="media","X",0)</f>
        <v>0</v>
      </c>
      <c r="AB25" s="172">
        <f>IF('4-Inserimento dati (VSost somm)'!G50="grande","X",0)</f>
        <v>0</v>
      </c>
      <c r="AC25" s="312">
        <f>'4-Inserimento dati (VSost somm)'!H50</f>
        <v>0</v>
      </c>
      <c r="AD25" s="313"/>
      <c r="AE25" s="313"/>
    </row>
    <row r="26" spans="1:31" ht="25.5" customHeight="1">
      <c r="A26" s="390"/>
      <c r="B26" s="66" t="s">
        <v>200</v>
      </c>
      <c r="C26" s="388" t="str">
        <f>IF('4-Inserimento dati (VSost somm)'!C56:D56="","Il criterio non è utilizzato",'4-Inserimento dati (VSost somm)'!C56:D56)</f>
        <v>Criterio 7</v>
      </c>
      <c r="D26" s="388"/>
      <c r="E26" s="388"/>
      <c r="F26" s="388"/>
      <c r="G26" s="391"/>
      <c r="H26" s="160" t="str">
        <f>IF('4-Inserimento dati (VSost somm)'!F56=0,"l",'4-Inserimento dati (VSost somm)'!E56)</f>
        <v>l</v>
      </c>
      <c r="I26" s="161" t="str">
        <f>IF('4-Inserimento dati (VSost somm)'!F56=0,"l",'4-Inserimento dati (VSost somm)'!E56)</f>
        <v>l</v>
      </c>
      <c r="J26" s="161" t="str">
        <f>IF('4-Inserimento dati (VSost somm)'!F56=0,"l",'4-Inserimento dati (VSost somm)'!E56)</f>
        <v>l</v>
      </c>
      <c r="K26" s="161" t="str">
        <f>IF('4-Inserimento dati (VSost somm)'!F56=0,"l",'4-Inserimento dati (VSost somm)'!E56)</f>
        <v>l</v>
      </c>
      <c r="L26" s="161" t="str">
        <f>IF('4-Inserimento dati (VSost somm)'!F56=0,"l",'4-Inserimento dati (VSost somm)'!E56)</f>
        <v>l</v>
      </c>
      <c r="M26" s="161" t="str">
        <f>IF('4-Inserimento dati (VSost somm)'!F56=0,"l",'4-Inserimento dati (VSost somm)'!E56)</f>
        <v>l</v>
      </c>
      <c r="N26" s="161" t="str">
        <f>IF('4-Inserimento dati (VSost somm)'!F56=0,"l",'4-Inserimento dati (VSost somm)'!E56)</f>
        <v>l</v>
      </c>
      <c r="O26" s="198" t="str">
        <f>IF('4-Inserimento dati (VSost somm)'!F56=0,"l",'4-Inserimento dati (VSost somm)'!E56)</f>
        <v>l</v>
      </c>
      <c r="P26" s="161" t="str">
        <f>IF('4-Inserimento dati (VSost somm)'!F56=0,"l",'4-Inserimento dati (VSost somm)'!E56)</f>
        <v>l</v>
      </c>
      <c r="Q26" s="161" t="str">
        <f>IF('4-Inserimento dati (VSost somm)'!F56=0,"l",'4-Inserimento dati (VSost somm)'!E56)</f>
        <v>l</v>
      </c>
      <c r="R26" s="161" t="str">
        <f>IF('4-Inserimento dati (VSost somm)'!F56=0,"l",'4-Inserimento dati (VSost somm)'!E56)</f>
        <v>l</v>
      </c>
      <c r="S26" s="161" t="str">
        <f>IF('4-Inserimento dati (VSost somm)'!F56=0,"l",'4-Inserimento dati (VSost somm)'!E56)</f>
        <v>l</v>
      </c>
      <c r="T26" s="191" t="str">
        <f>IF('4-Inserimento dati (VSost somm)'!F56=0,"l",'4-Inserimento dati (VSost somm)'!E56)</f>
        <v>l</v>
      </c>
      <c r="U26" s="193" t="str">
        <f>IF('4-Inserimento dati (VSost somm)'!F56=0,"l",'4-Inserimento dati (VSost somm)'!E56)</f>
        <v>l</v>
      </c>
      <c r="V26" s="163" t="str">
        <f>IF('4-Inserimento dati (VSost somm)'!F56=0,"l",'4-Inserimento dati (VSost somm)'!E56)</f>
        <v>l</v>
      </c>
      <c r="W26" s="196" t="str">
        <f>IF('4-Inserimento dati (VSost somm)'!F56=0,"l",(IF('4-Inserimento dati (VSost somm)'!E56="sconosciuto","X","l")))</f>
        <v>l</v>
      </c>
      <c r="X26" s="166">
        <f>'4-Inserimento dati (VSost somm)'!F56</f>
        <v>0</v>
      </c>
      <c r="Y26" s="173" t="str">
        <f>IF('4-Inserimento dati (VSost somm)'!G56="nessuna","X",0)</f>
        <v>X</v>
      </c>
      <c r="Z26" s="174">
        <f>IF('4-Inserimento dati (VSost somm)'!G56="piccola","X",0)</f>
        <v>0</v>
      </c>
      <c r="AA26" s="174">
        <f>IF('4-Inserimento dati (VSost somm)'!G56="media","X",0)</f>
        <v>0</v>
      </c>
      <c r="AB26" s="175">
        <f>IF('4-Inserimento dati (VSost somm)'!G56="grande","X",0)</f>
        <v>0</v>
      </c>
      <c r="AC26" s="312">
        <f>'4-Inserimento dati (VSost somm)'!H56</f>
        <v>0</v>
      </c>
      <c r="AD26" s="313"/>
      <c r="AE26" s="313"/>
    </row>
    <row r="27" spans="1:31" ht="18.75" customHeight="1">
      <c r="A27" s="203"/>
      <c r="B27" s="8"/>
      <c r="C27" s="8"/>
      <c r="D27" s="8"/>
      <c r="E27" s="8"/>
      <c r="F27" s="8"/>
      <c r="G27" s="8"/>
      <c r="H27" s="126"/>
      <c r="I27" s="7"/>
      <c r="J27" s="126"/>
      <c r="K27" s="7"/>
      <c r="L27" s="126"/>
      <c r="M27" s="7"/>
      <c r="N27" s="7"/>
      <c r="O27" s="127"/>
      <c r="P27" s="7"/>
      <c r="Q27" s="126"/>
      <c r="R27" s="7"/>
      <c r="S27" s="127"/>
      <c r="T27" s="7"/>
      <c r="U27" s="25"/>
      <c r="V27" s="25"/>
      <c r="W27" s="25"/>
      <c r="X27" s="25"/>
      <c r="Y27" s="25"/>
      <c r="Z27" s="25"/>
      <c r="AA27" s="25"/>
      <c r="AB27" s="25"/>
      <c r="AC27" s="128"/>
      <c r="AD27" s="129"/>
      <c r="AE27" s="2"/>
    </row>
    <row r="28" spans="1:31" ht="12.75">
      <c r="A28" s="390" t="s">
        <v>26</v>
      </c>
      <c r="B28" s="130" t="s">
        <v>53</v>
      </c>
      <c r="C28" s="131"/>
      <c r="D28" s="131"/>
      <c r="E28" s="131"/>
      <c r="F28" s="131"/>
      <c r="G28" s="131"/>
      <c r="H28" s="6"/>
      <c r="I28" s="87"/>
      <c r="J28" s="87"/>
      <c r="K28" s="6"/>
      <c r="L28" s="6"/>
      <c r="M28" s="5"/>
      <c r="N28" s="5"/>
      <c r="O28" s="5"/>
      <c r="P28" s="6"/>
      <c r="Q28" s="6"/>
      <c r="R28" s="5"/>
      <c r="S28" s="5"/>
      <c r="T28" s="6"/>
      <c r="U28" s="6"/>
      <c r="V28" s="6"/>
      <c r="W28" s="6"/>
      <c r="X28" s="6"/>
      <c r="Y28" s="6"/>
      <c r="Z28" s="6"/>
      <c r="AA28" s="6"/>
      <c r="AB28" s="6"/>
      <c r="AC28" s="132"/>
      <c r="AD28" s="6"/>
      <c r="AE28" s="2"/>
    </row>
    <row r="29" spans="1:31" ht="25.5" customHeight="1">
      <c r="A29" s="390"/>
      <c r="B29" s="64" t="s">
        <v>171</v>
      </c>
      <c r="C29" s="64" t="s">
        <v>37</v>
      </c>
      <c r="D29" s="64"/>
      <c r="E29" s="64"/>
      <c r="F29" s="64"/>
      <c r="G29" s="65"/>
      <c r="H29" s="158">
        <f>IF('4-Inserimento dati (VSost somm)'!F65=0,"l",'4-Inserimento dati (VSost somm)'!E65)</f>
        <v>0</v>
      </c>
      <c r="I29" s="159">
        <f>IF('4-Inserimento dati (VSost somm)'!F65=0,"l",'4-Inserimento dati (VSost somm)'!E65)</f>
        <v>0</v>
      </c>
      <c r="J29" s="159">
        <f>IF('4-Inserimento dati (VSost somm)'!F65=0,"l",'4-Inserimento dati (VSost somm)'!E65)</f>
        <v>0</v>
      </c>
      <c r="K29" s="159">
        <f>IF('4-Inserimento dati (VSost somm)'!F65=0,"l",'4-Inserimento dati (VSost somm)'!E65)</f>
        <v>0</v>
      </c>
      <c r="L29" s="159">
        <f>IF('4-Inserimento dati (VSost somm)'!F65=0,"l",'4-Inserimento dati (VSost somm)'!E65)</f>
        <v>0</v>
      </c>
      <c r="M29" s="159">
        <f>IF('4-Inserimento dati (VSost somm)'!F65=0,"l",'4-Inserimento dati (VSost somm)'!E65)</f>
        <v>0</v>
      </c>
      <c r="N29" s="159">
        <f>IF('4-Inserimento dati (VSost somm)'!F65=0,"l",'4-Inserimento dati (VSost somm)'!E65)</f>
        <v>0</v>
      </c>
      <c r="O29" s="159">
        <f>IF('4-Inserimento dati (VSost somm)'!F65=0,"l",'4-Inserimento dati (VSost somm)'!E65)</f>
        <v>0</v>
      </c>
      <c r="P29" s="159">
        <f>IF('4-Inserimento dati (VSost somm)'!F65=0,"l",'4-Inserimento dati (VSost somm)'!E65)</f>
        <v>0</v>
      </c>
      <c r="Q29" s="159">
        <f>IF('4-Inserimento dati (VSost somm)'!F65=0,"l",'4-Inserimento dati (VSost somm)'!E65)</f>
        <v>0</v>
      </c>
      <c r="R29" s="159">
        <f>IF('4-Inserimento dati (VSost somm)'!F65=0,"l",'4-Inserimento dati (VSost somm)'!E65)</f>
        <v>0</v>
      </c>
      <c r="S29" s="159">
        <f>IF('4-Inserimento dati (VSost somm)'!F65=0,"l",'4-Inserimento dati (VSost somm)'!E65)</f>
        <v>0</v>
      </c>
      <c r="T29" s="164">
        <f>IF('4-Inserimento dati (VSost somm)'!F65=0,"l",'4-Inserimento dati (VSost somm)'!E65)</f>
        <v>0</v>
      </c>
      <c r="U29" s="192">
        <f>IF('4-Inserimento dati (VSost somm)'!F65=0,"l",'4-Inserimento dati (VSost somm)'!E65)</f>
        <v>0</v>
      </c>
      <c r="V29" s="152">
        <f>IF('4-Inserimento dati (VSost somm)'!F65=0,"l",'4-Inserimento dati (VSost somm)'!E65)</f>
        <v>0</v>
      </c>
      <c r="W29" s="176" t="str">
        <f>IF('4-Inserimento dati (VSost somm)'!F65=0,"l",(IF('4-Inserimento dati (VSost somm)'!E65="sconosciuto","X","l")))</f>
        <v>l</v>
      </c>
      <c r="X29" s="165">
        <f>'4-Inserimento dati (VSost somm)'!F65</f>
        <v>0.2</v>
      </c>
      <c r="Y29" s="170" t="str">
        <f>IF('4-Inserimento dati (VSost somm)'!G65="nessuna","X",0)</f>
        <v>X</v>
      </c>
      <c r="Z29" s="171">
        <f>IF('4-Inserimento dati (VSost somm)'!G65="piccola","X",0)</f>
        <v>0</v>
      </c>
      <c r="AA29" s="171">
        <f>IF('4-Inserimento dati (VSost somm)'!G65="media","X",0)</f>
        <v>0</v>
      </c>
      <c r="AB29" s="172">
        <f>IF('4-Inserimento dati (VSost somm)'!G65="grande","X",0)</f>
        <v>0</v>
      </c>
      <c r="AC29" s="312">
        <f>'4-Inserimento dati (VSost somm)'!H65</f>
        <v>0</v>
      </c>
      <c r="AD29" s="313"/>
      <c r="AE29" s="313"/>
    </row>
    <row r="30" spans="1:31" ht="25.5" customHeight="1">
      <c r="A30" s="390"/>
      <c r="B30" s="64" t="s">
        <v>172</v>
      </c>
      <c r="C30" s="64" t="s">
        <v>38</v>
      </c>
      <c r="D30" s="64"/>
      <c r="E30" s="64"/>
      <c r="F30" s="64"/>
      <c r="G30" s="65"/>
      <c r="H30" s="158">
        <f>IF('4-Inserimento dati (VSost somm)'!F71=0,"l",'4-Inserimento dati (VSost somm)'!E71)</f>
        <v>0</v>
      </c>
      <c r="I30" s="159">
        <f>IF('4-Inserimento dati (VSost somm)'!F71=0,"l",'4-Inserimento dati (VSost somm)'!E71)</f>
        <v>0</v>
      </c>
      <c r="J30" s="159">
        <f>IF('4-Inserimento dati (VSost somm)'!F71=0,"l",'4-Inserimento dati (VSost somm)'!E71)</f>
        <v>0</v>
      </c>
      <c r="K30" s="159">
        <f>IF('4-Inserimento dati (VSost somm)'!F71=0,"l",'4-Inserimento dati (VSost somm)'!E71)</f>
        <v>0</v>
      </c>
      <c r="L30" s="159">
        <f>IF('4-Inserimento dati (VSost somm)'!F71=0,"l",'4-Inserimento dati (VSost somm)'!E71)</f>
        <v>0</v>
      </c>
      <c r="M30" s="159">
        <f>IF('4-Inserimento dati (VSost somm)'!F71=0,"l",'4-Inserimento dati (VSost somm)'!E71)</f>
        <v>0</v>
      </c>
      <c r="N30" s="159">
        <f>IF('4-Inserimento dati (VSost somm)'!F71=0,"l",'4-Inserimento dati (VSost somm)'!E71)</f>
        <v>0</v>
      </c>
      <c r="O30" s="159">
        <f>IF('4-Inserimento dati (VSost somm)'!F71=0,"l",'4-Inserimento dati (VSost somm)'!E71)</f>
        <v>0</v>
      </c>
      <c r="P30" s="159">
        <f>IF('4-Inserimento dati (VSost somm)'!F71=0,"l",'4-Inserimento dati (VSost somm)'!E71)</f>
        <v>0</v>
      </c>
      <c r="Q30" s="159">
        <f>IF('4-Inserimento dati (VSost somm)'!F71=0,"l",'4-Inserimento dati (VSost somm)'!E71)</f>
        <v>0</v>
      </c>
      <c r="R30" s="159">
        <f>IF('4-Inserimento dati (VSost somm)'!F71=0,"l",'4-Inserimento dati (VSost somm)'!E71)</f>
        <v>0</v>
      </c>
      <c r="S30" s="159">
        <f>IF('4-Inserimento dati (VSost somm)'!F71=0,"l",'4-Inserimento dati (VSost somm)'!E71)</f>
        <v>0</v>
      </c>
      <c r="T30" s="164">
        <f>IF('4-Inserimento dati (VSost somm)'!F71=0,"l",'4-Inserimento dati (VSost somm)'!E71)</f>
        <v>0</v>
      </c>
      <c r="U30" s="192">
        <f>IF('4-Inserimento dati (VSost somm)'!F71=0,"l",'4-Inserimento dati (VSost somm)'!E71)</f>
        <v>0</v>
      </c>
      <c r="V30" s="152">
        <f>IF('4-Inserimento dati (VSost somm)'!F71=0,"l",'4-Inserimento dati (VSost somm)'!E71)</f>
        <v>0</v>
      </c>
      <c r="W30" s="176" t="str">
        <f>IF('4-Inserimento dati (VSost somm)'!F71=0,"l",(IF('4-Inserimento dati (VSost somm)'!E71="sconosciuto","X","l")))</f>
        <v>l</v>
      </c>
      <c r="X30" s="165">
        <f>'4-Inserimento dati (VSost somm)'!F71</f>
        <v>0.2</v>
      </c>
      <c r="Y30" s="170" t="str">
        <f>IF('4-Inserimento dati (VSost somm)'!G71="nessuna","X",0)</f>
        <v>X</v>
      </c>
      <c r="Z30" s="171">
        <f>IF('4-Inserimento dati (VSost somm)'!G71="piccola","X",0)</f>
        <v>0</v>
      </c>
      <c r="AA30" s="171">
        <f>IF('4-Inserimento dati (VSost somm)'!G71="media","X",0)</f>
        <v>0</v>
      </c>
      <c r="AB30" s="172">
        <f>IF('4-Inserimento dati (VSost somm)'!G71="grande","X",0)</f>
        <v>0</v>
      </c>
      <c r="AC30" s="312">
        <f>'4-Inserimento dati (VSost somm)'!H71</f>
        <v>0</v>
      </c>
      <c r="AD30" s="313"/>
      <c r="AE30" s="313"/>
    </row>
    <row r="31" spans="1:31" ht="25.5" customHeight="1">
      <c r="A31" s="390"/>
      <c r="B31" s="64" t="s">
        <v>173</v>
      </c>
      <c r="C31" s="64" t="s">
        <v>39</v>
      </c>
      <c r="D31" s="64"/>
      <c r="E31" s="64"/>
      <c r="F31" s="64"/>
      <c r="G31" s="65"/>
      <c r="H31" s="158">
        <f>IF('4-Inserimento dati (VSost somm)'!F77=0,"l",'4-Inserimento dati (VSost somm)'!E77)</f>
        <v>0</v>
      </c>
      <c r="I31" s="159">
        <f>IF('4-Inserimento dati (VSost somm)'!F77=0,"l",'4-Inserimento dati (VSost somm)'!E77)</f>
        <v>0</v>
      </c>
      <c r="J31" s="151">
        <f>IF('4-Inserimento dati (VSost somm)'!F77=0,"l",'4-Inserimento dati (VSost somm)'!E77)</f>
        <v>0</v>
      </c>
      <c r="K31" s="159">
        <f>IF('4-Inserimento dati (VSost somm)'!F77=0,"l",'4-Inserimento dati (VSost somm)'!E77)</f>
        <v>0</v>
      </c>
      <c r="L31" s="151">
        <f>IF('4-Inserimento dati (VSost somm)'!F77=0,"l",'4-Inserimento dati (VSost somm)'!E77)</f>
        <v>0</v>
      </c>
      <c r="M31" s="159">
        <f>IF('4-Inserimento dati (VSost somm)'!F77=0,"l",'4-Inserimento dati (VSost somm)'!E77)</f>
        <v>0</v>
      </c>
      <c r="N31" s="153">
        <f>IF('4-Inserimento dati (VSost somm)'!F77=0,"l",'4-Inserimento dati (VSost somm)'!E77)</f>
        <v>0</v>
      </c>
      <c r="O31" s="151">
        <f>IF('4-Inserimento dati (VSost somm)'!F77=0,"l",'4-Inserimento dati (VSost somm)'!E77)</f>
        <v>0</v>
      </c>
      <c r="P31" s="159">
        <f>IF('4-Inserimento dati (VSost somm)'!F77=0,"l",'4-Inserimento dati (VSost somm)'!E77)</f>
        <v>0</v>
      </c>
      <c r="Q31" s="151">
        <f>IF('4-Inserimento dati (VSost somm)'!F77=0,"l",'4-Inserimento dati (VSost somm)'!E77)</f>
        <v>0</v>
      </c>
      <c r="R31" s="159">
        <f>IF('4-Inserimento dati (VSost somm)'!F77=0,"l",'4-Inserimento dati (VSost somm)'!E77)</f>
        <v>0</v>
      </c>
      <c r="S31" s="151">
        <f>IF('4-Inserimento dati (VSost somm)'!F77=0,"l",'4-Inserimento dati (VSost somm)'!E77)</f>
        <v>0</v>
      </c>
      <c r="T31" s="164">
        <f>IF('4-Inserimento dati (VSost somm)'!F77=0,"l",'4-Inserimento dati (VSost somm)'!E77)</f>
        <v>0</v>
      </c>
      <c r="U31" s="192">
        <f>IF('4-Inserimento dati (VSost somm)'!F77=0,"l",'4-Inserimento dati (VSost somm)'!E77)</f>
        <v>0</v>
      </c>
      <c r="V31" s="152">
        <f>IF('4-Inserimento dati (VSost somm)'!F77=0,"l",'4-Inserimento dati (VSost somm)'!E77)</f>
        <v>0</v>
      </c>
      <c r="W31" s="176" t="str">
        <f>IF('4-Inserimento dati (VSost somm)'!F77=0,"l",(IF('4-Inserimento dati (VSost somm)'!E77="sconosciuto","X","l")))</f>
        <v>l</v>
      </c>
      <c r="X31" s="165">
        <f>'4-Inserimento dati (VSost somm)'!F77</f>
        <v>0.2</v>
      </c>
      <c r="Y31" s="170" t="str">
        <f>IF('4-Inserimento dati (VSost somm)'!G77="nessuna","X",0)</f>
        <v>X</v>
      </c>
      <c r="Z31" s="171">
        <f>IF('4-Inserimento dati (VSost somm)'!G77="piccola","X",0)</f>
        <v>0</v>
      </c>
      <c r="AA31" s="171">
        <f>IF('4-Inserimento dati (VSost somm)'!G77="media","X",0)</f>
        <v>0</v>
      </c>
      <c r="AB31" s="172">
        <f>IF('4-Inserimento dati (VSost somm)'!G77="grande","X",0)</f>
        <v>0</v>
      </c>
      <c r="AC31" s="312">
        <f>'4-Inserimento dati (VSost somm)'!H77</f>
        <v>0</v>
      </c>
      <c r="AD31" s="313"/>
      <c r="AE31" s="313"/>
    </row>
    <row r="32" spans="1:31" ht="25.5" customHeight="1">
      <c r="A32" s="390"/>
      <c r="B32" s="64" t="s">
        <v>174</v>
      </c>
      <c r="C32" s="306" t="s">
        <v>59</v>
      </c>
      <c r="D32" s="306"/>
      <c r="E32" s="306"/>
      <c r="F32" s="306"/>
      <c r="G32" s="367"/>
      <c r="H32" s="158">
        <f>IF('4-Inserimento dati (VSost somm)'!F83=0,"l",'4-Inserimento dati (VSost somm)'!E83)</f>
        <v>0</v>
      </c>
      <c r="I32" s="159">
        <f>IF('4-Inserimento dati (VSost somm)'!F83=0,"l",'4-Inserimento dati (VSost somm)'!E83)</f>
        <v>0</v>
      </c>
      <c r="J32" s="151">
        <f>IF('4-Inserimento dati (VSost somm)'!F83=0,"l",'4-Inserimento dati (VSost somm)'!E83)</f>
        <v>0</v>
      </c>
      <c r="K32" s="159">
        <f>IF('4-Inserimento dati (VSost somm)'!F83=0,"l",'4-Inserimento dati (VSost somm)'!E83)</f>
        <v>0</v>
      </c>
      <c r="L32" s="151">
        <f>IF('4-Inserimento dati (VSost somm)'!F83=0,"l",'4-Inserimento dati (VSost somm)'!E83)</f>
        <v>0</v>
      </c>
      <c r="M32" s="159">
        <f>IF('4-Inserimento dati (VSost somm)'!F83=0,"l",'4-Inserimento dati (VSost somm)'!E83)</f>
        <v>0</v>
      </c>
      <c r="N32" s="151">
        <f>IF('4-Inserimento dati (VSost somm)'!F83=0,"l",'4-Inserimento dati (VSost somm)'!E83)</f>
        <v>0</v>
      </c>
      <c r="O32" s="151">
        <f>IF('4-Inserimento dati (VSost somm)'!F83=0,"l",'4-Inserimento dati (VSost somm)'!E83)</f>
        <v>0</v>
      </c>
      <c r="P32" s="159">
        <f>IF('4-Inserimento dati (VSost somm)'!F83=0,"l",'4-Inserimento dati (VSost somm)'!E83)</f>
        <v>0</v>
      </c>
      <c r="Q32" s="151">
        <f>IF('4-Inserimento dati (VSost somm)'!F83=0,"l",'4-Inserimento dati (VSost somm)'!E83)</f>
        <v>0</v>
      </c>
      <c r="R32" s="159">
        <f>IF('4-Inserimento dati (VSost somm)'!F83=0,"l",'4-Inserimento dati (VSost somm)'!E83)</f>
        <v>0</v>
      </c>
      <c r="S32" s="151">
        <f>IF('4-Inserimento dati (VSost somm)'!F83=0,"l",'4-Inserimento dati (VSost somm)'!E83)</f>
        <v>0</v>
      </c>
      <c r="T32" s="164">
        <f>IF('4-Inserimento dati (VSost somm)'!F83=0,"l",'4-Inserimento dati (VSost somm)'!E83)</f>
        <v>0</v>
      </c>
      <c r="U32" s="192">
        <f>IF('4-Inserimento dati (VSost somm)'!F83=0,"l",'4-Inserimento dati (VSost somm)'!E83)</f>
        <v>0</v>
      </c>
      <c r="V32" s="152">
        <f>IF('4-Inserimento dati (VSost somm)'!F83=0,"l",'4-Inserimento dati (VSost somm)'!E83)</f>
        <v>0</v>
      </c>
      <c r="W32" s="176" t="str">
        <f>IF('4-Inserimento dati (VSost somm)'!F83=0,"l",(IF('4-Inserimento dati (VSost somm)'!E83="sconosciuto","X","l")))</f>
        <v>l</v>
      </c>
      <c r="X32" s="165">
        <f>'4-Inserimento dati (VSost somm)'!F83</f>
        <v>0.2</v>
      </c>
      <c r="Y32" s="170" t="str">
        <f>IF('4-Inserimento dati (VSost somm)'!G83="nessuna","X",0)</f>
        <v>X</v>
      </c>
      <c r="Z32" s="171">
        <f>IF('4-Inserimento dati (VSost somm)'!G83="piccola","X",0)</f>
        <v>0</v>
      </c>
      <c r="AA32" s="171">
        <f>IF('4-Inserimento dati (VSost somm)'!G83="media","X",0)</f>
        <v>0</v>
      </c>
      <c r="AB32" s="172">
        <f>IF('4-Inserimento dati (VSost somm)'!G83="grande","X",0)</f>
        <v>0</v>
      </c>
      <c r="AC32" s="312">
        <f>'4-Inserimento dati (VSost somm)'!H83</f>
        <v>0</v>
      </c>
      <c r="AD32" s="313"/>
      <c r="AE32" s="313"/>
    </row>
    <row r="33" spans="1:31" ht="25.5" customHeight="1">
      <c r="A33" s="390"/>
      <c r="B33" s="66" t="s">
        <v>175</v>
      </c>
      <c r="C33" s="66" t="s">
        <v>100</v>
      </c>
      <c r="D33" s="66"/>
      <c r="E33" s="66"/>
      <c r="F33" s="66"/>
      <c r="G33" s="67"/>
      <c r="H33" s="160">
        <f>IF('4-Inserimento dati (VSost somm)'!F89=0,"l",'4-Inserimento dati (VSost somm)'!E89)</f>
        <v>0</v>
      </c>
      <c r="I33" s="161">
        <f>IF('4-Inserimento dati (VSost somm)'!F89=0,"l",'4-Inserimento dati (VSost somm)'!E89)</f>
        <v>0</v>
      </c>
      <c r="J33" s="161">
        <f>IF('4-Inserimento dati (VSost somm)'!F89=0,"l",'4-Inserimento dati (VSost somm)'!E89)</f>
        <v>0</v>
      </c>
      <c r="K33" s="161">
        <f>IF('4-Inserimento dati (VSost somm)'!F89=0,"l",'4-Inserimento dati (VSost somm)'!E89)</f>
        <v>0</v>
      </c>
      <c r="L33" s="161">
        <f>IF('4-Inserimento dati (VSost somm)'!F89=0,"l",'4-Inserimento dati (VSost somm)'!E89)</f>
        <v>0</v>
      </c>
      <c r="M33" s="161">
        <f>IF('4-Inserimento dati (VSost somm)'!F89=0,"l",'4-Inserimento dati (VSost somm)'!E89)</f>
        <v>0</v>
      </c>
      <c r="N33" s="161">
        <f>IF('4-Inserimento dati (VSost somm)'!F89=0,"l",'4-Inserimento dati (VSost somm)'!E89)</f>
        <v>0</v>
      </c>
      <c r="O33" s="161">
        <f>IF('4-Inserimento dati (VSost somm)'!F89=0,"l",'4-Inserimento dati (VSost somm)'!E89)</f>
        <v>0</v>
      </c>
      <c r="P33" s="161">
        <f>IF('4-Inserimento dati (VSost somm)'!F89=0,"l",'4-Inserimento dati (VSost somm)'!E89)</f>
        <v>0</v>
      </c>
      <c r="Q33" s="161">
        <f>IF('4-Inserimento dati (VSost somm)'!F89=0,"l",'4-Inserimento dati (VSost somm)'!E89)</f>
        <v>0</v>
      </c>
      <c r="R33" s="161">
        <f>IF('4-Inserimento dati (VSost somm)'!F89=0,"l",'4-Inserimento dati (VSost somm)'!E89)</f>
        <v>0</v>
      </c>
      <c r="S33" s="161">
        <f>IF('4-Inserimento dati (VSost somm)'!F89=0,"l",'4-Inserimento dati (VSost somm)'!E89)</f>
        <v>0</v>
      </c>
      <c r="T33" s="191">
        <f>IF('4-Inserimento dati (VSost somm)'!F89=0,"l",'4-Inserimento dati (VSost somm)'!E89)</f>
        <v>0</v>
      </c>
      <c r="U33" s="193">
        <f>IF('4-Inserimento dati (VSost somm)'!F89=0,"l",'4-Inserimento dati (VSost somm)'!E89)</f>
        <v>0</v>
      </c>
      <c r="V33" s="155">
        <f>IF('4-Inserimento dati (VSost somm)'!F89=0,"l",'4-Inserimento dati (VSost somm)'!E89)</f>
        <v>0</v>
      </c>
      <c r="W33" s="177" t="str">
        <f>IF('4-Inserimento dati (VSost somm)'!F89=0,"l",(IF('4-Inserimento dati (VSost somm)'!E89="sconosciuto","X","l")))</f>
        <v>l</v>
      </c>
      <c r="X33" s="165">
        <f>'4-Inserimento dati (VSost somm)'!F89</f>
        <v>0.2</v>
      </c>
      <c r="Y33" s="173" t="str">
        <f>IF('4-Inserimento dati (VSost somm)'!G89="nessuna","X",0)</f>
        <v>X</v>
      </c>
      <c r="Z33" s="174">
        <f>IF('4-Inserimento dati (VSost somm)'!G89="piccola","X",0)</f>
        <v>0</v>
      </c>
      <c r="AA33" s="174">
        <f>IF('4-Inserimento dati (VSost somm)'!G89="media","X",0)</f>
        <v>0</v>
      </c>
      <c r="AB33" s="175">
        <f>IF('4-Inserimento dati (VSost somm)'!G89="grande","X",0)</f>
        <v>0</v>
      </c>
      <c r="AC33" s="312">
        <f>'4-Inserimento dati (VSost somm)'!H89</f>
        <v>0</v>
      </c>
      <c r="AD33" s="313"/>
      <c r="AE33" s="313"/>
    </row>
    <row r="34" spans="1:31" ht="25.5" customHeight="1">
      <c r="A34" s="390"/>
      <c r="B34" s="66" t="s">
        <v>204</v>
      </c>
      <c r="C34" s="306" t="str">
        <f>IF('4-Inserimento dati (VSost somm)'!C95:D95="","Il criterio non è utilizzato",'4-Inserimento dati (VSost somm)'!C95:D95)</f>
        <v>Criterio 6</v>
      </c>
      <c r="D34" s="306"/>
      <c r="E34" s="306"/>
      <c r="F34" s="306"/>
      <c r="G34" s="367"/>
      <c r="H34" s="158" t="str">
        <f>IF('4-Inserimento dati (VSost somm)'!F95=0,"l",'4-Inserimento dati (VSost somm)'!E95)</f>
        <v>l</v>
      </c>
      <c r="I34" s="159" t="str">
        <f>IF('4-Inserimento dati (VSost somm)'!F95=0,"l",'4-Inserimento dati (VSost somm)'!E95)</f>
        <v>l</v>
      </c>
      <c r="J34" s="159" t="str">
        <f>IF('4-Inserimento dati (VSost somm)'!F95=0,"l",'4-Inserimento dati (VSost somm)'!E95)</f>
        <v>l</v>
      </c>
      <c r="K34" s="159" t="str">
        <f>IF('4-Inserimento dati (VSost somm)'!F95=0,"l",'4-Inserimento dati (VSost somm)'!E95)</f>
        <v>l</v>
      </c>
      <c r="L34" s="159" t="str">
        <f>IF('4-Inserimento dati (VSost somm)'!F95=0,"l",'4-Inserimento dati (VSost somm)'!E95)</f>
        <v>l</v>
      </c>
      <c r="M34" s="159" t="str">
        <f>IF('4-Inserimento dati (VSost somm)'!F95=0,"l",'4-Inserimento dati (VSost somm)'!E95)</f>
        <v>l</v>
      </c>
      <c r="N34" s="159" t="str">
        <f>IF('4-Inserimento dati (VSost somm)'!F95=0,"l",'4-Inserimento dati (VSost somm)'!E95)</f>
        <v>l</v>
      </c>
      <c r="O34" s="159" t="str">
        <f>IF('4-Inserimento dati (VSost somm)'!F95=0,"l",'4-Inserimento dati (VSost somm)'!E95)</f>
        <v>l</v>
      </c>
      <c r="P34" s="159" t="str">
        <f>IF('4-Inserimento dati (VSost somm)'!F95=0,"l",'4-Inserimento dati (VSost somm)'!E95)</f>
        <v>l</v>
      </c>
      <c r="Q34" s="159" t="str">
        <f>IF('4-Inserimento dati (VSost somm)'!F95=0,"l",'4-Inserimento dati (VSost somm)'!E95)</f>
        <v>l</v>
      </c>
      <c r="R34" s="159" t="str">
        <f>IF('4-Inserimento dati (VSost somm)'!F95=0,"l",'4-Inserimento dati (VSost somm)'!E95)</f>
        <v>l</v>
      </c>
      <c r="S34" s="159" t="str">
        <f>IF('4-Inserimento dati (VSost somm)'!F95=0,"l",'4-Inserimento dati (VSost somm)'!E95)</f>
        <v>l</v>
      </c>
      <c r="T34" s="164" t="str">
        <f>IF('4-Inserimento dati (VSost somm)'!F95=0,"l",'4-Inserimento dati (VSost somm)'!E95)</f>
        <v>l</v>
      </c>
      <c r="U34" s="192" t="str">
        <f>IF('4-Inserimento dati (VSost somm)'!F95=0,"l",'4-Inserimento dati (VSost somm)'!E95)</f>
        <v>l</v>
      </c>
      <c r="V34" s="162" t="str">
        <f>IF('4-Inserimento dati (VSost somm)'!F95=0,"l",'4-Inserimento dati (VSost somm)'!E95)</f>
        <v>l</v>
      </c>
      <c r="W34" s="195" t="str">
        <f>IF('4-Inserimento dati (VSost somm)'!F95=0,"l",(IF('4-Inserimento dati (VSost somm)'!E95="sconosciuto","X","l")))</f>
        <v>l</v>
      </c>
      <c r="X34" s="165">
        <f>'4-Inserimento dati (VSost somm)'!F95</f>
        <v>0</v>
      </c>
      <c r="Y34" s="170" t="str">
        <f>IF('4-Inserimento dati (VSost somm)'!G95="nessuna","X",0)</f>
        <v>X</v>
      </c>
      <c r="Z34" s="171">
        <f>IF('4-Inserimento dati (VSost somm)'!G95="piccola","X",0)</f>
        <v>0</v>
      </c>
      <c r="AA34" s="171">
        <f>IF('4-Inserimento dati (VSost somm)'!G95="media","X",0)</f>
        <v>0</v>
      </c>
      <c r="AB34" s="172">
        <f>IF('4-Inserimento dati (VSost somm)'!G95="grande","X",0)</f>
        <v>0</v>
      </c>
      <c r="AC34" s="312">
        <f>'4-Inserimento dati (VSost somm)'!H95</f>
        <v>0</v>
      </c>
      <c r="AD34" s="313"/>
      <c r="AE34" s="313"/>
    </row>
    <row r="35" spans="1:31" ht="25.5" customHeight="1">
      <c r="A35" s="390"/>
      <c r="B35" s="66" t="s">
        <v>205</v>
      </c>
      <c r="C35" s="388" t="str">
        <f>IF('4-Inserimento dati (VSost somm)'!C101:D101="","Il criterio non è utilizzato",'4-Inserimento dati (VSost somm)'!C101:D101)</f>
        <v>Criterio 7</v>
      </c>
      <c r="D35" s="388"/>
      <c r="E35" s="388"/>
      <c r="F35" s="388"/>
      <c r="G35" s="391"/>
      <c r="H35" s="160" t="str">
        <f>IF('4-Inserimento dati (VSost somm)'!F101=0,"l",'4-Inserimento dati (VSost somm)'!E101)</f>
        <v>l</v>
      </c>
      <c r="I35" s="161" t="str">
        <f>IF('4-Inserimento dati (VSost somm)'!F101=0,"l",'4-Inserimento dati (VSost somm)'!E101)</f>
        <v>l</v>
      </c>
      <c r="J35" s="161" t="str">
        <f>IF('4-Inserimento dati (VSost somm)'!F101=0,"l",'4-Inserimento dati (VSost somm)'!E101)</f>
        <v>l</v>
      </c>
      <c r="K35" s="161" t="str">
        <f>IF('4-Inserimento dati (VSost somm)'!F101=0,"l",'4-Inserimento dati (VSost somm)'!E101)</f>
        <v>l</v>
      </c>
      <c r="L35" s="161" t="str">
        <f>IF('4-Inserimento dati (VSost somm)'!F101=0,"l",'4-Inserimento dati (VSost somm)'!E101)</f>
        <v>l</v>
      </c>
      <c r="M35" s="161" t="str">
        <f>IF('4-Inserimento dati (VSost somm)'!F101=0,"l",'4-Inserimento dati (VSost somm)'!E101)</f>
        <v>l</v>
      </c>
      <c r="N35" s="161" t="str">
        <f>IF('4-Inserimento dati (VSost somm)'!F101=0,"l",'4-Inserimento dati (VSost somm)'!E101)</f>
        <v>l</v>
      </c>
      <c r="O35" s="198" t="str">
        <f>IF('4-Inserimento dati (VSost somm)'!F101=0,"l",'4-Inserimento dati (VSost somm)'!E101)</f>
        <v>l</v>
      </c>
      <c r="P35" s="161" t="str">
        <f>IF('4-Inserimento dati (VSost somm)'!F101=0,"l",'4-Inserimento dati (VSost somm)'!E101)</f>
        <v>l</v>
      </c>
      <c r="Q35" s="161" t="str">
        <f>IF('4-Inserimento dati (VSost somm)'!F101=0,"l",'4-Inserimento dati (VSost somm)'!E101)</f>
        <v>l</v>
      </c>
      <c r="R35" s="161" t="str">
        <f>IF('4-Inserimento dati (VSost somm)'!F101=0,"l",'4-Inserimento dati (VSost somm)'!E101)</f>
        <v>l</v>
      </c>
      <c r="S35" s="161" t="str">
        <f>IF('4-Inserimento dati (VSost somm)'!F101=0,"l",'4-Inserimento dati (VSost somm)'!E101)</f>
        <v>l</v>
      </c>
      <c r="T35" s="191" t="str">
        <f>IF('4-Inserimento dati (VSost somm)'!F101=0,"l",'4-Inserimento dati (VSost somm)'!E101)</f>
        <v>l</v>
      </c>
      <c r="U35" s="193" t="str">
        <f>IF('4-Inserimento dati (VSost somm)'!F101=0,"l",'4-Inserimento dati (VSost somm)'!E101)</f>
        <v>l</v>
      </c>
      <c r="V35" s="163" t="str">
        <f>IF('4-Inserimento dati (VSost somm)'!F101=0,"l",'4-Inserimento dati (VSost somm)'!E101)</f>
        <v>l</v>
      </c>
      <c r="W35" s="196" t="str">
        <f>IF('4-Inserimento dati (VSost somm)'!F101=0,"l",(IF('4-Inserimento dati (VSost somm)'!E101="sconosciuto","X","l")))</f>
        <v>l</v>
      </c>
      <c r="X35" s="166">
        <f>'4-Inserimento dati (VSost somm)'!F101</f>
        <v>0</v>
      </c>
      <c r="Y35" s="173" t="str">
        <f>IF('4-Inserimento dati (VSost somm)'!G101="nessuna","X",0)</f>
        <v>X</v>
      </c>
      <c r="Z35" s="174">
        <f>IF('4-Inserimento dati (VSost somm)'!G101="piccola","X",0)</f>
        <v>0</v>
      </c>
      <c r="AA35" s="174">
        <f>IF('4-Inserimento dati (VSost somm)'!G101="media","X",0)</f>
        <v>0</v>
      </c>
      <c r="AB35" s="175">
        <f>IF('4-Inserimento dati (VSost somm)'!G101="grande","X",0)</f>
        <v>0</v>
      </c>
      <c r="AC35" s="312">
        <f>'4-Inserimento dati (VSost somm)'!H101</f>
        <v>0</v>
      </c>
      <c r="AD35" s="313"/>
      <c r="AE35" s="313"/>
    </row>
    <row r="36" spans="1:31" ht="18.75" customHeight="1">
      <c r="A36" s="203"/>
      <c r="B36" s="8"/>
      <c r="C36" s="8"/>
      <c r="D36" s="8"/>
      <c r="E36" s="8"/>
      <c r="F36" s="8"/>
      <c r="G36" s="8"/>
      <c r="H36" s="126"/>
      <c r="I36" s="7"/>
      <c r="J36" s="126"/>
      <c r="K36" s="7"/>
      <c r="L36" s="126"/>
      <c r="M36" s="7"/>
      <c r="N36" s="7"/>
      <c r="O36" s="127"/>
      <c r="P36" s="7"/>
      <c r="Q36" s="126"/>
      <c r="R36" s="7"/>
      <c r="S36" s="127"/>
      <c r="T36" s="7"/>
      <c r="U36" s="25"/>
      <c r="V36" s="25"/>
      <c r="W36" s="25"/>
      <c r="X36" s="25"/>
      <c r="Y36" s="25"/>
      <c r="Z36" s="25"/>
      <c r="AA36" s="25"/>
      <c r="AB36" s="25"/>
      <c r="AC36" s="133"/>
      <c r="AD36" s="8"/>
      <c r="AE36" s="2"/>
    </row>
    <row r="37" spans="1:31" ht="12.75" customHeight="1">
      <c r="A37" s="390" t="s">
        <v>26</v>
      </c>
      <c r="B37" s="134" t="s">
        <v>54</v>
      </c>
      <c r="C37" s="135"/>
      <c r="D37" s="135"/>
      <c r="E37" s="135"/>
      <c r="F37" s="135"/>
      <c r="G37" s="135"/>
      <c r="H37" s="6"/>
      <c r="I37" s="87"/>
      <c r="J37" s="87"/>
      <c r="K37" s="6"/>
      <c r="L37" s="6"/>
      <c r="M37" s="5"/>
      <c r="N37" s="5"/>
      <c r="O37" s="5"/>
      <c r="P37" s="6"/>
      <c r="Q37" s="6"/>
      <c r="R37" s="5"/>
      <c r="S37" s="5"/>
      <c r="T37" s="6"/>
      <c r="U37" s="6"/>
      <c r="V37" s="6"/>
      <c r="W37" s="6"/>
      <c r="X37" s="6"/>
      <c r="Y37" s="6"/>
      <c r="Z37" s="6"/>
      <c r="AA37" s="6"/>
      <c r="AB37" s="6"/>
      <c r="AC37" s="132"/>
      <c r="AD37" s="6"/>
      <c r="AE37" s="2"/>
    </row>
    <row r="38" spans="1:31" ht="25.5" customHeight="1">
      <c r="A38" s="390"/>
      <c r="B38" s="64" t="s">
        <v>176</v>
      </c>
      <c r="C38" s="64" t="s">
        <v>41</v>
      </c>
      <c r="D38" s="64"/>
      <c r="E38" s="64"/>
      <c r="F38" s="64"/>
      <c r="G38" s="65"/>
      <c r="H38" s="158">
        <f>IF('4-Inserimento dati (VSost somm)'!F110=0,"l",'4-Inserimento dati (VSost somm)'!E110)</f>
        <v>0</v>
      </c>
      <c r="I38" s="159">
        <f>IF('4-Inserimento dati (VSost somm)'!F110=0,"l",'4-Inserimento dati (VSost somm)'!E110)</f>
        <v>0</v>
      </c>
      <c r="J38" s="159">
        <f>IF('4-Inserimento dati (VSost somm)'!F110=0,"l",'4-Inserimento dati (VSost somm)'!E110)</f>
        <v>0</v>
      </c>
      <c r="K38" s="159">
        <f>IF('4-Inserimento dati (VSost somm)'!F110=0,"l",'4-Inserimento dati (VSost somm)'!E110)</f>
        <v>0</v>
      </c>
      <c r="L38" s="159">
        <f>IF('4-Inserimento dati (VSost somm)'!F110=0,"l",'4-Inserimento dati (VSost somm)'!E110)</f>
        <v>0</v>
      </c>
      <c r="M38" s="159">
        <f>IF('4-Inserimento dati (VSost somm)'!F110=0,"l",'4-Inserimento dati (VSost somm)'!E110)</f>
        <v>0</v>
      </c>
      <c r="N38" s="159">
        <f>IF('4-Inserimento dati (VSost somm)'!F110=0,"l",'4-Inserimento dati (VSost somm)'!E110)</f>
        <v>0</v>
      </c>
      <c r="O38" s="159">
        <f>IF('4-Inserimento dati (VSost somm)'!F110=0,"l",'4-Inserimento dati (VSost somm)'!E110)</f>
        <v>0</v>
      </c>
      <c r="P38" s="159">
        <f>IF('4-Inserimento dati (VSost somm)'!F110=0,"l",'4-Inserimento dati (VSost somm)'!E110)</f>
        <v>0</v>
      </c>
      <c r="Q38" s="159">
        <f>IF('4-Inserimento dati (VSost somm)'!F110=0,"l",'4-Inserimento dati (VSost somm)'!E110)</f>
        <v>0</v>
      </c>
      <c r="R38" s="159">
        <f>IF('4-Inserimento dati (VSost somm)'!F110=0,"l",'4-Inserimento dati (VSost somm)'!E110)</f>
        <v>0</v>
      </c>
      <c r="S38" s="159">
        <f>IF('4-Inserimento dati (VSost somm)'!F110=0,"l",'4-Inserimento dati (VSost somm)'!E110)</f>
        <v>0</v>
      </c>
      <c r="T38" s="164">
        <f>IF('4-Inserimento dati (VSost somm)'!F110=0,"l",'4-Inserimento dati (VSost somm)'!E110)</f>
        <v>0</v>
      </c>
      <c r="U38" s="192">
        <f>IF('4-Inserimento dati (VSost somm)'!F110=0,"l",'4-Inserimento dati (VSost somm)'!E110)</f>
        <v>0</v>
      </c>
      <c r="V38" s="152">
        <f>IF('4-Inserimento dati (VSost somm)'!F110=0,"l",'4-Inserimento dati (VSost somm)'!E110)</f>
        <v>0</v>
      </c>
      <c r="W38" s="176" t="str">
        <f>IF('4-Inserimento dati (VSost somm)'!F110=0,"l",(IF('4-Inserimento dati (VSost somm)'!E110="sconosciuto","X","l")))</f>
        <v>l</v>
      </c>
      <c r="X38" s="165">
        <f>'4-Inserimento dati (VSost somm)'!F110</f>
        <v>0.2</v>
      </c>
      <c r="Y38" s="170" t="str">
        <f>IF('4-Inserimento dati (VSost somm)'!G110="nessuna","X",0)</f>
        <v>X</v>
      </c>
      <c r="Z38" s="171">
        <f>IF('4-Inserimento dati (VSost somm)'!G110="piccola","X",0)</f>
        <v>0</v>
      </c>
      <c r="AA38" s="171">
        <f>IF('4-Inserimento dati (VSost somm)'!G110="media","X",0)</f>
        <v>0</v>
      </c>
      <c r="AB38" s="172">
        <f>IF('4-Inserimento dati (VSost somm)'!G110="grande","X",0)</f>
        <v>0</v>
      </c>
      <c r="AC38" s="312">
        <f>'4-Inserimento dati (VSost somm)'!H110</f>
        <v>0</v>
      </c>
      <c r="AD38" s="313"/>
      <c r="AE38" s="313"/>
    </row>
    <row r="39" spans="1:31" ht="25.5" customHeight="1">
      <c r="A39" s="390"/>
      <c r="B39" s="64" t="s">
        <v>177</v>
      </c>
      <c r="C39" s="306" t="s">
        <v>42</v>
      </c>
      <c r="D39" s="307"/>
      <c r="E39" s="307"/>
      <c r="F39" s="307"/>
      <c r="G39" s="308"/>
      <c r="H39" s="158">
        <f>IF('4-Inserimento dati (VSost somm)'!F116=0,"l",'4-Inserimento dati (VSost somm)'!E116)</f>
        <v>0</v>
      </c>
      <c r="I39" s="159">
        <f>IF('4-Inserimento dati (VSost somm)'!F116=0,"l",'4-Inserimento dati (VSost somm)'!E116)</f>
        <v>0</v>
      </c>
      <c r="J39" s="159">
        <f>IF('4-Inserimento dati (VSost somm)'!F116=0,"l",'4-Inserimento dati (VSost somm)'!E116)</f>
        <v>0</v>
      </c>
      <c r="K39" s="159">
        <f>IF('4-Inserimento dati (VSost somm)'!F116=0,"l",'4-Inserimento dati (VSost somm)'!E116)</f>
        <v>0</v>
      </c>
      <c r="L39" s="159">
        <f>IF('4-Inserimento dati (VSost somm)'!F116=0,"l",'4-Inserimento dati (VSost somm)'!E116)</f>
        <v>0</v>
      </c>
      <c r="M39" s="159">
        <f>IF('4-Inserimento dati (VSost somm)'!F116=0,"l",'4-Inserimento dati (VSost somm)'!E116)</f>
        <v>0</v>
      </c>
      <c r="N39" s="159">
        <f>IF('4-Inserimento dati (VSost somm)'!F116=0,"l",'4-Inserimento dati (VSost somm)'!E116)</f>
        <v>0</v>
      </c>
      <c r="O39" s="159">
        <f>IF('4-Inserimento dati (VSost somm)'!F116=0,"l",'4-Inserimento dati (VSost somm)'!E116)</f>
        <v>0</v>
      </c>
      <c r="P39" s="159">
        <f>IF('4-Inserimento dati (VSost somm)'!F116=0,"l",'4-Inserimento dati (VSost somm)'!E116)</f>
        <v>0</v>
      </c>
      <c r="Q39" s="159">
        <f>IF('4-Inserimento dati (VSost somm)'!F116=0,"l",'4-Inserimento dati (VSost somm)'!E116)</f>
        <v>0</v>
      </c>
      <c r="R39" s="159">
        <f>IF('4-Inserimento dati (VSost somm)'!F116=0,"l",'4-Inserimento dati (VSost somm)'!E116)</f>
        <v>0</v>
      </c>
      <c r="S39" s="159">
        <f>IF('4-Inserimento dati (VSost somm)'!F116=0,"l",'4-Inserimento dati (VSost somm)'!E116)</f>
        <v>0</v>
      </c>
      <c r="T39" s="164">
        <f>IF('4-Inserimento dati (VSost somm)'!F116=0,"l",'4-Inserimento dati (VSost somm)'!E116)</f>
        <v>0</v>
      </c>
      <c r="U39" s="192">
        <f>IF('4-Inserimento dati (VSost somm)'!F116=0,"l",'4-Inserimento dati (VSost somm)'!E116)</f>
        <v>0</v>
      </c>
      <c r="V39" s="152">
        <f>IF('4-Inserimento dati (VSost somm)'!F116=0,"l",'4-Inserimento dati (VSost somm)'!E116)</f>
        <v>0</v>
      </c>
      <c r="W39" s="176" t="str">
        <f>IF('4-Inserimento dati (VSost somm)'!F116=0,"l",(IF('4-Inserimento dati (VSost somm)'!E116="sconosciuto","X","l")))</f>
        <v>l</v>
      </c>
      <c r="X39" s="165">
        <f>'4-Inserimento dati (VSost somm)'!F116</f>
        <v>0.2</v>
      </c>
      <c r="Y39" s="170" t="str">
        <f>IF('4-Inserimento dati (VSost somm)'!G116="nessuna","X",0)</f>
        <v>X</v>
      </c>
      <c r="Z39" s="171">
        <f>IF('4-Inserimento dati (VSost somm)'!G116="piccola","X",0)</f>
        <v>0</v>
      </c>
      <c r="AA39" s="171">
        <f>IF('4-Inserimento dati (VSost somm)'!G116="media","X",0)</f>
        <v>0</v>
      </c>
      <c r="AB39" s="172">
        <f>IF('4-Inserimento dati (VSost somm)'!G116="grande","X",0)</f>
        <v>0</v>
      </c>
      <c r="AC39" s="312">
        <f>'4-Inserimento dati (VSost somm)'!H116</f>
        <v>0</v>
      </c>
      <c r="AD39" s="313"/>
      <c r="AE39" s="313"/>
    </row>
    <row r="40" spans="1:31" ht="25.5" customHeight="1">
      <c r="A40" s="390"/>
      <c r="B40" s="64" t="s">
        <v>178</v>
      </c>
      <c r="C40" s="64" t="s">
        <v>101</v>
      </c>
      <c r="D40" s="64"/>
      <c r="E40" s="64"/>
      <c r="F40" s="64"/>
      <c r="G40" s="65"/>
      <c r="H40" s="158">
        <f>IF('4-Inserimento dati (VSost somm)'!F122=0,"l",'4-Inserimento dati (VSost somm)'!E122)</f>
        <v>0</v>
      </c>
      <c r="I40" s="159">
        <f>IF('4-Inserimento dati (VSost somm)'!F122=0,"l",'4-Inserimento dati (VSost somm)'!E122)</f>
        <v>0</v>
      </c>
      <c r="J40" s="151">
        <f>IF('4-Inserimento dati (VSost somm)'!F122=0,"l",'4-Inserimento dati (VSost somm)'!E122)</f>
        <v>0</v>
      </c>
      <c r="K40" s="159">
        <f>IF('4-Inserimento dati (VSost somm)'!F122=0,"l",'4-Inserimento dati (VSost somm)'!E122)</f>
        <v>0</v>
      </c>
      <c r="L40" s="151">
        <f>IF('4-Inserimento dati (VSost somm)'!F122=0,"l",'4-Inserimento dati (VSost somm)'!E122)</f>
        <v>0</v>
      </c>
      <c r="M40" s="159">
        <f>IF('4-Inserimento dati (VSost somm)'!F122=0,"l",'4-Inserimento dati (VSost somm)'!E122)</f>
        <v>0</v>
      </c>
      <c r="N40" s="153">
        <f>IF('4-Inserimento dati (VSost somm)'!F122=0,"l",'4-Inserimento dati (VSost somm)'!E122)</f>
        <v>0</v>
      </c>
      <c r="O40" s="151">
        <f>IF('4-Inserimento dati (VSost somm)'!F122=0,"l",'4-Inserimento dati (VSost somm)'!E122)</f>
        <v>0</v>
      </c>
      <c r="P40" s="159">
        <f>IF('4-Inserimento dati (VSost somm)'!F122=0,"l",'4-Inserimento dati (VSost somm)'!E122)</f>
        <v>0</v>
      </c>
      <c r="Q40" s="151">
        <f>IF('4-Inserimento dati (VSost somm)'!F122=0,"l",'4-Inserimento dati (VSost somm)'!E122)</f>
        <v>0</v>
      </c>
      <c r="R40" s="159">
        <f>IF('4-Inserimento dati (VSost somm)'!F122=0,"l",'4-Inserimento dati (VSost somm)'!E122)</f>
        <v>0</v>
      </c>
      <c r="S40" s="151">
        <f>IF('4-Inserimento dati (VSost somm)'!F122=0,"l",'4-Inserimento dati (VSost somm)'!E122)</f>
        <v>0</v>
      </c>
      <c r="T40" s="164">
        <f>IF('4-Inserimento dati (VSost somm)'!F122=0,"l",'4-Inserimento dati (VSost somm)'!E122)</f>
        <v>0</v>
      </c>
      <c r="U40" s="192">
        <f>IF('4-Inserimento dati (VSost somm)'!F122=0,"l",'4-Inserimento dati (VSost somm)'!E122)</f>
        <v>0</v>
      </c>
      <c r="V40" s="152">
        <f>IF('4-Inserimento dati (VSost somm)'!F122=0,"l",'4-Inserimento dati (VSost somm)'!E122)</f>
        <v>0</v>
      </c>
      <c r="W40" s="176" t="str">
        <f>IF('4-Inserimento dati (VSost somm)'!F122=0,"l",(IF('4-Inserimento dati (VSost somm)'!E122="sconosciuto","X","l")))</f>
        <v>l</v>
      </c>
      <c r="X40" s="165">
        <f>'4-Inserimento dati (VSost somm)'!F122</f>
        <v>0.2</v>
      </c>
      <c r="Y40" s="170" t="str">
        <f>IF('4-Inserimento dati (VSost somm)'!G122="nessuna","X",0)</f>
        <v>X</v>
      </c>
      <c r="Z40" s="171">
        <f>IF('4-Inserimento dati (VSost somm)'!G122="piccola","X",0)</f>
        <v>0</v>
      </c>
      <c r="AA40" s="171">
        <f>IF('4-Inserimento dati (VSost somm)'!G122="media","X",0)</f>
        <v>0</v>
      </c>
      <c r="AB40" s="172">
        <f>IF('4-Inserimento dati (VSost somm)'!G122="grande","X",0)</f>
        <v>0</v>
      </c>
      <c r="AC40" s="312">
        <f>'4-Inserimento dati (VSost somm)'!H122</f>
        <v>0</v>
      </c>
      <c r="AD40" s="313"/>
      <c r="AE40" s="313"/>
    </row>
    <row r="41" spans="1:31" ht="25.5" customHeight="1">
      <c r="A41" s="390"/>
      <c r="B41" s="64" t="s">
        <v>179</v>
      </c>
      <c r="C41" s="306" t="s">
        <v>43</v>
      </c>
      <c r="D41" s="307"/>
      <c r="E41" s="307"/>
      <c r="F41" s="307"/>
      <c r="G41" s="308"/>
      <c r="H41" s="158">
        <f>IF('4-Inserimento dati (VSost somm)'!F128=0,"l",'4-Inserimento dati (VSost somm)'!E128)</f>
        <v>0</v>
      </c>
      <c r="I41" s="159">
        <f>IF('4-Inserimento dati (VSost somm)'!F128=0,"l",'4-Inserimento dati (VSost somm)'!E128)</f>
        <v>0</v>
      </c>
      <c r="J41" s="151">
        <f>IF('4-Inserimento dati (VSost somm)'!F128=0,"l",'4-Inserimento dati (VSost somm)'!E128)</f>
        <v>0</v>
      </c>
      <c r="K41" s="159">
        <f>IF('4-Inserimento dati (VSost somm)'!F128=0,"l",'4-Inserimento dati (VSost somm)'!E128)</f>
        <v>0</v>
      </c>
      <c r="L41" s="151">
        <f>IF('4-Inserimento dati (VSost somm)'!F128=0,"l",'4-Inserimento dati (VSost somm)'!E128)</f>
        <v>0</v>
      </c>
      <c r="M41" s="159">
        <f>IF('4-Inserimento dati (VSost somm)'!F128=0,"l",'4-Inserimento dati (VSost somm)'!E128)</f>
        <v>0</v>
      </c>
      <c r="N41" s="151">
        <f>IF('4-Inserimento dati (VSost somm)'!F128=0,"l",'4-Inserimento dati (VSost somm)'!E128)</f>
        <v>0</v>
      </c>
      <c r="O41" s="151">
        <f>IF('4-Inserimento dati (VSost somm)'!F128=0,"l",'4-Inserimento dati (VSost somm)'!E128)</f>
        <v>0</v>
      </c>
      <c r="P41" s="159">
        <f>IF('4-Inserimento dati (VSost somm)'!F128=0,"l",'4-Inserimento dati (VSost somm)'!E128)</f>
        <v>0</v>
      </c>
      <c r="Q41" s="151">
        <f>IF('4-Inserimento dati (VSost somm)'!F128=0,"l",'4-Inserimento dati (VSost somm)'!E128)</f>
        <v>0</v>
      </c>
      <c r="R41" s="159">
        <f>IF('4-Inserimento dati (VSost somm)'!F128=0,"l",'4-Inserimento dati (VSost somm)'!E128)</f>
        <v>0</v>
      </c>
      <c r="S41" s="151">
        <f>IF('4-Inserimento dati (VSost somm)'!F128=0,"l",'4-Inserimento dati (VSost somm)'!E128)</f>
        <v>0</v>
      </c>
      <c r="T41" s="164">
        <f>IF('4-Inserimento dati (VSost somm)'!F128=0,"l",'4-Inserimento dati (VSost somm)'!E128)</f>
        <v>0</v>
      </c>
      <c r="U41" s="192">
        <f>IF('4-Inserimento dati (VSost somm)'!F128=0,"l",'4-Inserimento dati (VSost somm)'!E128)</f>
        <v>0</v>
      </c>
      <c r="V41" s="152">
        <f>IF('4-Inserimento dati (VSost somm)'!F128=0,"l",'4-Inserimento dati (VSost somm)'!E128)</f>
        <v>0</v>
      </c>
      <c r="W41" s="176" t="str">
        <f>IF('4-Inserimento dati (VSost somm)'!F128=0,"l",(IF('4-Inserimento dati (VSost somm)'!E128="sconosciuto","X","l")))</f>
        <v>l</v>
      </c>
      <c r="X41" s="165">
        <f>'4-Inserimento dati (VSost somm)'!F128</f>
        <v>0.2</v>
      </c>
      <c r="Y41" s="170" t="str">
        <f>IF('4-Inserimento dati (VSost somm)'!G128="nessuna","X",0)</f>
        <v>X</v>
      </c>
      <c r="Z41" s="171">
        <f>IF('4-Inserimento dati (VSost somm)'!G128="piccola","X",0)</f>
        <v>0</v>
      </c>
      <c r="AA41" s="171">
        <f>IF('4-Inserimento dati (VSost somm)'!G128="media","X",0)</f>
        <v>0</v>
      </c>
      <c r="AB41" s="172">
        <f>IF('4-Inserimento dati (VSost somm)'!G128="grande","X",0)</f>
        <v>0</v>
      </c>
      <c r="AC41" s="312">
        <f>'4-Inserimento dati (VSost somm)'!H128</f>
        <v>0</v>
      </c>
      <c r="AD41" s="313"/>
      <c r="AE41" s="313"/>
    </row>
    <row r="42" spans="1:31" ht="25.5" customHeight="1">
      <c r="A42" s="390"/>
      <c r="B42" s="64" t="s">
        <v>180</v>
      </c>
      <c r="C42" s="66" t="s">
        <v>51</v>
      </c>
      <c r="D42" s="66"/>
      <c r="E42" s="66"/>
      <c r="F42" s="66"/>
      <c r="G42" s="67"/>
      <c r="H42" s="160">
        <f>IF('4-Inserimento dati (VSost somm)'!F134=0,"l",'4-Inserimento dati (VSost somm)'!E134)</f>
        <v>0</v>
      </c>
      <c r="I42" s="161">
        <f>IF('4-Inserimento dati (VSost somm)'!F134=0,"l",'4-Inserimento dati (VSost somm)'!E134)</f>
        <v>0</v>
      </c>
      <c r="J42" s="161">
        <f>IF('4-Inserimento dati (VSost somm)'!F134=0,"l",'4-Inserimento dati (VSost somm)'!E134)</f>
        <v>0</v>
      </c>
      <c r="K42" s="161">
        <f>IF('4-Inserimento dati (VSost somm)'!F134=0,"l",'4-Inserimento dati (VSost somm)'!E134)</f>
        <v>0</v>
      </c>
      <c r="L42" s="161">
        <f>IF('4-Inserimento dati (VSost somm)'!F134=0,"l",'4-Inserimento dati (VSost somm)'!E134)</f>
        <v>0</v>
      </c>
      <c r="M42" s="161">
        <f>IF('4-Inserimento dati (VSost somm)'!F134=0,"l",'4-Inserimento dati (VSost somm)'!E134)</f>
        <v>0</v>
      </c>
      <c r="N42" s="161">
        <f>IF('4-Inserimento dati (VSost somm)'!F134=0,"l",'4-Inserimento dati (VSost somm)'!E134)</f>
        <v>0</v>
      </c>
      <c r="O42" s="161">
        <f>IF('4-Inserimento dati (VSost somm)'!F134=0,"l",'4-Inserimento dati (VSost somm)'!E134)</f>
        <v>0</v>
      </c>
      <c r="P42" s="161">
        <f>IF('4-Inserimento dati (VSost somm)'!F134=0,"l",'4-Inserimento dati (VSost somm)'!E134)</f>
        <v>0</v>
      </c>
      <c r="Q42" s="161">
        <f>IF('4-Inserimento dati (VSost somm)'!F134=0,"l",'4-Inserimento dati (VSost somm)'!E134)</f>
        <v>0</v>
      </c>
      <c r="R42" s="161">
        <f>IF('4-Inserimento dati (VSost somm)'!F134=0,"l",'4-Inserimento dati (VSost somm)'!E134)</f>
        <v>0</v>
      </c>
      <c r="S42" s="161">
        <f>IF('4-Inserimento dati (VSost somm)'!F134=0,"l",'4-Inserimento dati (VSost somm)'!E134)</f>
        <v>0</v>
      </c>
      <c r="T42" s="191">
        <f>IF('4-Inserimento dati (VSost somm)'!F134=0,"l",'4-Inserimento dati (VSost somm)'!E134)</f>
        <v>0</v>
      </c>
      <c r="U42" s="193">
        <f>IF('4-Inserimento dati (VSost somm)'!F134=0,"l",'4-Inserimento dati (VSost somm)'!E134)</f>
        <v>0</v>
      </c>
      <c r="V42" s="155">
        <f>IF('4-Inserimento dati (VSost somm)'!F134=0,"l",'4-Inserimento dati (VSost somm)'!E134)</f>
        <v>0</v>
      </c>
      <c r="W42" s="177" t="str">
        <f>IF('4-Inserimento dati (VSost somm)'!F134=0,"l",(IF('4-Inserimento dati (VSost somm)'!E134="sconosciuto","X","l")))</f>
        <v>l</v>
      </c>
      <c r="X42" s="165">
        <f>'4-Inserimento dati (VSost somm)'!F134</f>
        <v>0.2</v>
      </c>
      <c r="Y42" s="173" t="str">
        <f>IF('4-Inserimento dati (VSost somm)'!G134="nessuna","X",0)</f>
        <v>X</v>
      </c>
      <c r="Z42" s="174">
        <f>IF('4-Inserimento dati (VSost somm)'!G134="piccola","X",0)</f>
        <v>0</v>
      </c>
      <c r="AA42" s="174">
        <f>IF('4-Inserimento dati (VSost somm)'!G134="media","X",0)</f>
        <v>0</v>
      </c>
      <c r="AB42" s="175">
        <f>IF('4-Inserimento dati (VSost somm)'!G134="grande","X",0)</f>
        <v>0</v>
      </c>
      <c r="AC42" s="312">
        <f>'4-Inserimento dati (VSost somm)'!H134</f>
        <v>0</v>
      </c>
      <c r="AD42" s="313"/>
      <c r="AE42" s="313"/>
    </row>
    <row r="43" spans="1:31" ht="25.5" customHeight="1">
      <c r="A43" s="390"/>
      <c r="B43" s="64" t="s">
        <v>227</v>
      </c>
      <c r="C43" s="306" t="str">
        <f>IF('4-Inserimento dati (VSost somm)'!C140:D140="","Il criterio non è utilizzato",'4-Inserimento dati (VSost somm)'!C140:D140)</f>
        <v>Criterio 6</v>
      </c>
      <c r="D43" s="307"/>
      <c r="E43" s="307"/>
      <c r="F43" s="307"/>
      <c r="G43" s="308"/>
      <c r="H43" s="158" t="str">
        <f>IF('4-Inserimento dati (VSost somm)'!F140=0,"l",'4-Inserimento dati (VSost somm)'!E140)</f>
        <v>l</v>
      </c>
      <c r="I43" s="159" t="str">
        <f>IF('4-Inserimento dati (VSost somm)'!F140=0,"l",'4-Inserimento dati (VSost somm)'!E140)</f>
        <v>l</v>
      </c>
      <c r="J43" s="159" t="str">
        <f>IF('4-Inserimento dati (VSost somm)'!F140=0,"l",'4-Inserimento dati (VSost somm)'!E140)</f>
        <v>l</v>
      </c>
      <c r="K43" s="159" t="str">
        <f>IF('4-Inserimento dati (VSost somm)'!F140=0,"l",'4-Inserimento dati (VSost somm)'!E140)</f>
        <v>l</v>
      </c>
      <c r="L43" s="159" t="str">
        <f>IF('4-Inserimento dati (VSost somm)'!F140=0,"l",'4-Inserimento dati (VSost somm)'!E140)</f>
        <v>l</v>
      </c>
      <c r="M43" s="159" t="str">
        <f>IF('4-Inserimento dati (VSost somm)'!F140=0,"l",'4-Inserimento dati (VSost somm)'!E140)</f>
        <v>l</v>
      </c>
      <c r="N43" s="159" t="str">
        <f>IF('4-Inserimento dati (VSost somm)'!F140=0,"l",'4-Inserimento dati (VSost somm)'!E140)</f>
        <v>l</v>
      </c>
      <c r="O43" s="159" t="str">
        <f>IF('4-Inserimento dati (VSost somm)'!F140=0,"l",'4-Inserimento dati (VSost somm)'!E140)</f>
        <v>l</v>
      </c>
      <c r="P43" s="159" t="str">
        <f>IF('4-Inserimento dati (VSost somm)'!F140=0,"l",'4-Inserimento dati (VSost somm)'!E140)</f>
        <v>l</v>
      </c>
      <c r="Q43" s="159" t="str">
        <f>IF('4-Inserimento dati (VSost somm)'!F140=0,"l",'4-Inserimento dati (VSost somm)'!E140)</f>
        <v>l</v>
      </c>
      <c r="R43" s="159" t="str">
        <f>IF('4-Inserimento dati (VSost somm)'!F140=0,"l",'4-Inserimento dati (VSost somm)'!E140)</f>
        <v>l</v>
      </c>
      <c r="S43" s="159" t="str">
        <f>IF('4-Inserimento dati (VSost somm)'!F140=0,"l",'4-Inserimento dati (VSost somm)'!E140)</f>
        <v>l</v>
      </c>
      <c r="T43" s="164" t="str">
        <f>IF('4-Inserimento dati (VSost somm)'!F140=0,"l",'4-Inserimento dati (VSost somm)'!E140)</f>
        <v>l</v>
      </c>
      <c r="U43" s="192" t="str">
        <f>IF('4-Inserimento dati (VSost somm)'!F140=0,"l",'4-Inserimento dati (VSost somm)'!E140)</f>
        <v>l</v>
      </c>
      <c r="V43" s="162" t="str">
        <f>IF('4-Inserimento dati (VSost somm)'!F140=0,"l",'4-Inserimento dati (VSost somm)'!E140)</f>
        <v>l</v>
      </c>
      <c r="W43" s="195" t="str">
        <f>IF('4-Inserimento dati (VSost somm)'!F140=0,"l",(IF('4-Inserimento dati (VSost somm)'!E140="sconosciuto","X","l")))</f>
        <v>l</v>
      </c>
      <c r="X43" s="165">
        <f>'4-Inserimento dati (VSost somm)'!F140</f>
        <v>0</v>
      </c>
      <c r="Y43" s="170" t="str">
        <f>IF('4-Inserimento dati (VSost somm)'!G140="nessuna","X",0)</f>
        <v>X</v>
      </c>
      <c r="Z43" s="171">
        <f>IF('4-Inserimento dati (VSost somm)'!G140="piccola","X",0)</f>
        <v>0</v>
      </c>
      <c r="AA43" s="171">
        <f>IF('4-Inserimento dati (VSost somm)'!G140="media","X",0)</f>
        <v>0</v>
      </c>
      <c r="AB43" s="172">
        <f>IF('4-Inserimento dati (VSost somm)'!G140="grande","X",0)</f>
        <v>0</v>
      </c>
      <c r="AC43" s="312">
        <f>'4-Inserimento dati (VSost somm)'!H140</f>
        <v>0</v>
      </c>
      <c r="AD43" s="313"/>
      <c r="AE43" s="313"/>
    </row>
    <row r="44" spans="1:31" ht="25.5" customHeight="1">
      <c r="A44" s="390"/>
      <c r="B44" s="66" t="s">
        <v>228</v>
      </c>
      <c r="C44" s="388" t="str">
        <f>IF('4-Inserimento dati (VSost somm)'!C146:D146="","Il criterio non è utilizzato",'4-Inserimento dati (VSost somm)'!C146:D146)</f>
        <v>Criterio 7</v>
      </c>
      <c r="D44" s="314"/>
      <c r="E44" s="314"/>
      <c r="F44" s="314"/>
      <c r="G44" s="389"/>
      <c r="H44" s="160" t="str">
        <f>IF('4-Inserimento dati (VSost somm)'!F146=0,"l",'4-Inserimento dati (VSost somm)'!E146)</f>
        <v>l</v>
      </c>
      <c r="I44" s="161" t="str">
        <f>IF('4-Inserimento dati (VSost somm)'!F146=0,"l",'4-Inserimento dati (VSost somm)'!E146)</f>
        <v>l</v>
      </c>
      <c r="J44" s="161" t="str">
        <f>IF('4-Inserimento dati (VSost somm)'!F146=0,"l",'4-Inserimento dati (VSost somm)'!E146)</f>
        <v>l</v>
      </c>
      <c r="K44" s="161" t="str">
        <f>IF('4-Inserimento dati (VSost somm)'!F146=0,"l",'4-Inserimento dati (VSost somm)'!E146)</f>
        <v>l</v>
      </c>
      <c r="L44" s="161" t="str">
        <f>IF('4-Inserimento dati (VSost somm)'!F146=0,"l",'4-Inserimento dati (VSost somm)'!E146)</f>
        <v>l</v>
      </c>
      <c r="M44" s="161" t="str">
        <f>IF('4-Inserimento dati (VSost somm)'!F146=0,"l",'4-Inserimento dati (VSost somm)'!E146)</f>
        <v>l</v>
      </c>
      <c r="N44" s="161" t="str">
        <f>IF('4-Inserimento dati (VSost somm)'!F146=0,"l",'4-Inserimento dati (VSost somm)'!E146)</f>
        <v>l</v>
      </c>
      <c r="O44" s="198" t="str">
        <f>IF('4-Inserimento dati (VSost somm)'!F146=0,"l",'4-Inserimento dati (VSost somm)'!E146)</f>
        <v>l</v>
      </c>
      <c r="P44" s="161" t="str">
        <f>IF('4-Inserimento dati (VSost somm)'!F146=0,"l",'4-Inserimento dati (VSost somm)'!E146)</f>
        <v>l</v>
      </c>
      <c r="Q44" s="161" t="str">
        <f>IF('4-Inserimento dati (VSost somm)'!F146=0,"l",'4-Inserimento dati (VSost somm)'!E146)</f>
        <v>l</v>
      </c>
      <c r="R44" s="161" t="str">
        <f>IF('4-Inserimento dati (VSost somm)'!F146=0,"l",'4-Inserimento dati (VSost somm)'!E146)</f>
        <v>l</v>
      </c>
      <c r="S44" s="161" t="str">
        <f>IF('4-Inserimento dati (VSost somm)'!F146=0,"l",'4-Inserimento dati (VSost somm)'!E146)</f>
        <v>l</v>
      </c>
      <c r="T44" s="191" t="str">
        <f>IF('4-Inserimento dati (VSost somm)'!F146=0,"l",'4-Inserimento dati (VSost somm)'!E146)</f>
        <v>l</v>
      </c>
      <c r="U44" s="193" t="str">
        <f>IF('4-Inserimento dati (VSost somm)'!F146=0,"l",'4-Inserimento dati (VSost somm)'!E146)</f>
        <v>l</v>
      </c>
      <c r="V44" s="163" t="str">
        <f>IF('4-Inserimento dati (VSost somm)'!F146=0,"l",'4-Inserimento dati (VSost somm)'!E146)</f>
        <v>l</v>
      </c>
      <c r="W44" s="196" t="str">
        <f>IF('4-Inserimento dati (VSost somm)'!F146=0,"l",(IF('4-Inserimento dati (VSost somm)'!E146="sconosciuto","X","l")))</f>
        <v>l</v>
      </c>
      <c r="X44" s="166">
        <f>'4-Inserimento dati (VSost somm)'!F146</f>
        <v>0</v>
      </c>
      <c r="Y44" s="173" t="str">
        <f>IF('4-Inserimento dati (VSost somm)'!G146="nessuna","X",0)</f>
        <v>X</v>
      </c>
      <c r="Z44" s="174">
        <f>IF('4-Inserimento dati (VSost somm)'!G146="piccola","X",0)</f>
        <v>0</v>
      </c>
      <c r="AA44" s="174">
        <f>IF('4-Inserimento dati (VSost somm)'!G146="media","X",0)</f>
        <v>0</v>
      </c>
      <c r="AB44" s="175">
        <f>IF('4-Inserimento dati (VSost somm)'!G146="grande","X",0)</f>
        <v>0</v>
      </c>
      <c r="AC44" s="312">
        <f>'4-Inserimento dati (VSost somm)'!H146</f>
        <v>0</v>
      </c>
      <c r="AD44" s="313"/>
      <c r="AE44" s="313"/>
    </row>
    <row r="45" spans="1:31" ht="12.75">
      <c r="A45" s="203"/>
      <c r="B45" s="2"/>
      <c r="C45" s="2"/>
      <c r="D45" s="2"/>
      <c r="E45" s="2"/>
      <c r="F45" s="2"/>
      <c r="G45" s="2"/>
      <c r="H45" s="2"/>
      <c r="I45" s="321"/>
      <c r="J45" s="321"/>
      <c r="K45" s="2"/>
      <c r="L45" s="2"/>
      <c r="M45" s="350"/>
      <c r="N45" s="350"/>
      <c r="O45" s="350"/>
      <c r="P45" s="2"/>
      <c r="Q45" s="2"/>
      <c r="R45" s="350"/>
      <c r="S45" s="350"/>
      <c r="T45" s="2"/>
      <c r="U45" s="2"/>
      <c r="V45" s="2"/>
      <c r="W45" s="2"/>
      <c r="X45" s="2"/>
      <c r="Y45" s="2"/>
      <c r="Z45" s="2"/>
      <c r="AA45" s="2"/>
      <c r="AB45" s="2"/>
      <c r="AC45" s="2"/>
      <c r="AD45" s="2"/>
      <c r="AE45" s="2"/>
    </row>
    <row r="46" spans="1:31" ht="12.75">
      <c r="A46" s="203"/>
      <c r="B46" s="2"/>
      <c r="C46" s="2"/>
      <c r="D46" s="2"/>
      <c r="E46" s="2"/>
      <c r="F46" s="2"/>
      <c r="G46" s="2"/>
      <c r="H46" s="2"/>
      <c r="I46" s="26"/>
      <c r="J46" s="26"/>
      <c r="K46" s="2"/>
      <c r="L46" s="2"/>
      <c r="M46" s="27"/>
      <c r="N46" s="27"/>
      <c r="O46" s="27"/>
      <c r="P46" s="2"/>
      <c r="Q46" s="2"/>
      <c r="R46" s="27"/>
      <c r="S46" s="27"/>
      <c r="T46" s="2"/>
      <c r="U46" s="2"/>
      <c r="V46" s="2"/>
      <c r="W46" s="2"/>
      <c r="X46" s="2"/>
      <c r="Y46" s="2"/>
      <c r="Z46" s="2"/>
      <c r="AA46" s="2"/>
      <c r="AB46" s="2"/>
      <c r="AC46" s="2"/>
      <c r="AD46" s="2"/>
      <c r="AE46" s="2"/>
    </row>
    <row r="47" spans="1:31" ht="12.75">
      <c r="A47" s="203"/>
      <c r="B47" s="2"/>
      <c r="C47" s="2"/>
      <c r="D47" s="2"/>
      <c r="E47" s="2"/>
      <c r="F47" s="2"/>
      <c r="G47" s="2"/>
      <c r="H47" s="2"/>
      <c r="I47" s="321"/>
      <c r="J47" s="321"/>
      <c r="K47" s="2"/>
      <c r="L47" s="2"/>
      <c r="M47" s="350"/>
      <c r="N47" s="350"/>
      <c r="O47" s="350"/>
      <c r="P47" s="2"/>
      <c r="Q47" s="2"/>
      <c r="R47" s="350"/>
      <c r="S47" s="350"/>
      <c r="T47" s="2"/>
      <c r="U47" s="2"/>
      <c r="V47" s="2"/>
      <c r="W47" s="2"/>
      <c r="X47" s="2"/>
      <c r="Y47" s="2"/>
      <c r="Z47" s="2"/>
      <c r="AA47" s="2"/>
      <c r="AB47" s="2"/>
      <c r="AC47" s="2"/>
      <c r="AD47" s="2"/>
      <c r="AE47" s="2"/>
    </row>
    <row r="48" spans="1:31" ht="15.75">
      <c r="A48" s="203"/>
      <c r="B48" s="76" t="s">
        <v>70</v>
      </c>
      <c r="C48" s="77"/>
      <c r="D48" s="77"/>
      <c r="E48" s="2"/>
      <c r="F48" s="2"/>
      <c r="G48" s="2"/>
      <c r="H48" s="2"/>
      <c r="I48" s="321"/>
      <c r="J48" s="321"/>
      <c r="K48" s="2"/>
      <c r="L48" s="2"/>
      <c r="M48" s="350"/>
      <c r="N48" s="350"/>
      <c r="O48" s="350"/>
      <c r="P48" s="2"/>
      <c r="Q48" s="2"/>
      <c r="R48" s="350"/>
      <c r="S48" s="350"/>
      <c r="T48" s="2"/>
      <c r="U48" s="2"/>
      <c r="V48" s="2"/>
      <c r="W48" s="2"/>
      <c r="X48" s="2"/>
      <c r="Y48" s="2"/>
      <c r="Z48" s="2"/>
      <c r="AA48" s="2"/>
      <c r="AB48" s="2"/>
      <c r="AC48" s="2"/>
      <c r="AD48" s="2"/>
      <c r="AE48" s="2"/>
    </row>
    <row r="49" spans="1:31" ht="18.75" customHeight="1">
      <c r="A49" s="203"/>
      <c r="B49" s="11"/>
      <c r="C49" s="11"/>
      <c r="D49" s="11"/>
      <c r="E49" s="28"/>
      <c r="F49" s="28"/>
      <c r="G49" s="7"/>
      <c r="H49" s="82"/>
      <c r="I49" s="358" t="s">
        <v>75</v>
      </c>
      <c r="J49" s="359"/>
      <c r="K49" s="359"/>
      <c r="L49" s="359"/>
      <c r="M49" s="359"/>
      <c r="N49" s="359"/>
      <c r="O49" s="359"/>
      <c r="P49" s="359"/>
      <c r="Q49" s="359"/>
      <c r="R49" s="359"/>
      <c r="S49" s="359"/>
      <c r="T49" s="359"/>
      <c r="U49" s="359"/>
      <c r="V49" s="359"/>
      <c r="W49" s="360"/>
      <c r="X49" s="303"/>
      <c r="Y49" s="338" t="s">
        <v>95</v>
      </c>
      <c r="Z49" s="324"/>
      <c r="AA49" s="324"/>
      <c r="AB49" s="347"/>
      <c r="AC49" s="320" t="s">
        <v>64</v>
      </c>
      <c r="AD49" s="321"/>
      <c r="AE49" s="290"/>
    </row>
    <row r="50" spans="1:31" ht="25.5" customHeight="1">
      <c r="A50" s="203"/>
      <c r="B50" s="68" t="s">
        <v>92</v>
      </c>
      <c r="C50" s="68" t="s">
        <v>30</v>
      </c>
      <c r="D50" s="68"/>
      <c r="E50" s="28"/>
      <c r="F50" s="83"/>
      <c r="G50" s="83"/>
      <c r="H50" s="84"/>
      <c r="I50" s="356" t="s">
        <v>96</v>
      </c>
      <c r="J50" s="354"/>
      <c r="K50" s="354"/>
      <c r="L50" s="324" t="s">
        <v>34</v>
      </c>
      <c r="M50" s="354"/>
      <c r="N50" s="354"/>
      <c r="O50" s="324" t="s">
        <v>97</v>
      </c>
      <c r="P50" s="354"/>
      <c r="Q50" s="354"/>
      <c r="R50" s="324" t="s">
        <v>98</v>
      </c>
      <c r="S50" s="354"/>
      <c r="T50" s="355"/>
      <c r="U50" s="326" t="s">
        <v>151</v>
      </c>
      <c r="V50" s="327"/>
      <c r="W50" s="328"/>
      <c r="X50" s="304"/>
      <c r="Y50" s="30" t="s">
        <v>96</v>
      </c>
      <c r="Z50" s="31" t="s">
        <v>34</v>
      </c>
      <c r="AA50" s="31" t="s">
        <v>97</v>
      </c>
      <c r="AB50" s="32" t="s">
        <v>98</v>
      </c>
      <c r="AC50" s="11"/>
      <c r="AD50" s="2"/>
      <c r="AE50" s="2"/>
    </row>
    <row r="51" spans="1:31" ht="12.75">
      <c r="A51" s="203"/>
      <c r="B51" s="180" t="s">
        <v>55</v>
      </c>
      <c r="C51" s="181"/>
      <c r="D51" s="181"/>
      <c r="E51" s="182"/>
      <c r="F51" s="183"/>
      <c r="G51" s="183"/>
      <c r="H51" s="184"/>
      <c r="I51" s="78"/>
      <c r="J51" s="87"/>
      <c r="K51" s="88"/>
      <c r="L51" s="16"/>
      <c r="M51" s="78"/>
      <c r="N51" s="89"/>
      <c r="O51" s="90"/>
      <c r="P51" s="91"/>
      <c r="Q51" s="79"/>
      <c r="R51" s="90"/>
      <c r="S51" s="91"/>
      <c r="T51" s="91"/>
      <c r="U51" s="188"/>
      <c r="V51" s="60"/>
      <c r="W51" s="61"/>
      <c r="X51" s="305"/>
      <c r="Y51" s="19"/>
      <c r="Z51" s="15"/>
      <c r="AA51" s="15"/>
      <c r="AB51" s="20"/>
      <c r="AC51" s="2"/>
      <c r="AD51" s="2"/>
      <c r="AE51" s="2"/>
    </row>
    <row r="52" spans="1:31" ht="25.5" customHeight="1">
      <c r="A52" s="390" t="s">
        <v>26</v>
      </c>
      <c r="B52" s="72">
        <v>1</v>
      </c>
      <c r="C52" s="73" t="s">
        <v>44</v>
      </c>
      <c r="D52" s="73"/>
      <c r="E52" s="62"/>
      <c r="F52" s="85"/>
      <c r="G52" s="85"/>
      <c r="H52" s="86"/>
      <c r="I52" s="315" t="str">
        <f>'4-Inserimento dati (VSost somm)'!E159</f>
        <v>nessuna</v>
      </c>
      <c r="J52" s="316"/>
      <c r="K52" s="316"/>
      <c r="L52" s="316" t="str">
        <f>'4-Inserimento dati (VSost somm)'!E159</f>
        <v>nessuna</v>
      </c>
      <c r="M52" s="316"/>
      <c r="N52" s="316"/>
      <c r="O52" s="316" t="str">
        <f>'4-Inserimento dati (VSost somm)'!E159</f>
        <v>nessuna</v>
      </c>
      <c r="P52" s="316"/>
      <c r="Q52" s="316"/>
      <c r="R52" s="316" t="str">
        <f>'4-Inserimento dati (VSost somm)'!E159</f>
        <v>nessuna</v>
      </c>
      <c r="S52" s="316"/>
      <c r="T52" s="319"/>
      <c r="U52" s="189"/>
      <c r="V52" s="156"/>
      <c r="W52" s="176" t="str">
        <f>(IF('4-Inserimento dati (VSost somm)'!E159="sconosciuto","X","l"))</f>
        <v>l</v>
      </c>
      <c r="X52" s="21"/>
      <c r="Y52" s="170" t="str">
        <f>IF('4-Inserimento dati (VSost somm)'!G159="nessuna","X",0)</f>
        <v>X</v>
      </c>
      <c r="Z52" s="171">
        <f>IF('4-Inserimento dati (VSost somm)'!G159="piccola","X",0)</f>
        <v>0</v>
      </c>
      <c r="AA52" s="171">
        <f>IF('4-Inserimento dati (VSost somm)'!G159="media","X",0)</f>
        <v>0</v>
      </c>
      <c r="AB52" s="172">
        <f>IF('4-Inserimento dati (VSost somm)'!G159="grande","X",0)</f>
        <v>0</v>
      </c>
      <c r="AC52" s="312">
        <f>'4-Inserimento dati (VSost somm)'!H159</f>
        <v>0</v>
      </c>
      <c r="AD52" s="313"/>
      <c r="AE52" s="314"/>
    </row>
    <row r="53" spans="1:31" ht="25.5" customHeight="1">
      <c r="A53" s="390"/>
      <c r="B53" s="72">
        <f aca="true" t="shared" si="0" ref="B53:B59">B52+1</f>
        <v>2</v>
      </c>
      <c r="C53" s="73" t="s">
        <v>45</v>
      </c>
      <c r="D53" s="73"/>
      <c r="E53" s="62"/>
      <c r="F53" s="85"/>
      <c r="G53" s="85"/>
      <c r="H53" s="86"/>
      <c r="I53" s="315" t="str">
        <f>'4-Inserimento dati (VSost somm)'!E161</f>
        <v>nessuna</v>
      </c>
      <c r="J53" s="316"/>
      <c r="K53" s="316"/>
      <c r="L53" s="316" t="str">
        <f>'4-Inserimento dati (VSost somm)'!E161</f>
        <v>nessuna</v>
      </c>
      <c r="M53" s="316"/>
      <c r="N53" s="316"/>
      <c r="O53" s="316" t="str">
        <f>'4-Inserimento dati (VSost somm)'!E161</f>
        <v>nessuna</v>
      </c>
      <c r="P53" s="316"/>
      <c r="Q53" s="316"/>
      <c r="R53" s="316" t="str">
        <f>'4-Inserimento dati (VSost somm)'!E161</f>
        <v>nessuna</v>
      </c>
      <c r="S53" s="316"/>
      <c r="T53" s="319"/>
      <c r="U53" s="189"/>
      <c r="V53" s="156"/>
      <c r="W53" s="176" t="str">
        <f>(IF('4-Inserimento dati (VSost somm)'!E161="sconosciuto","X","l"))</f>
        <v>l</v>
      </c>
      <c r="X53" s="21"/>
      <c r="Y53" s="170" t="str">
        <f>IF('4-Inserimento dati (VSost somm)'!G161="nessuna","X",0)</f>
        <v>X</v>
      </c>
      <c r="Z53" s="171">
        <f>IF('4-Inserimento dati (VSost somm)'!G161="piccola","X",0)</f>
        <v>0</v>
      </c>
      <c r="AA53" s="171">
        <f>IF('4-Inserimento dati (VSost somm)'!G161="media","X",0)</f>
        <v>0</v>
      </c>
      <c r="AB53" s="172">
        <f>IF('4-Inserimento dati (VSost somm)'!G161="grande","X",0)</f>
        <v>0</v>
      </c>
      <c r="AC53" s="312">
        <f>'4-Inserimento dati (VSost somm)'!H161</f>
        <v>0</v>
      </c>
      <c r="AD53" s="313"/>
      <c r="AE53" s="314"/>
    </row>
    <row r="54" spans="1:31" ht="25.5" customHeight="1">
      <c r="A54" s="390"/>
      <c r="B54" s="72">
        <f t="shared" si="0"/>
        <v>3</v>
      </c>
      <c r="C54" s="73" t="s">
        <v>46</v>
      </c>
      <c r="D54" s="73"/>
      <c r="E54" s="62"/>
      <c r="F54" s="85"/>
      <c r="G54" s="85"/>
      <c r="H54" s="86"/>
      <c r="I54" s="315" t="str">
        <f>'4-Inserimento dati (VSost somm)'!E163</f>
        <v>nessuna</v>
      </c>
      <c r="J54" s="316"/>
      <c r="K54" s="316"/>
      <c r="L54" s="316" t="str">
        <f>'4-Inserimento dati (VSost somm)'!E163</f>
        <v>nessuna</v>
      </c>
      <c r="M54" s="316"/>
      <c r="N54" s="316"/>
      <c r="O54" s="316" t="str">
        <f>'4-Inserimento dati (VSost somm)'!E163</f>
        <v>nessuna</v>
      </c>
      <c r="P54" s="316"/>
      <c r="Q54" s="316"/>
      <c r="R54" s="316" t="str">
        <f>'4-Inserimento dati (VSost somm)'!E163</f>
        <v>nessuna</v>
      </c>
      <c r="S54" s="316"/>
      <c r="T54" s="319"/>
      <c r="U54" s="189"/>
      <c r="V54" s="156"/>
      <c r="W54" s="176" t="str">
        <f>(IF('4-Inserimento dati (VSost somm)'!E163="sconosciuto","X","l"))</f>
        <v>l</v>
      </c>
      <c r="X54" s="21"/>
      <c r="Y54" s="170" t="str">
        <f>IF('4-Inserimento dati (VSost somm)'!G163="nessuna","X",0)</f>
        <v>X</v>
      </c>
      <c r="Z54" s="171">
        <f>IF('4-Inserimento dati (VSost somm)'!G163="piccola","X",0)</f>
        <v>0</v>
      </c>
      <c r="AA54" s="171">
        <f>IF('4-Inserimento dati (VSost somm)'!G163="media","X",0)</f>
        <v>0</v>
      </c>
      <c r="AB54" s="172">
        <f>IF('4-Inserimento dati (VSost somm)'!G163="grande","X",0)</f>
        <v>0</v>
      </c>
      <c r="AC54" s="312">
        <f>'4-Inserimento dati (VSost somm)'!H163</f>
        <v>0</v>
      </c>
      <c r="AD54" s="313"/>
      <c r="AE54" s="314"/>
    </row>
    <row r="55" spans="1:31" ht="25.5" customHeight="1">
      <c r="A55" s="390"/>
      <c r="B55" s="72">
        <f t="shared" si="0"/>
        <v>4</v>
      </c>
      <c r="C55" s="73" t="s">
        <v>47</v>
      </c>
      <c r="D55" s="73"/>
      <c r="E55" s="62"/>
      <c r="F55" s="62"/>
      <c r="G55" s="62"/>
      <c r="H55" s="80"/>
      <c r="I55" s="315" t="str">
        <f>'4-Inserimento dati (VSost somm)'!E165</f>
        <v>nessuna</v>
      </c>
      <c r="J55" s="316"/>
      <c r="K55" s="316"/>
      <c r="L55" s="316" t="str">
        <f>'4-Inserimento dati (VSost somm)'!E165</f>
        <v>nessuna</v>
      </c>
      <c r="M55" s="316"/>
      <c r="N55" s="316"/>
      <c r="O55" s="316" t="str">
        <f>'4-Inserimento dati (VSost somm)'!E165</f>
        <v>nessuna</v>
      </c>
      <c r="P55" s="316"/>
      <c r="Q55" s="316"/>
      <c r="R55" s="316" t="str">
        <f>'4-Inserimento dati (VSost somm)'!E165</f>
        <v>nessuna</v>
      </c>
      <c r="S55" s="316"/>
      <c r="T55" s="319"/>
      <c r="U55" s="189"/>
      <c r="V55" s="156"/>
      <c r="W55" s="176" t="str">
        <f>(IF('4-Inserimento dati (VSost somm)'!E165="sconosciuto","X","l"))</f>
        <v>l</v>
      </c>
      <c r="X55" s="21"/>
      <c r="Y55" s="170" t="str">
        <f>IF('4-Inserimento dati (VSost somm)'!G165="nessuna","X",0)</f>
        <v>X</v>
      </c>
      <c r="Z55" s="171">
        <f>IF('4-Inserimento dati (VSost somm)'!G165="piccola","X",0)</f>
        <v>0</v>
      </c>
      <c r="AA55" s="171">
        <f>IF('4-Inserimento dati (VSost somm)'!G165="media","X",0)</f>
        <v>0</v>
      </c>
      <c r="AB55" s="172">
        <f>IF('4-Inserimento dati (VSost somm)'!G165="grande","X",0)</f>
        <v>0</v>
      </c>
      <c r="AC55" s="312">
        <f>'4-Inserimento dati (VSost somm)'!H165</f>
        <v>0</v>
      </c>
      <c r="AD55" s="313"/>
      <c r="AE55" s="314"/>
    </row>
    <row r="56" spans="1:31" ht="25.5" customHeight="1">
      <c r="A56" s="390"/>
      <c r="B56" s="72">
        <f t="shared" si="0"/>
        <v>5</v>
      </c>
      <c r="C56" s="73" t="s">
        <v>102</v>
      </c>
      <c r="D56" s="73"/>
      <c r="E56" s="62"/>
      <c r="F56" s="62"/>
      <c r="G56" s="62"/>
      <c r="H56" s="80"/>
      <c r="I56" s="315" t="str">
        <f>'4-Inserimento dati (VSost somm)'!E167</f>
        <v>nessuna</v>
      </c>
      <c r="J56" s="316"/>
      <c r="K56" s="316"/>
      <c r="L56" s="316" t="str">
        <f>'4-Inserimento dati (VSost somm)'!E167</f>
        <v>nessuna</v>
      </c>
      <c r="M56" s="316"/>
      <c r="N56" s="316"/>
      <c r="O56" s="316" t="str">
        <f>'4-Inserimento dati (VSost somm)'!E167</f>
        <v>nessuna</v>
      </c>
      <c r="P56" s="316"/>
      <c r="Q56" s="316"/>
      <c r="R56" s="316" t="str">
        <f>'4-Inserimento dati (VSost somm)'!E167</f>
        <v>nessuna</v>
      </c>
      <c r="S56" s="316"/>
      <c r="T56" s="319"/>
      <c r="U56" s="189"/>
      <c r="V56" s="156"/>
      <c r="W56" s="176" t="str">
        <f>(IF('4-Inserimento dati (VSost somm)'!E167="sconosciuto","X","l"))</f>
        <v>l</v>
      </c>
      <c r="X56" s="21"/>
      <c r="Y56" s="170" t="str">
        <f>IF('4-Inserimento dati (VSost somm)'!G167="nessuna","X",0)</f>
        <v>X</v>
      </c>
      <c r="Z56" s="171">
        <f>IF('4-Inserimento dati (VSost somm)'!G167="piccola","X",0)</f>
        <v>0</v>
      </c>
      <c r="AA56" s="171">
        <f>IF('4-Inserimento dati (VSost somm)'!G167="media","X",0)</f>
        <v>0</v>
      </c>
      <c r="AB56" s="172">
        <f>IF('4-Inserimento dati (VSost somm)'!G167="grande","X",0)</f>
        <v>0</v>
      </c>
      <c r="AC56" s="312">
        <f>'4-Inserimento dati (VSost somm)'!H167</f>
        <v>0</v>
      </c>
      <c r="AD56" s="313"/>
      <c r="AE56" s="314"/>
    </row>
    <row r="57" spans="1:31" ht="25.5" customHeight="1">
      <c r="A57" s="390"/>
      <c r="B57" s="74">
        <f t="shared" si="0"/>
        <v>6</v>
      </c>
      <c r="C57" s="75" t="s">
        <v>48</v>
      </c>
      <c r="D57" s="75"/>
      <c r="E57" s="62"/>
      <c r="F57" s="62"/>
      <c r="G57" s="62"/>
      <c r="H57" s="80"/>
      <c r="I57" s="315" t="str">
        <f>'4-Inserimento dati (VSost somm)'!E169</f>
        <v>nessuna</v>
      </c>
      <c r="J57" s="316"/>
      <c r="K57" s="316"/>
      <c r="L57" s="316" t="str">
        <f>'4-Inserimento dati (VSost somm)'!E169</f>
        <v>nessuna</v>
      </c>
      <c r="M57" s="316"/>
      <c r="N57" s="316"/>
      <c r="O57" s="316" t="str">
        <f>'4-Inserimento dati (VSost somm)'!E169</f>
        <v>nessuna</v>
      </c>
      <c r="P57" s="316"/>
      <c r="Q57" s="316"/>
      <c r="R57" s="316" t="str">
        <f>'4-Inserimento dati (VSost somm)'!E169</f>
        <v>nessuna</v>
      </c>
      <c r="S57" s="316"/>
      <c r="T57" s="319"/>
      <c r="U57" s="189"/>
      <c r="V57" s="156"/>
      <c r="W57" s="176" t="str">
        <f>(IF('4-Inserimento dati (VSost somm)'!E169="sconosciuto","X","l"))</f>
        <v>l</v>
      </c>
      <c r="X57" s="22"/>
      <c r="Y57" s="170" t="str">
        <f>IF('4-Inserimento dati (VSost somm)'!G169="nessuna","X",0)</f>
        <v>X</v>
      </c>
      <c r="Z57" s="171">
        <f>IF('4-Inserimento dati (VSost somm)'!G169="piccola","X",0)</f>
        <v>0</v>
      </c>
      <c r="AA57" s="171">
        <f>IF('4-Inserimento dati (VSost somm)'!G169="media","X",0)</f>
        <v>0</v>
      </c>
      <c r="AB57" s="172">
        <f>IF('4-Inserimento dati (VSost somm)'!G169="grande","X",0)</f>
        <v>0</v>
      </c>
      <c r="AC57" s="312">
        <f>'4-Inserimento dati (VSost somm)'!H169</f>
        <v>0</v>
      </c>
      <c r="AD57" s="313"/>
      <c r="AE57" s="314"/>
    </row>
    <row r="58" spans="1:31" ht="25.5" customHeight="1">
      <c r="A58" s="390"/>
      <c r="B58" s="72">
        <f t="shared" si="0"/>
        <v>7</v>
      </c>
      <c r="C58" s="73" t="s">
        <v>49</v>
      </c>
      <c r="D58" s="73"/>
      <c r="E58" s="62"/>
      <c r="F58" s="62"/>
      <c r="G58" s="62"/>
      <c r="H58" s="80"/>
      <c r="I58" s="315" t="str">
        <f>'4-Inserimento dati (VSost somm)'!E171</f>
        <v>nessuna</v>
      </c>
      <c r="J58" s="316"/>
      <c r="K58" s="316"/>
      <c r="L58" s="316" t="str">
        <f>'4-Inserimento dati (VSost somm)'!E171</f>
        <v>nessuna</v>
      </c>
      <c r="M58" s="316"/>
      <c r="N58" s="316"/>
      <c r="O58" s="316" t="str">
        <f>'4-Inserimento dati (VSost somm)'!E171</f>
        <v>nessuna</v>
      </c>
      <c r="P58" s="316"/>
      <c r="Q58" s="316"/>
      <c r="R58" s="316" t="str">
        <f>'4-Inserimento dati (VSost somm)'!E171</f>
        <v>nessuna</v>
      </c>
      <c r="S58" s="316"/>
      <c r="T58" s="319"/>
      <c r="U58" s="189"/>
      <c r="V58" s="156"/>
      <c r="W58" s="176" t="str">
        <f>(IF('4-Inserimento dati (VSost somm)'!E171="sconosciuto","X","l"))</f>
        <v>l</v>
      </c>
      <c r="X58" s="21"/>
      <c r="Y58" s="170" t="str">
        <f>IF('4-Inserimento dati (VSost somm)'!G171="nessuna","X",0)</f>
        <v>X</v>
      </c>
      <c r="Z58" s="171">
        <f>IF('4-Inserimento dati (VSost somm)'!G171="piccola","X",0)</f>
        <v>0</v>
      </c>
      <c r="AA58" s="171">
        <f>IF('4-Inserimento dati (VSost somm)'!G171="media","X",0)</f>
        <v>0</v>
      </c>
      <c r="AB58" s="172">
        <f>IF('4-Inserimento dati (VSost somm)'!G171="grande","X",0)</f>
        <v>0</v>
      </c>
      <c r="AC58" s="312">
        <f>'4-Inserimento dati (VSost somm)'!H171</f>
        <v>0</v>
      </c>
      <c r="AD58" s="313"/>
      <c r="AE58" s="314"/>
    </row>
    <row r="59" spans="1:31" ht="25.5" customHeight="1">
      <c r="A59" s="390"/>
      <c r="B59" s="74">
        <f t="shared" si="0"/>
        <v>8</v>
      </c>
      <c r="C59" s="75" t="s">
        <v>50</v>
      </c>
      <c r="D59" s="75"/>
      <c r="E59" s="63"/>
      <c r="F59" s="63"/>
      <c r="G59" s="63"/>
      <c r="H59" s="81"/>
      <c r="I59" s="317" t="str">
        <f>'4-Inserimento dati (VSost somm)'!E173</f>
        <v>nessuna</v>
      </c>
      <c r="J59" s="318"/>
      <c r="K59" s="318"/>
      <c r="L59" s="318" t="str">
        <f>'4-Inserimento dati (VSost somm)'!E173</f>
        <v>nessuna</v>
      </c>
      <c r="M59" s="318"/>
      <c r="N59" s="318"/>
      <c r="O59" s="318" t="str">
        <f>'4-Inserimento dati (VSost somm)'!E173</f>
        <v>nessuna</v>
      </c>
      <c r="P59" s="318"/>
      <c r="Q59" s="318"/>
      <c r="R59" s="318" t="str">
        <f>'4-Inserimento dati (VSost somm)'!E173</f>
        <v>nessuna</v>
      </c>
      <c r="S59" s="318"/>
      <c r="T59" s="357"/>
      <c r="U59" s="190"/>
      <c r="V59" s="157"/>
      <c r="W59" s="177" t="str">
        <f>(IF('4-Inserimento dati (VSost somm)'!E173="sconosciuto","X","l"))</f>
        <v>l</v>
      </c>
      <c r="X59" s="22"/>
      <c r="Y59" s="173" t="str">
        <f>IF('4-Inserimento dati (VSost somm)'!G173="nessuna","X",0)</f>
        <v>X</v>
      </c>
      <c r="Z59" s="174">
        <f>IF('4-Inserimento dati (VSost somm)'!G173="piccola","X",0)</f>
        <v>0</v>
      </c>
      <c r="AA59" s="174">
        <f>IF('4-Inserimento dati (VSost somm)'!G173="media","X",0)</f>
        <v>0</v>
      </c>
      <c r="AB59" s="175">
        <f>IF('4-Inserimento dati (VSost somm)'!G173="grande","X",0)</f>
        <v>0</v>
      </c>
      <c r="AC59" s="312">
        <f>'4-Inserimento dati (VSost somm)'!H173</f>
        <v>0</v>
      </c>
      <c r="AD59" s="313"/>
      <c r="AE59" s="314"/>
    </row>
    <row r="60" spans="1:31" ht="12.75">
      <c r="A60" s="20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0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0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5.75">
      <c r="A63" s="203"/>
      <c r="B63" s="1" t="s">
        <v>103</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03"/>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03"/>
      <c r="B65" s="3" t="s">
        <v>104</v>
      </c>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03"/>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ustomHeight="1">
      <c r="A67" s="203"/>
      <c r="B67" s="2"/>
      <c r="C67" s="2"/>
      <c r="D67" s="2"/>
      <c r="E67" s="2"/>
      <c r="F67" s="2"/>
      <c r="G67" s="2"/>
      <c r="H67" s="2"/>
      <c r="I67" s="2"/>
      <c r="J67" s="2"/>
      <c r="K67" s="2"/>
      <c r="L67" s="2"/>
      <c r="M67" s="2"/>
      <c r="N67" s="2"/>
      <c r="O67" s="2"/>
      <c r="P67" s="2"/>
      <c r="Q67" s="2"/>
      <c r="R67" s="2"/>
      <c r="S67" s="2"/>
      <c r="T67" s="2"/>
      <c r="U67" s="2"/>
      <c r="V67" s="2"/>
      <c r="W67" s="353" t="s">
        <v>105</v>
      </c>
      <c r="X67" s="353"/>
      <c r="Y67" s="353"/>
      <c r="Z67" s="353"/>
      <c r="AA67" s="353"/>
      <c r="AB67" s="353"/>
      <c r="AC67" s="14"/>
      <c r="AD67" s="14"/>
      <c r="AE67" s="14"/>
    </row>
    <row r="68" spans="1:31" ht="12.75">
      <c r="A68" s="203"/>
      <c r="B68" s="2"/>
      <c r="C68" s="2"/>
      <c r="D68" s="2"/>
      <c r="E68" s="2"/>
      <c r="F68" s="2"/>
      <c r="G68" s="2"/>
      <c r="H68" s="2"/>
      <c r="I68" s="2"/>
      <c r="J68" s="2"/>
      <c r="K68" s="2"/>
      <c r="L68" s="2"/>
      <c r="M68" s="2"/>
      <c r="N68" s="2"/>
      <c r="O68" s="2"/>
      <c r="P68" s="2"/>
      <c r="Q68" s="2"/>
      <c r="R68" s="2"/>
      <c r="S68" s="2"/>
      <c r="T68" s="2"/>
      <c r="U68" s="2"/>
      <c r="V68" s="2"/>
      <c r="W68" s="353"/>
      <c r="X68" s="353"/>
      <c r="Y68" s="353"/>
      <c r="Z68" s="353"/>
      <c r="AA68" s="353"/>
      <c r="AB68" s="353"/>
      <c r="AC68" s="14"/>
      <c r="AD68" s="14"/>
      <c r="AE68" s="14"/>
    </row>
    <row r="69" spans="1:31" ht="7.5" customHeight="1">
      <c r="A69" s="203"/>
      <c r="B69" s="2"/>
      <c r="C69" s="2"/>
      <c r="D69" s="2"/>
      <c r="E69" s="2"/>
      <c r="F69" s="2"/>
      <c r="G69" s="2"/>
      <c r="H69" s="2"/>
      <c r="I69" s="2"/>
      <c r="J69" s="2"/>
      <c r="K69" s="2"/>
      <c r="L69" s="2"/>
      <c r="M69" s="2"/>
      <c r="N69" s="2"/>
      <c r="O69" s="2"/>
      <c r="P69" s="2"/>
      <c r="Q69" s="2"/>
      <c r="R69" s="2"/>
      <c r="S69" s="2"/>
      <c r="T69" s="2"/>
      <c r="U69" s="2"/>
      <c r="V69" s="2"/>
      <c r="W69" s="14"/>
      <c r="X69" s="14"/>
      <c r="Y69" s="14"/>
      <c r="Z69" s="14"/>
      <c r="AA69" s="14"/>
      <c r="AB69" s="14"/>
      <c r="AC69" s="14"/>
      <c r="AD69" s="14"/>
      <c r="AE69" s="14"/>
    </row>
    <row r="70" spans="1:31" ht="12.75" customHeight="1">
      <c r="A70" s="203"/>
      <c r="B70" s="2"/>
      <c r="C70" s="2"/>
      <c r="D70" s="2"/>
      <c r="E70" s="2"/>
      <c r="F70" s="2"/>
      <c r="G70" s="2"/>
      <c r="H70" s="2"/>
      <c r="I70" s="2"/>
      <c r="J70" s="2"/>
      <c r="K70" s="2"/>
      <c r="L70" s="2"/>
      <c r="M70" s="2"/>
      <c r="N70" s="2"/>
      <c r="O70" s="2"/>
      <c r="P70" s="2"/>
      <c r="Q70" s="2"/>
      <c r="R70" s="2"/>
      <c r="S70" s="2"/>
      <c r="T70" s="2"/>
      <c r="U70" s="2"/>
      <c r="V70" s="2"/>
      <c r="W70" s="2" t="s">
        <v>33</v>
      </c>
      <c r="X70" s="2"/>
      <c r="Y70" s="2"/>
      <c r="Z70" s="12">
        <f>'4-Inserimento dati (VSost somm)'!J20+'4-Inserimento dati (VSost somm)'!J26+'4-Inserimento dati (VSost somm)'!J32+'4-Inserimento dati (VSost somm)'!J38+'4-Inserimento dati (VSost somm)'!J44+'4-Inserimento dati (VSost somm)'!J50+'4-Inserimento dati (VSost somm)'!J56</f>
        <v>0</v>
      </c>
      <c r="AA70" s="2"/>
      <c r="AB70" s="2"/>
      <c r="AC70" s="2"/>
      <c r="AD70" s="2"/>
      <c r="AE70" s="2"/>
    </row>
    <row r="71" spans="1:31" ht="12.75">
      <c r="A71" s="203"/>
      <c r="B71" s="2"/>
      <c r="C71" s="2"/>
      <c r="D71" s="2"/>
      <c r="E71" s="2"/>
      <c r="F71" s="2"/>
      <c r="G71" s="2"/>
      <c r="H71" s="2"/>
      <c r="I71" s="2"/>
      <c r="J71" s="2"/>
      <c r="K71" s="2"/>
      <c r="L71" s="2"/>
      <c r="M71" s="2"/>
      <c r="N71" s="2"/>
      <c r="O71" s="2"/>
      <c r="P71" s="2"/>
      <c r="Q71" s="2"/>
      <c r="R71" s="2"/>
      <c r="S71" s="2"/>
      <c r="T71" s="2"/>
      <c r="U71" s="2"/>
      <c r="V71" s="2"/>
      <c r="W71" s="2" t="s">
        <v>53</v>
      </c>
      <c r="X71" s="2"/>
      <c r="Y71" s="2"/>
      <c r="Z71" s="12">
        <f>'4-Inserimento dati (VSost somm)'!J65+'4-Inserimento dati (VSost somm)'!J71+'4-Inserimento dati (VSost somm)'!J77+'4-Inserimento dati (VSost somm)'!J83+'4-Inserimento dati (VSost somm)'!J89+'4-Inserimento dati (VSost somm)'!J95+'4-Inserimento dati (VSost somm)'!J101</f>
        <v>0</v>
      </c>
      <c r="AA71" s="2"/>
      <c r="AB71" s="2"/>
      <c r="AC71" s="2"/>
      <c r="AD71" s="2"/>
      <c r="AE71" s="2"/>
    </row>
    <row r="72" spans="1:31" ht="12.75">
      <c r="A72" s="203"/>
      <c r="B72" s="2"/>
      <c r="C72" s="2"/>
      <c r="D72" s="2"/>
      <c r="E72" s="2"/>
      <c r="F72" s="2"/>
      <c r="G72" s="2"/>
      <c r="H72" s="2"/>
      <c r="I72" s="2"/>
      <c r="J72" s="2"/>
      <c r="K72" s="2"/>
      <c r="L72" s="2"/>
      <c r="M72" s="2"/>
      <c r="N72" s="2"/>
      <c r="O72" s="2"/>
      <c r="P72" s="2"/>
      <c r="Q72" s="2"/>
      <c r="R72" s="2"/>
      <c r="S72" s="2"/>
      <c r="T72" s="2"/>
      <c r="U72" s="2"/>
      <c r="V72" s="2"/>
      <c r="W72" s="2" t="s">
        <v>54</v>
      </c>
      <c r="X72" s="2"/>
      <c r="Y72" s="2"/>
      <c r="Z72" s="12">
        <f>'4-Inserimento dati (VSost somm)'!J110+'4-Inserimento dati (VSost somm)'!J116+'4-Inserimento dati (VSost somm)'!J122+'4-Inserimento dati (VSost somm)'!J128+'4-Inserimento dati (VSost somm)'!J134+'4-Inserimento dati (VSost somm)'!J140+'4-Inserimento dati (VSost somm)'!J146</f>
        <v>0</v>
      </c>
      <c r="AA72" s="2"/>
      <c r="AB72" s="2"/>
      <c r="AC72" s="2"/>
      <c r="AD72" s="2"/>
      <c r="AE72" s="2"/>
    </row>
    <row r="73" spans="1:31" ht="12.75" customHeight="1">
      <c r="A73" s="203"/>
      <c r="B73" s="2"/>
      <c r="C73" s="2"/>
      <c r="D73" s="2"/>
      <c r="E73" s="2"/>
      <c r="F73" s="2"/>
      <c r="G73" s="2"/>
      <c r="H73" s="2"/>
      <c r="I73" s="2"/>
      <c r="J73" s="2"/>
      <c r="K73" s="2"/>
      <c r="L73" s="2"/>
      <c r="M73" s="2"/>
      <c r="N73" s="2"/>
      <c r="O73" s="2"/>
      <c r="P73" s="13"/>
      <c r="Q73" s="13"/>
      <c r="R73" s="2"/>
      <c r="S73" s="2"/>
      <c r="T73" s="2"/>
      <c r="U73" s="2"/>
      <c r="V73" s="2"/>
      <c r="W73" s="2"/>
      <c r="X73" s="2"/>
      <c r="Y73" s="2"/>
      <c r="Z73" s="2"/>
      <c r="AA73" s="2"/>
      <c r="AB73" s="2"/>
      <c r="AC73" s="2"/>
      <c r="AD73" s="2"/>
      <c r="AE73" s="2"/>
    </row>
    <row r="74" spans="1:31" ht="12.75" customHeight="1">
      <c r="A74" s="203"/>
      <c r="B74" s="2"/>
      <c r="C74" s="2"/>
      <c r="D74" s="12"/>
      <c r="E74" s="12"/>
      <c r="F74" s="12"/>
      <c r="G74" s="2"/>
      <c r="H74" s="2"/>
      <c r="I74" s="2"/>
      <c r="J74" s="2"/>
      <c r="K74" s="2"/>
      <c r="L74" s="2"/>
      <c r="M74" s="2"/>
      <c r="N74" s="2"/>
      <c r="O74" s="2"/>
      <c r="P74" s="13"/>
      <c r="Q74" s="13"/>
      <c r="R74" s="2"/>
      <c r="S74" s="2"/>
      <c r="T74" s="2"/>
      <c r="U74" s="2"/>
      <c r="V74" s="2"/>
      <c r="W74" s="2"/>
      <c r="X74" s="2"/>
      <c r="Y74" s="2"/>
      <c r="Z74" s="2"/>
      <c r="AA74" s="2"/>
      <c r="AB74" s="2"/>
      <c r="AC74" s="14"/>
      <c r="AD74" s="14"/>
      <c r="AE74" s="14"/>
    </row>
    <row r="75" spans="1:31" ht="12.75" customHeight="1">
      <c r="A75" s="203"/>
      <c r="B75" s="2"/>
      <c r="C75" s="2"/>
      <c r="D75" s="2"/>
      <c r="E75" s="2"/>
      <c r="F75" s="2"/>
      <c r="G75" s="2"/>
      <c r="H75" s="2"/>
      <c r="I75" s="2"/>
      <c r="J75" s="2"/>
      <c r="K75" s="2"/>
      <c r="L75" s="2"/>
      <c r="M75" s="2"/>
      <c r="N75" s="2"/>
      <c r="O75" s="2"/>
      <c r="P75" s="13"/>
      <c r="Q75" s="13"/>
      <c r="R75" s="2"/>
      <c r="S75" s="2"/>
      <c r="T75" s="2"/>
      <c r="U75" s="2"/>
      <c r="V75" s="2"/>
      <c r="W75" s="353" t="s">
        <v>106</v>
      </c>
      <c r="X75" s="353"/>
      <c r="Y75" s="353"/>
      <c r="Z75" s="353"/>
      <c r="AA75" s="353"/>
      <c r="AB75" s="353"/>
      <c r="AC75" s="14"/>
      <c r="AD75" s="14"/>
      <c r="AE75" s="14"/>
    </row>
    <row r="76" spans="1:31" ht="12.75" customHeight="1">
      <c r="A76" s="390" t="s">
        <v>26</v>
      </c>
      <c r="B76" s="2"/>
      <c r="C76" s="2"/>
      <c r="D76" s="2"/>
      <c r="E76" s="2"/>
      <c r="F76" s="2"/>
      <c r="G76" s="2"/>
      <c r="H76" s="2"/>
      <c r="I76" s="2"/>
      <c r="J76" s="2"/>
      <c r="K76" s="2"/>
      <c r="L76" s="2"/>
      <c r="M76" s="2"/>
      <c r="N76" s="2"/>
      <c r="O76" s="2"/>
      <c r="P76" s="13"/>
      <c r="Q76" s="13"/>
      <c r="R76" s="2"/>
      <c r="S76" s="2"/>
      <c r="T76" s="2"/>
      <c r="U76" s="2"/>
      <c r="V76" s="2"/>
      <c r="W76" s="353"/>
      <c r="X76" s="353"/>
      <c r="Y76" s="353"/>
      <c r="Z76" s="353"/>
      <c r="AA76" s="353"/>
      <c r="AB76" s="353"/>
      <c r="AC76" s="14"/>
      <c r="AD76" s="14"/>
      <c r="AE76" s="14"/>
    </row>
    <row r="77" spans="1:31" ht="12.75">
      <c r="A77" s="390"/>
      <c r="B77" s="2"/>
      <c r="C77" s="2"/>
      <c r="D77" s="2"/>
      <c r="E77" s="2"/>
      <c r="F77" s="2"/>
      <c r="G77" s="2"/>
      <c r="H77" s="2"/>
      <c r="I77" s="2"/>
      <c r="J77" s="2"/>
      <c r="K77" s="2"/>
      <c r="L77" s="2"/>
      <c r="M77" s="2"/>
      <c r="N77" s="2"/>
      <c r="O77" s="2"/>
      <c r="P77" s="13"/>
      <c r="Q77" s="13"/>
      <c r="R77" s="2"/>
      <c r="S77" s="2"/>
      <c r="T77" s="2"/>
      <c r="U77" s="2"/>
      <c r="V77" s="2"/>
      <c r="W77" s="14"/>
      <c r="X77" s="14"/>
      <c r="Y77" s="14"/>
      <c r="Z77" s="14"/>
      <c r="AA77" s="14"/>
      <c r="AB77" s="14"/>
      <c r="AC77" s="2"/>
      <c r="AD77" s="2"/>
      <c r="AE77" s="2"/>
    </row>
    <row r="78" spans="1:31" ht="12.75">
      <c r="A78" s="390"/>
      <c r="B78" s="2"/>
      <c r="C78" s="2"/>
      <c r="D78" s="2"/>
      <c r="E78" s="2"/>
      <c r="F78" s="2"/>
      <c r="G78" s="2"/>
      <c r="H78" s="2"/>
      <c r="I78" s="2"/>
      <c r="J78" s="2"/>
      <c r="K78" s="2"/>
      <c r="L78" s="2"/>
      <c r="M78" s="2"/>
      <c r="N78" s="2"/>
      <c r="O78" s="2"/>
      <c r="P78" s="13"/>
      <c r="Q78" s="13"/>
      <c r="R78" s="2"/>
      <c r="S78" s="2"/>
      <c r="T78" s="2"/>
      <c r="U78" s="2"/>
      <c r="V78" s="2"/>
      <c r="W78" s="2" t="s">
        <v>33</v>
      </c>
      <c r="X78" s="2"/>
      <c r="Y78" s="2"/>
      <c r="Z78" s="12">
        <f>'4-Inserimento dati (VSost somm)'!K28+'4-Inserimento dati (VSost somm)'!K34+'4-Inserimento dati (VSost somm)'!K40+'4-Inserimento dati (VSost somm)'!K46+'4-Inserimento dati (VSost somm)'!K52+'4-Inserimento dati (VSost somm)'!K58+'4-Inserimento dati (VSost somm)'!K64</f>
        <v>0</v>
      </c>
      <c r="AA78" s="2"/>
      <c r="AB78" s="2"/>
      <c r="AC78" s="2"/>
      <c r="AD78" s="2"/>
      <c r="AE78" s="2"/>
    </row>
    <row r="79" spans="1:31" ht="12.75">
      <c r="A79" s="390"/>
      <c r="B79" s="2"/>
      <c r="C79" s="2"/>
      <c r="D79" s="2"/>
      <c r="E79" s="2"/>
      <c r="F79" s="2"/>
      <c r="G79" s="2"/>
      <c r="H79" s="2"/>
      <c r="I79" s="2"/>
      <c r="J79" s="2"/>
      <c r="K79" s="2"/>
      <c r="L79" s="2"/>
      <c r="M79" s="2"/>
      <c r="N79" s="2"/>
      <c r="O79" s="2"/>
      <c r="P79" s="2"/>
      <c r="Q79" s="2"/>
      <c r="R79" s="2"/>
      <c r="S79" s="2"/>
      <c r="T79" s="2"/>
      <c r="U79" s="2"/>
      <c r="V79" s="2"/>
      <c r="W79" s="2" t="s">
        <v>53</v>
      </c>
      <c r="X79" s="2"/>
      <c r="Y79" s="2"/>
      <c r="Z79" s="12">
        <f>'4-Inserimento dati (VSost somm)'!K73+'4-Inserimento dati (VSost somm)'!K79+'4-Inserimento dati (VSost somm)'!K85+'4-Inserimento dati (VSost somm)'!K91+'4-Inserimento dati (VSost somm)'!K97+'4-Inserimento dati (VSost somm)'!K103+'4-Inserimento dati (VSost somm)'!K109</f>
        <v>0</v>
      </c>
      <c r="AA79" s="2"/>
      <c r="AB79" s="2"/>
      <c r="AC79" s="2"/>
      <c r="AD79" s="2"/>
      <c r="AE79" s="2"/>
    </row>
    <row r="80" spans="1:34" ht="12.75">
      <c r="A80" s="390"/>
      <c r="B80" s="2"/>
      <c r="C80" s="2"/>
      <c r="D80" s="2"/>
      <c r="E80" s="2"/>
      <c r="F80" s="2"/>
      <c r="G80" s="2"/>
      <c r="H80" s="2"/>
      <c r="I80" s="2"/>
      <c r="J80" s="2"/>
      <c r="K80" s="2"/>
      <c r="L80" s="2"/>
      <c r="M80" s="2"/>
      <c r="N80" s="2"/>
      <c r="O80" s="2"/>
      <c r="P80" s="2"/>
      <c r="Q80" s="2"/>
      <c r="R80" s="2"/>
      <c r="S80" s="2"/>
      <c r="T80" s="2"/>
      <c r="U80" s="2"/>
      <c r="V80" s="2"/>
      <c r="W80" s="2" t="s">
        <v>54</v>
      </c>
      <c r="X80" s="2"/>
      <c r="Y80" s="2"/>
      <c r="Z80" s="12">
        <f>'4-Inserimento dati (VSost somm)'!K118+'4-Inserimento dati (VSost somm)'!K124+'4-Inserimento dati (VSost somm)'!K130+'4-Inserimento dati (VSost somm)'!K136+'4-Inserimento dati (VSost somm)'!K142+'4-Inserimento dati (VSost somm)'!K148+'4-Inserimento dati (VSost somm)'!K154</f>
        <v>0</v>
      </c>
      <c r="AA80" s="2"/>
      <c r="AB80" s="2"/>
      <c r="AC80" s="2"/>
      <c r="AD80" s="2"/>
      <c r="AE80" s="2"/>
      <c r="AG80" s="230"/>
      <c r="AH80" s="230"/>
    </row>
    <row r="81" spans="1:34" ht="12.75">
      <c r="A81" s="390"/>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G81" s="230"/>
      <c r="AH81" s="230"/>
    </row>
    <row r="82" spans="1:34" ht="12.75">
      <c r="A82" s="390"/>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G82" s="230"/>
      <c r="AH82" s="230"/>
    </row>
    <row r="83" spans="1:34" ht="12.75">
      <c r="A83" s="390"/>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G83" s="230"/>
      <c r="AH83" s="230"/>
    </row>
    <row r="84" spans="1:34" ht="12.75">
      <c r="A84" s="203"/>
      <c r="B84" s="2"/>
      <c r="C84" s="2"/>
      <c r="D84" s="2"/>
      <c r="E84" s="2"/>
      <c r="F84" s="2"/>
      <c r="G84" s="2"/>
      <c r="H84" s="2"/>
      <c r="I84" s="2"/>
      <c r="J84" s="2"/>
      <c r="K84" s="2"/>
      <c r="L84" s="2"/>
      <c r="M84" s="2"/>
      <c r="N84" s="2"/>
      <c r="O84" s="2"/>
      <c r="P84" s="2"/>
      <c r="Q84" s="2"/>
      <c r="R84" s="2"/>
      <c r="S84" s="2"/>
      <c r="T84" s="2"/>
      <c r="U84" s="2"/>
      <c r="V84" s="2"/>
      <c r="W84" s="3"/>
      <c r="X84" s="2"/>
      <c r="Y84" s="2"/>
      <c r="Z84" s="2"/>
      <c r="AA84" s="2"/>
      <c r="AB84" s="2"/>
      <c r="AC84" s="2"/>
      <c r="AD84" s="2"/>
      <c r="AE84" s="2"/>
      <c r="AG84" s="230"/>
      <c r="AH84" s="230"/>
    </row>
    <row r="85" spans="1:34" ht="12.75">
      <c r="A85" s="203"/>
      <c r="B85" s="2"/>
      <c r="C85" s="2"/>
      <c r="D85" s="2"/>
      <c r="E85" s="2"/>
      <c r="F85" s="2"/>
      <c r="G85" s="2"/>
      <c r="H85" s="2"/>
      <c r="I85" s="2"/>
      <c r="J85" s="2"/>
      <c r="K85" s="2"/>
      <c r="L85" s="2"/>
      <c r="M85" s="2"/>
      <c r="N85" s="2"/>
      <c r="O85" s="2"/>
      <c r="P85" s="2"/>
      <c r="Q85" s="2"/>
      <c r="R85" s="2"/>
      <c r="S85" s="2"/>
      <c r="T85" s="2"/>
      <c r="U85" s="2"/>
      <c r="V85" s="2"/>
      <c r="W85" s="353"/>
      <c r="X85" s="353"/>
      <c r="Y85" s="353"/>
      <c r="Z85" s="330"/>
      <c r="AA85" s="330"/>
      <c r="AB85" s="330"/>
      <c r="AC85" s="2"/>
      <c r="AD85" s="2"/>
      <c r="AE85" s="2"/>
      <c r="AG85" s="230"/>
      <c r="AH85" s="230"/>
    </row>
    <row r="86" spans="1:34" ht="12.75">
      <c r="A86" s="203"/>
      <c r="B86" s="2"/>
      <c r="C86" s="2"/>
      <c r="D86" s="2"/>
      <c r="E86" s="2"/>
      <c r="F86" s="2"/>
      <c r="G86" s="2"/>
      <c r="H86" s="2"/>
      <c r="I86" s="2"/>
      <c r="J86" s="2"/>
      <c r="K86" s="2"/>
      <c r="L86" s="2"/>
      <c r="M86" s="2"/>
      <c r="N86" s="2"/>
      <c r="O86" s="2"/>
      <c r="P86" s="2"/>
      <c r="Q86" s="2"/>
      <c r="R86" s="2"/>
      <c r="S86" s="2"/>
      <c r="T86" s="2"/>
      <c r="U86" s="2"/>
      <c r="V86" s="2"/>
      <c r="W86" s="330"/>
      <c r="X86" s="330"/>
      <c r="Y86" s="330"/>
      <c r="Z86" s="330"/>
      <c r="AA86" s="330"/>
      <c r="AB86" s="330"/>
      <c r="AC86" s="2"/>
      <c r="AD86" s="2"/>
      <c r="AE86" s="2"/>
      <c r="AG86" s="230"/>
      <c r="AH86" s="230"/>
    </row>
    <row r="87" spans="1:34" ht="12.75">
      <c r="A87" s="20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G87" s="230"/>
      <c r="AH87" s="230"/>
    </row>
    <row r="88" spans="1:31" ht="12.75">
      <c r="A88" s="203"/>
      <c r="B88" s="2"/>
      <c r="C88" s="2"/>
      <c r="D88" s="2"/>
      <c r="E88" s="2"/>
      <c r="F88" s="2"/>
      <c r="G88" s="2"/>
      <c r="H88" s="2"/>
      <c r="I88" s="2"/>
      <c r="J88" s="2"/>
      <c r="K88" s="2"/>
      <c r="L88" s="2"/>
      <c r="M88" s="2"/>
      <c r="N88" s="2"/>
      <c r="O88" s="2"/>
      <c r="P88" s="2"/>
      <c r="Q88" s="2"/>
      <c r="R88" s="2"/>
      <c r="S88" s="2"/>
      <c r="T88" s="2"/>
      <c r="U88" s="2"/>
      <c r="V88" s="2"/>
      <c r="W88" s="2"/>
      <c r="X88" s="2"/>
      <c r="Y88" s="2"/>
      <c r="Z88" s="12"/>
      <c r="AA88" s="2"/>
      <c r="AB88" s="2"/>
      <c r="AC88" s="2"/>
      <c r="AD88" s="2"/>
      <c r="AE88" s="2"/>
    </row>
    <row r="89" spans="1:31" ht="12.75">
      <c r="A89" s="203"/>
      <c r="B89" s="2"/>
      <c r="C89" s="2"/>
      <c r="D89" s="2"/>
      <c r="E89" s="2"/>
      <c r="F89" s="2"/>
      <c r="G89" s="2"/>
      <c r="H89" s="2"/>
      <c r="I89" s="2"/>
      <c r="J89" s="2"/>
      <c r="K89" s="2"/>
      <c r="L89" s="2"/>
      <c r="M89" s="2"/>
      <c r="N89" s="2"/>
      <c r="O89" s="2"/>
      <c r="P89" s="2"/>
      <c r="Q89" s="2"/>
      <c r="R89" s="2"/>
      <c r="S89" s="2"/>
      <c r="T89" s="2"/>
      <c r="U89" s="2"/>
      <c r="V89" s="2"/>
      <c r="W89" s="2"/>
      <c r="X89" s="2"/>
      <c r="Y89" s="2"/>
      <c r="Z89" s="12"/>
      <c r="AA89" s="2"/>
      <c r="AB89" s="2"/>
      <c r="AC89" s="2"/>
      <c r="AD89" s="2"/>
      <c r="AE89" s="2"/>
    </row>
    <row r="90" spans="1:31" ht="12.75">
      <c r="A90" s="20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0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03"/>
      <c r="B92" s="2"/>
      <c r="C92" s="334">
        <f>IF('4-Inserimento dati (VSost somm)'!P20=0,0,"Attenzione: la somma di almeno un'aggregazione è diversa da 100%!")</f>
        <v>0</v>
      </c>
      <c r="D92" s="335"/>
      <c r="E92" s="335"/>
      <c r="F92" s="335"/>
      <c r="G92" s="335"/>
      <c r="H92" s="335"/>
      <c r="I92" s="335"/>
      <c r="J92" s="335"/>
      <c r="K92" s="335"/>
      <c r="L92" s="335"/>
      <c r="M92" s="335"/>
      <c r="N92" s="335"/>
      <c r="O92" s="335"/>
      <c r="P92" s="335"/>
      <c r="Q92" s="335"/>
      <c r="R92" s="335"/>
      <c r="S92" s="290"/>
      <c r="T92" s="290"/>
      <c r="U92" s="2"/>
      <c r="V92" s="2"/>
      <c r="W92" s="2"/>
      <c r="X92" s="2"/>
      <c r="Y92" s="2"/>
      <c r="Z92" s="2"/>
      <c r="AA92" s="2"/>
      <c r="AB92" s="2"/>
      <c r="AC92" s="2"/>
      <c r="AD92" s="2"/>
      <c r="AE92" s="2"/>
    </row>
    <row r="93" spans="1:31" ht="12.75">
      <c r="A93" s="203"/>
      <c r="B93" s="2"/>
      <c r="C93" s="2"/>
      <c r="D93" s="12"/>
      <c r="E93" s="12"/>
      <c r="F93" s="1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03"/>
      <c r="B94" s="2"/>
      <c r="C94" s="2"/>
      <c r="D94" s="12"/>
      <c r="E94" s="12"/>
      <c r="F94" s="12"/>
      <c r="G94" s="2"/>
      <c r="H94" s="2"/>
      <c r="I94" s="2"/>
      <c r="J94" s="2"/>
      <c r="K94" s="2"/>
      <c r="L94" s="2"/>
      <c r="M94" s="2"/>
      <c r="N94" s="2"/>
      <c r="O94" s="2"/>
      <c r="P94" s="2"/>
      <c r="Q94" s="2"/>
      <c r="R94" s="2"/>
      <c r="S94" s="2"/>
      <c r="T94" s="2"/>
      <c r="U94" s="2"/>
      <c r="V94" s="2"/>
      <c r="W94" s="2"/>
      <c r="X94" s="2"/>
      <c r="Y94" s="2"/>
      <c r="Z94" s="2"/>
      <c r="AA94" s="2"/>
      <c r="AB94" s="2"/>
      <c r="AC94" s="2"/>
      <c r="AD94" s="2"/>
      <c r="AE94" s="2"/>
    </row>
    <row r="95" spans="1:31" s="231" customFormat="1" ht="15.75">
      <c r="A95" s="227"/>
      <c r="B95" s="40" t="s">
        <v>83</v>
      </c>
      <c r="C95" s="39"/>
      <c r="D95" s="39"/>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1:31" s="231" customFormat="1" ht="18" customHeight="1">
      <c r="A96" s="227"/>
      <c r="B96" s="54" t="s">
        <v>91</v>
      </c>
      <c r="C96" s="39"/>
      <c r="D96" s="39"/>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1:31" s="231" customFormat="1" ht="63.75" customHeight="1">
      <c r="A97" s="227"/>
      <c r="B97" s="309">
        <f>'4-Inserimento dati (VSost somm)'!B183:G183</f>
        <v>0</v>
      </c>
      <c r="C97" s="310"/>
      <c r="D97" s="310"/>
      <c r="E97" s="310"/>
      <c r="F97" s="310"/>
      <c r="G97" s="310"/>
      <c r="H97" s="311"/>
      <c r="I97" s="311"/>
      <c r="J97" s="311"/>
      <c r="K97" s="311"/>
      <c r="L97" s="311"/>
      <c r="M97" s="311"/>
      <c r="N97" s="311"/>
      <c r="O97" s="311"/>
      <c r="P97" s="311"/>
      <c r="Q97" s="311"/>
      <c r="R97" s="311"/>
      <c r="S97" s="311"/>
      <c r="T97" s="311"/>
      <c r="U97" s="311"/>
      <c r="V97" s="311"/>
      <c r="W97" s="311"/>
      <c r="X97" s="311"/>
      <c r="Y97" s="311"/>
      <c r="Z97" s="311"/>
      <c r="AA97" s="311"/>
      <c r="AB97" s="311"/>
      <c r="AC97" s="311"/>
      <c r="AD97" s="33"/>
      <c r="AE97" s="33"/>
    </row>
    <row r="98" spans="1:31" s="231" customFormat="1" ht="13.5" thickBot="1">
      <c r="A98" s="227"/>
      <c r="B98" s="99"/>
      <c r="C98" s="99"/>
      <c r="D98" s="99"/>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row>
    <row r="99" spans="1:31" s="231" customFormat="1" ht="12.75">
      <c r="A99" s="227"/>
      <c r="B99" s="39"/>
      <c r="C99" s="39"/>
      <c r="D99" s="39"/>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1:31" s="231" customFormat="1" ht="18">
      <c r="A100" s="227"/>
      <c r="B100" s="101" t="str">
        <f>'4-Inserimento dati (VSost somm)'!B186</f>
        <v>Variante 2</v>
      </c>
      <c r="C100" s="39"/>
      <c r="D100" s="39"/>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1:31" ht="12.75">
      <c r="A101" s="20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5.75">
      <c r="A102" s="203"/>
      <c r="B102" s="1" t="s">
        <v>157</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8.75" customHeight="1">
      <c r="A103" s="203"/>
      <c r="B103" s="11"/>
      <c r="C103" s="11"/>
      <c r="D103" s="11"/>
      <c r="E103" s="11"/>
      <c r="F103" s="11"/>
      <c r="G103" s="29"/>
      <c r="H103" s="326" t="s">
        <v>93</v>
      </c>
      <c r="I103" s="336"/>
      <c r="J103" s="336"/>
      <c r="K103" s="336"/>
      <c r="L103" s="336"/>
      <c r="M103" s="336"/>
      <c r="N103" s="336"/>
      <c r="O103" s="336"/>
      <c r="P103" s="336"/>
      <c r="Q103" s="336"/>
      <c r="R103" s="336"/>
      <c r="S103" s="336"/>
      <c r="T103" s="336"/>
      <c r="U103" s="336"/>
      <c r="V103" s="336"/>
      <c r="W103" s="337"/>
      <c r="X103" s="303" t="s">
        <v>165</v>
      </c>
      <c r="Y103" s="338" t="s">
        <v>95</v>
      </c>
      <c r="Z103" s="324"/>
      <c r="AA103" s="324"/>
      <c r="AB103" s="347"/>
      <c r="AC103" s="320" t="s">
        <v>64</v>
      </c>
      <c r="AD103" s="321"/>
      <c r="AE103" s="290"/>
    </row>
    <row r="104" spans="1:31" ht="25.5" customHeight="1">
      <c r="A104" s="203"/>
      <c r="B104" s="68" t="s">
        <v>92</v>
      </c>
      <c r="C104" s="68" t="s">
        <v>29</v>
      </c>
      <c r="D104" s="68"/>
      <c r="E104" s="68"/>
      <c r="F104" s="68"/>
      <c r="G104" s="29"/>
      <c r="H104" s="338">
        <v>-3</v>
      </c>
      <c r="I104" s="339"/>
      <c r="J104" s="324">
        <f>H104+1</f>
        <v>-2</v>
      </c>
      <c r="K104" s="340"/>
      <c r="L104" s="324">
        <v>-1</v>
      </c>
      <c r="M104" s="340">
        <f>J104+1</f>
        <v>-1</v>
      </c>
      <c r="N104" s="31">
        <v>0</v>
      </c>
      <c r="O104" s="324">
        <v>1</v>
      </c>
      <c r="P104" s="340"/>
      <c r="Q104" s="324">
        <f>O104+1</f>
        <v>2</v>
      </c>
      <c r="R104" s="340"/>
      <c r="S104" s="324">
        <f>Q104+1</f>
        <v>3</v>
      </c>
      <c r="T104" s="325"/>
      <c r="U104" s="326" t="s">
        <v>151</v>
      </c>
      <c r="V104" s="327"/>
      <c r="W104" s="328"/>
      <c r="X104" s="304"/>
      <c r="Y104" s="30" t="s">
        <v>96</v>
      </c>
      <c r="Z104" s="31" t="s">
        <v>34</v>
      </c>
      <c r="AA104" s="31" t="s">
        <v>97</v>
      </c>
      <c r="AB104" s="32" t="s">
        <v>98</v>
      </c>
      <c r="AC104" s="14"/>
      <c r="AD104" s="4"/>
      <c r="AE104" s="2"/>
    </row>
    <row r="105" spans="1:31" ht="12.75">
      <c r="A105" s="390" t="s">
        <v>22</v>
      </c>
      <c r="B105" s="69" t="s">
        <v>33</v>
      </c>
      <c r="C105" s="70"/>
      <c r="D105" s="70"/>
      <c r="E105" s="70"/>
      <c r="F105" s="70"/>
      <c r="G105" s="71"/>
      <c r="H105" s="351"/>
      <c r="I105" s="352"/>
      <c r="J105" s="16"/>
      <c r="K105" s="24"/>
      <c r="L105" s="23"/>
      <c r="M105" s="18"/>
      <c r="N105" s="5"/>
      <c r="O105" s="17"/>
      <c r="P105" s="24"/>
      <c r="Q105" s="23"/>
      <c r="R105" s="18"/>
      <c r="S105" s="17"/>
      <c r="T105" s="6"/>
      <c r="U105" s="187"/>
      <c r="V105" s="8"/>
      <c r="W105" s="9"/>
      <c r="X105" s="305"/>
      <c r="Y105" s="19"/>
      <c r="Z105" s="15"/>
      <c r="AA105" s="15"/>
      <c r="AB105" s="20"/>
      <c r="AC105" s="4"/>
      <c r="AD105" s="4"/>
      <c r="AE105" s="2"/>
    </row>
    <row r="106" spans="1:31" ht="25.5" customHeight="1">
      <c r="A106" s="390"/>
      <c r="B106" s="64" t="s">
        <v>166</v>
      </c>
      <c r="C106" s="64" t="s">
        <v>56</v>
      </c>
      <c r="D106" s="64"/>
      <c r="E106" s="64"/>
      <c r="F106" s="64"/>
      <c r="G106" s="65"/>
      <c r="H106" s="158">
        <f>IF('4-Inserimento dati (VSost somm)'!F192=0,"l",'4-Inserimento dati (VSost somm)'!E192)</f>
        <v>0</v>
      </c>
      <c r="I106" s="159">
        <f>IF('4-Inserimento dati (VSost somm)'!F192=0,"l",'4-Inserimento dati (VSost somm)'!E192)</f>
        <v>0</v>
      </c>
      <c r="J106" s="159">
        <f>IF('4-Inserimento dati (VSost somm)'!F192=0,"l",'4-Inserimento dati (VSost somm)'!E192)</f>
        <v>0</v>
      </c>
      <c r="K106" s="159">
        <f>IF('4-Inserimento dati (VSost somm)'!F192=0,"l",'4-Inserimento dati (VSost somm)'!E192)</f>
        <v>0</v>
      </c>
      <c r="L106" s="159">
        <f>IF('4-Inserimento dati (VSost somm)'!F192=0,"l",'4-Inserimento dati (VSost somm)'!E192)</f>
        <v>0</v>
      </c>
      <c r="M106" s="159">
        <f>IF('4-Inserimento dati (VSost somm)'!F192=0,"l",'4-Inserimento dati (VSost somm)'!E192)</f>
        <v>0</v>
      </c>
      <c r="N106" s="159">
        <f>IF('4-Inserimento dati (VSost somm)'!F192=0,"l",'4-Inserimento dati (VSost somm)'!E192)</f>
        <v>0</v>
      </c>
      <c r="O106" s="159">
        <f>IF('4-Inserimento dati (VSost somm)'!F192=0,"l",'4-Inserimento dati (VSost somm)'!E192)</f>
        <v>0</v>
      </c>
      <c r="P106" s="159">
        <f>IF('4-Inserimento dati (VSost somm)'!F192=0,"l",'4-Inserimento dati (VSost somm)'!E192)</f>
        <v>0</v>
      </c>
      <c r="Q106" s="159">
        <f>IF('4-Inserimento dati (VSost somm)'!F192=0,"l",'4-Inserimento dati (VSost somm)'!E192)</f>
        <v>0</v>
      </c>
      <c r="R106" s="159">
        <f>IF('4-Inserimento dati (VSost somm)'!F192=0,"l",'4-Inserimento dati (VSost somm)'!E192)</f>
        <v>0</v>
      </c>
      <c r="S106" s="159">
        <f>IF('4-Inserimento dati (VSost somm)'!F192=0,"l",'4-Inserimento dati (VSost somm)'!E192)</f>
        <v>0</v>
      </c>
      <c r="T106" s="164">
        <f>IF('4-Inserimento dati (VSost somm)'!F192=0,"l",'4-Inserimento dati (VSost somm)'!E192)</f>
        <v>0</v>
      </c>
      <c r="U106" s="192">
        <f>IF('4-Inserimento dati (VSost somm)'!F192=0,"l",'4-Inserimento dati (VSost somm)'!E192)</f>
        <v>0</v>
      </c>
      <c r="V106" s="152">
        <f>IF('4-Inserimento dati (VSost somm)'!F192=0,"l",'4-Inserimento dati (VSost somm)'!E192)</f>
        <v>0</v>
      </c>
      <c r="W106" s="176" t="str">
        <f>IF('4-Inserimento dati (VSost somm)'!F192=0,"l",(IF('4-Inserimento dati (VSost somm)'!E192="sconosciuto","X","l")))</f>
        <v>l</v>
      </c>
      <c r="X106" s="165">
        <f aca="true" t="shared" si="1" ref="X106:X112">X20</f>
        <v>0.2</v>
      </c>
      <c r="Y106" s="170" t="str">
        <f>IF('4-Inserimento dati (VSost somm)'!G192="nessuna","X",0)</f>
        <v>X</v>
      </c>
      <c r="Z106" s="171">
        <f>IF('4-Inserimento dati (VSost somm)'!G192="piccola","X",0)</f>
        <v>0</v>
      </c>
      <c r="AA106" s="171">
        <f>IF('4-Inserimento dati (VSost somm)'!G192="media","X",0)</f>
        <v>0</v>
      </c>
      <c r="AB106" s="172">
        <f>IF('4-Inserimento dati (VSost somm)'!G192="grande","X",0)</f>
        <v>0</v>
      </c>
      <c r="AC106" s="312">
        <f>'4-Inserimento dati (VSost somm)'!H192</f>
        <v>0</v>
      </c>
      <c r="AD106" s="313"/>
      <c r="AE106" s="313"/>
    </row>
    <row r="107" spans="1:31" ht="25.5" customHeight="1">
      <c r="A107" s="390"/>
      <c r="B107" s="64" t="s">
        <v>167</v>
      </c>
      <c r="C107" s="64" t="s">
        <v>58</v>
      </c>
      <c r="D107" s="64"/>
      <c r="E107" s="64"/>
      <c r="F107" s="64"/>
      <c r="G107" s="65"/>
      <c r="H107" s="158">
        <f>IF('4-Inserimento dati (VSost somm)'!F198=0,"l",'4-Inserimento dati (VSost somm)'!E198)</f>
        <v>0</v>
      </c>
      <c r="I107" s="159">
        <f>IF('4-Inserimento dati (VSost somm)'!F198=0,"l",'4-Inserimento dati (VSost somm)'!E198)</f>
        <v>0</v>
      </c>
      <c r="J107" s="159">
        <f>IF('4-Inserimento dati (VSost somm)'!F198=0,"l",'4-Inserimento dati (VSost somm)'!E198)</f>
        <v>0</v>
      </c>
      <c r="K107" s="159">
        <f>IF('4-Inserimento dati (VSost somm)'!F198=0,"l",'4-Inserimento dati (VSost somm)'!E198)</f>
        <v>0</v>
      </c>
      <c r="L107" s="159">
        <f>IF('4-Inserimento dati (VSost somm)'!F198=0,"l",'4-Inserimento dati (VSost somm)'!E198)</f>
        <v>0</v>
      </c>
      <c r="M107" s="159">
        <f>IF('4-Inserimento dati (VSost somm)'!F198=0,"l",'4-Inserimento dati (VSost somm)'!E198)</f>
        <v>0</v>
      </c>
      <c r="N107" s="159">
        <f>IF('4-Inserimento dati (VSost somm)'!F198=0,"l",'4-Inserimento dati (VSost somm)'!E198)</f>
        <v>0</v>
      </c>
      <c r="O107" s="159">
        <f>IF('4-Inserimento dati (VSost somm)'!F198=0,"l",'4-Inserimento dati (VSost somm)'!E198)</f>
        <v>0</v>
      </c>
      <c r="P107" s="159">
        <f>IF('4-Inserimento dati (VSost somm)'!F198=0,"l",'4-Inserimento dati (VSost somm)'!E198)</f>
        <v>0</v>
      </c>
      <c r="Q107" s="159">
        <f>IF('4-Inserimento dati (VSost somm)'!F198=0,"l",'4-Inserimento dati (VSost somm)'!E198)</f>
        <v>0</v>
      </c>
      <c r="R107" s="159">
        <f>IF('4-Inserimento dati (VSost somm)'!F198=0,"l",'4-Inserimento dati (VSost somm)'!E198)</f>
        <v>0</v>
      </c>
      <c r="S107" s="159">
        <f>IF('4-Inserimento dati (VSost somm)'!F198=0,"l",'4-Inserimento dati (VSost somm)'!E198)</f>
        <v>0</v>
      </c>
      <c r="T107" s="164">
        <f>IF('4-Inserimento dati (VSost somm)'!F198=0,"l",'4-Inserimento dati (VSost somm)'!E198)</f>
        <v>0</v>
      </c>
      <c r="U107" s="192">
        <f>IF('4-Inserimento dati (VSost somm)'!F198=0,"l",'4-Inserimento dati (VSost somm)'!E198)</f>
        <v>0</v>
      </c>
      <c r="V107" s="152">
        <f>IF('4-Inserimento dati (VSost somm)'!F198=0,"l",'4-Inserimento dati (VSost somm)'!E198)</f>
        <v>0</v>
      </c>
      <c r="W107" s="176" t="str">
        <f>IF('4-Inserimento dati (VSost somm)'!F198=0,"l",(IF('4-Inserimento dati (VSost somm)'!E198="sconosciuto","X","l")))</f>
        <v>l</v>
      </c>
      <c r="X107" s="165">
        <f t="shared" si="1"/>
        <v>0.2</v>
      </c>
      <c r="Y107" s="170" t="str">
        <f>IF('4-Inserimento dati (VSost somm)'!G198="nessuna","X",0)</f>
        <v>X</v>
      </c>
      <c r="Z107" s="171">
        <f>IF('4-Inserimento dati (VSost somm)'!G198="piccola","X",0)</f>
        <v>0</v>
      </c>
      <c r="AA107" s="171">
        <f>IF('4-Inserimento dati (VSost somm)'!G198="media","X",0)</f>
        <v>0</v>
      </c>
      <c r="AB107" s="172">
        <f>IF('4-Inserimento dati (VSost somm)'!G198="grande","X",0)</f>
        <v>0</v>
      </c>
      <c r="AC107" s="312">
        <f>'4-Inserimento dati (VSost somm)'!H198</f>
        <v>0</v>
      </c>
      <c r="AD107" s="313"/>
      <c r="AE107" s="313"/>
    </row>
    <row r="108" spans="1:31" ht="25.5" customHeight="1">
      <c r="A108" s="390"/>
      <c r="B108" s="64" t="s">
        <v>168</v>
      </c>
      <c r="C108" s="306" t="s">
        <v>57</v>
      </c>
      <c r="D108" s="307"/>
      <c r="E108" s="307"/>
      <c r="F108" s="307"/>
      <c r="G108" s="308"/>
      <c r="H108" s="158">
        <f>IF('4-Inserimento dati (VSost somm)'!F204=0,"l",'4-Inserimento dati (VSost somm)'!E204)</f>
        <v>0</v>
      </c>
      <c r="I108" s="159">
        <f>IF('4-Inserimento dati (VSost somm)'!F204=0,"l",'4-Inserimento dati (VSost somm)'!E204)</f>
        <v>0</v>
      </c>
      <c r="J108" s="151">
        <f>IF('4-Inserimento dati (VSost somm)'!F204=0,"l",'4-Inserimento dati (VSost somm)'!E204)</f>
        <v>0</v>
      </c>
      <c r="K108" s="159">
        <f>IF('4-Inserimento dati (VSost somm)'!F204=0,"l",'4-Inserimento dati (VSost somm)'!E204)</f>
        <v>0</v>
      </c>
      <c r="L108" s="151">
        <f>IF('4-Inserimento dati (VSost somm)'!F204=0,"l",'4-Inserimento dati (VSost somm)'!E204)</f>
        <v>0</v>
      </c>
      <c r="M108" s="159">
        <f>IF('4-Inserimento dati (VSost somm)'!F204=0,"l",'4-Inserimento dati (VSost somm)'!E204)</f>
        <v>0</v>
      </c>
      <c r="N108" s="153">
        <f>IF('4-Inserimento dati (VSost somm)'!F204=0,"l",'4-Inserimento dati (VSost somm)'!E204)</f>
        <v>0</v>
      </c>
      <c r="O108" s="151">
        <f>IF('4-Inserimento dati (VSost somm)'!F204=0,"l",'4-Inserimento dati (VSost somm)'!E204)</f>
        <v>0</v>
      </c>
      <c r="P108" s="159">
        <f>IF('4-Inserimento dati (VSost somm)'!F204=0,"l",'4-Inserimento dati (VSost somm)'!E204)</f>
        <v>0</v>
      </c>
      <c r="Q108" s="151">
        <f>IF('4-Inserimento dati (VSost somm)'!F204=0,"l",'4-Inserimento dati (VSost somm)'!E204)</f>
        <v>0</v>
      </c>
      <c r="R108" s="159">
        <f>IF('4-Inserimento dati (VSost somm)'!F204=0,"l",'4-Inserimento dati (VSost somm)'!E204)</f>
        <v>0</v>
      </c>
      <c r="S108" s="151">
        <f>IF('4-Inserimento dati (VSost somm)'!F204=0,"l",'4-Inserimento dati (VSost somm)'!E204)</f>
        <v>0</v>
      </c>
      <c r="T108" s="164">
        <f>IF('4-Inserimento dati (VSost somm)'!F204=0,"l",'4-Inserimento dati (VSost somm)'!E204)</f>
        <v>0</v>
      </c>
      <c r="U108" s="192">
        <f>IF('4-Inserimento dati (VSost somm)'!F204=0,"l",'4-Inserimento dati (VSost somm)'!E204)</f>
        <v>0</v>
      </c>
      <c r="V108" s="152">
        <f>IF('4-Inserimento dati (VSost somm)'!F204=0,"l",'4-Inserimento dati (VSost somm)'!E204)</f>
        <v>0</v>
      </c>
      <c r="W108" s="176" t="str">
        <f>IF('4-Inserimento dati (VSost somm)'!F204=0,"l",(IF('4-Inserimento dati (VSost somm)'!E204="sconosciuto","X","l")))</f>
        <v>l</v>
      </c>
      <c r="X108" s="165">
        <f t="shared" si="1"/>
        <v>0.2</v>
      </c>
      <c r="Y108" s="170" t="str">
        <f>IF('4-Inserimento dati (VSost somm)'!G204="nessuna","X",0)</f>
        <v>X</v>
      </c>
      <c r="Z108" s="171">
        <f>IF('4-Inserimento dati (VSost somm)'!G204="piccola","X",0)</f>
        <v>0</v>
      </c>
      <c r="AA108" s="171">
        <f>IF('4-Inserimento dati (VSost somm)'!G204="media","X",0)</f>
        <v>0</v>
      </c>
      <c r="AB108" s="172">
        <f>IF('4-Inserimento dati (VSost somm)'!G204="grande","X",0)</f>
        <v>0</v>
      </c>
      <c r="AC108" s="312">
        <f>'4-Inserimento dati (VSost somm)'!H204</f>
        <v>0</v>
      </c>
      <c r="AD108" s="313"/>
      <c r="AE108" s="313"/>
    </row>
    <row r="109" spans="1:31" ht="25.5" customHeight="1">
      <c r="A109" s="390"/>
      <c r="B109" s="64" t="s">
        <v>169</v>
      </c>
      <c r="C109" s="306" t="s">
        <v>35</v>
      </c>
      <c r="D109" s="307"/>
      <c r="E109" s="307"/>
      <c r="F109" s="307"/>
      <c r="G109" s="308"/>
      <c r="H109" s="158">
        <f>IF('4-Inserimento dati (VSost somm)'!F210=0,"l",'4-Inserimento dati (VSost somm)'!E210)</f>
        <v>0</v>
      </c>
      <c r="I109" s="159">
        <f>IF('4-Inserimento dati (VSost somm)'!F210=0,"l",'4-Inserimento dati (VSost somm)'!E210)</f>
        <v>0</v>
      </c>
      <c r="J109" s="151">
        <f>IF('4-Inserimento dati (VSost somm)'!F210=0,"l",'4-Inserimento dati (VSost somm)'!E210)</f>
        <v>0</v>
      </c>
      <c r="K109" s="159">
        <f>IF('4-Inserimento dati (VSost somm)'!F210=0,"l",'4-Inserimento dati (VSost somm)'!E210)</f>
        <v>0</v>
      </c>
      <c r="L109" s="151">
        <f>IF('4-Inserimento dati (VSost somm)'!F210=0,"l",'4-Inserimento dati (VSost somm)'!E210)</f>
        <v>0</v>
      </c>
      <c r="M109" s="159">
        <f>IF('4-Inserimento dati (VSost somm)'!F210=0,"l",'4-Inserimento dati (VSost somm)'!E210)</f>
        <v>0</v>
      </c>
      <c r="N109" s="151">
        <f>IF('4-Inserimento dati (VSost somm)'!F210=0,"l",'4-Inserimento dati (VSost somm)'!E210)</f>
        <v>0</v>
      </c>
      <c r="O109" s="151">
        <f>IF('4-Inserimento dati (VSost somm)'!F210=0,"l",'4-Inserimento dati (VSost somm)'!E210)</f>
        <v>0</v>
      </c>
      <c r="P109" s="159">
        <f>IF('4-Inserimento dati (VSost somm)'!F210=0,"l",'4-Inserimento dati (VSost somm)'!E210)</f>
        <v>0</v>
      </c>
      <c r="Q109" s="151">
        <f>IF('4-Inserimento dati (VSost somm)'!F210=0,"l",'4-Inserimento dati (VSost somm)'!E210)</f>
        <v>0</v>
      </c>
      <c r="R109" s="159">
        <f>IF('4-Inserimento dati (VSost somm)'!F210=0,"l",'4-Inserimento dati (VSost somm)'!E210)</f>
        <v>0</v>
      </c>
      <c r="S109" s="151">
        <f>IF('4-Inserimento dati (VSost somm)'!F210=0,"l",'4-Inserimento dati (VSost somm)'!E210)</f>
        <v>0</v>
      </c>
      <c r="T109" s="164">
        <f>IF('4-Inserimento dati (VSost somm)'!F210=0,"l",'4-Inserimento dati (VSost somm)'!E210)</f>
        <v>0</v>
      </c>
      <c r="U109" s="192">
        <f>IF('4-Inserimento dati (VSost somm)'!F210=0,"l",'4-Inserimento dati (VSost somm)'!E210)</f>
        <v>0</v>
      </c>
      <c r="V109" s="152">
        <f>IF('4-Inserimento dati (VSost somm)'!F210=0,"l",'4-Inserimento dati (VSost somm)'!E210)</f>
        <v>0</v>
      </c>
      <c r="W109" s="176" t="str">
        <f>IF('4-Inserimento dati (VSost somm)'!F210=0,"l",(IF('4-Inserimento dati (VSost somm)'!E210="sconosciuto","X","l")))</f>
        <v>l</v>
      </c>
      <c r="X109" s="165">
        <f t="shared" si="1"/>
        <v>0.2</v>
      </c>
      <c r="Y109" s="170" t="str">
        <f>IF('4-Inserimento dati (VSost somm)'!G210="nessuna","X",0)</f>
        <v>X</v>
      </c>
      <c r="Z109" s="171">
        <f>IF('4-Inserimento dati (VSost somm)'!G210="piccola","X",0)</f>
        <v>0</v>
      </c>
      <c r="AA109" s="171">
        <f>IF('4-Inserimento dati (VSost somm)'!G210="media","X",0)</f>
        <v>0</v>
      </c>
      <c r="AB109" s="172">
        <f>IF('4-Inserimento dati (VSost somm)'!G210="grande","X",0)</f>
        <v>0</v>
      </c>
      <c r="AC109" s="312">
        <f>'4-Inserimento dati (VSost somm)'!H210</f>
        <v>0</v>
      </c>
      <c r="AD109" s="313"/>
      <c r="AE109" s="313"/>
    </row>
    <row r="110" spans="1:31" ht="25.5" customHeight="1">
      <c r="A110" s="390"/>
      <c r="B110" s="66" t="s">
        <v>170</v>
      </c>
      <c r="C110" s="66" t="s">
        <v>99</v>
      </c>
      <c r="D110" s="66"/>
      <c r="E110" s="66"/>
      <c r="F110" s="66"/>
      <c r="G110" s="67"/>
      <c r="H110" s="160">
        <f>IF('4-Inserimento dati (VSost somm)'!F216=0,"l",'4-Inserimento dati (VSost somm)'!E216)</f>
        <v>0</v>
      </c>
      <c r="I110" s="161">
        <f>IF('4-Inserimento dati (VSost somm)'!F216=0,"l",'4-Inserimento dati (VSost somm)'!E216)</f>
        <v>0</v>
      </c>
      <c r="J110" s="161">
        <f>IF('4-Inserimento dati (VSost somm)'!F216=0,"l",'4-Inserimento dati (VSost somm)'!E216)</f>
        <v>0</v>
      </c>
      <c r="K110" s="161">
        <f>IF('4-Inserimento dati (VSost somm)'!F216=0,"l",'4-Inserimento dati (VSost somm)'!E216)</f>
        <v>0</v>
      </c>
      <c r="L110" s="161">
        <f>IF('4-Inserimento dati (VSost somm)'!F216=0,"l",'4-Inserimento dati (VSost somm)'!E216)</f>
        <v>0</v>
      </c>
      <c r="M110" s="161">
        <f>IF('4-Inserimento dati (VSost somm)'!F216=0,"l",'4-Inserimento dati (VSost somm)'!E216)</f>
        <v>0</v>
      </c>
      <c r="N110" s="161">
        <f>IF('4-Inserimento dati (VSost somm)'!F216=0,"l",'4-Inserimento dati (VSost somm)'!E216)</f>
        <v>0</v>
      </c>
      <c r="O110" s="161">
        <f>IF('4-Inserimento dati (VSost somm)'!F216=0,"l",'4-Inserimento dati (VSost somm)'!E216)</f>
        <v>0</v>
      </c>
      <c r="P110" s="161">
        <f>IF('4-Inserimento dati (VSost somm)'!F216=0,"l",'4-Inserimento dati (VSost somm)'!E216)</f>
        <v>0</v>
      </c>
      <c r="Q110" s="161">
        <f>IF('4-Inserimento dati (VSost somm)'!F216=0,"l",'4-Inserimento dati (VSost somm)'!E216)</f>
        <v>0</v>
      </c>
      <c r="R110" s="161">
        <f>IF('4-Inserimento dati (VSost somm)'!F216=0,"l",'4-Inserimento dati (VSost somm)'!E216)</f>
        <v>0</v>
      </c>
      <c r="S110" s="161">
        <f>IF('4-Inserimento dati (VSost somm)'!F216=0,"l",'4-Inserimento dati (VSost somm)'!E216)</f>
        <v>0</v>
      </c>
      <c r="T110" s="191">
        <f>IF('4-Inserimento dati (VSost somm)'!F216=0,"l",'4-Inserimento dati (VSost somm)'!E216)</f>
        <v>0</v>
      </c>
      <c r="U110" s="193">
        <f>IF('4-Inserimento dati (VSost somm)'!F216=0,"l",'4-Inserimento dati (VSost somm)'!E216)</f>
        <v>0</v>
      </c>
      <c r="V110" s="155">
        <f>IF('4-Inserimento dati (VSost somm)'!F216=0,"l",'4-Inserimento dati (VSost somm)'!E216)</f>
        <v>0</v>
      </c>
      <c r="W110" s="177" t="str">
        <f>IF('4-Inserimento dati (VSost somm)'!F216=0,"l",(IF('4-Inserimento dati (VSost somm)'!E216="sconosciuto","X","l")))</f>
        <v>l</v>
      </c>
      <c r="X110" s="165">
        <f t="shared" si="1"/>
        <v>0.2</v>
      </c>
      <c r="Y110" s="173" t="str">
        <f>IF('4-Inserimento dati (VSost somm)'!G216="nessuna","X",0)</f>
        <v>X</v>
      </c>
      <c r="Z110" s="174">
        <f>IF('4-Inserimento dati (VSost somm)'!G216="piccola","X",0)</f>
        <v>0</v>
      </c>
      <c r="AA110" s="174">
        <f>IF('4-Inserimento dati (VSost somm)'!G216="media","X",0)</f>
        <v>0</v>
      </c>
      <c r="AB110" s="175">
        <f>IF('4-Inserimento dati (VSost somm)'!G216="grande","X",0)</f>
        <v>0</v>
      </c>
      <c r="AC110" s="312">
        <f>'4-Inserimento dati (VSost somm)'!H216</f>
        <v>0</v>
      </c>
      <c r="AD110" s="313"/>
      <c r="AE110" s="313"/>
    </row>
    <row r="111" spans="1:31" ht="25.5" customHeight="1">
      <c r="A111" s="390"/>
      <c r="B111" s="66" t="s">
        <v>196</v>
      </c>
      <c r="C111" s="306" t="str">
        <f>C25</f>
        <v>Criterio 6</v>
      </c>
      <c r="D111" s="307"/>
      <c r="E111" s="307"/>
      <c r="F111" s="307"/>
      <c r="G111" s="308"/>
      <c r="H111" s="158" t="str">
        <f>IF('4-Inserimento dati (VSost somm)'!F222=0,"l",'4-Inserimento dati (VSost somm)'!E222)</f>
        <v>l</v>
      </c>
      <c r="I111" s="159" t="str">
        <f>IF('4-Inserimento dati (VSost somm)'!F222=0,"l",'4-Inserimento dati (VSost somm)'!E222)</f>
        <v>l</v>
      </c>
      <c r="J111" s="159" t="str">
        <f>IF('4-Inserimento dati (VSost somm)'!F222=0,"l",'4-Inserimento dati (VSost somm)'!E222)</f>
        <v>l</v>
      </c>
      <c r="K111" s="159" t="str">
        <f>IF('4-Inserimento dati (VSost somm)'!F222=0,"l",'4-Inserimento dati (VSost somm)'!E222)</f>
        <v>l</v>
      </c>
      <c r="L111" s="159" t="str">
        <f>IF('4-Inserimento dati (VSost somm)'!F222=0,"l",'4-Inserimento dati (VSost somm)'!E222)</f>
        <v>l</v>
      </c>
      <c r="M111" s="159" t="str">
        <f>IF('4-Inserimento dati (VSost somm)'!F222=0,"l",'4-Inserimento dati (VSost somm)'!E222)</f>
        <v>l</v>
      </c>
      <c r="N111" s="159" t="str">
        <f>IF('4-Inserimento dati (VSost somm)'!F222=0,"l",'4-Inserimento dati (VSost somm)'!E222)</f>
        <v>l</v>
      </c>
      <c r="O111" s="159" t="str">
        <f>IF('4-Inserimento dati (VSost somm)'!F222=0,"l",'4-Inserimento dati (VSost somm)'!E222)</f>
        <v>l</v>
      </c>
      <c r="P111" s="159" t="str">
        <f>IF('4-Inserimento dati (VSost somm)'!F222=0,"l",'4-Inserimento dati (VSost somm)'!E222)</f>
        <v>l</v>
      </c>
      <c r="Q111" s="159" t="str">
        <f>IF('4-Inserimento dati (VSost somm)'!F222=0,"l",'4-Inserimento dati (VSost somm)'!E222)</f>
        <v>l</v>
      </c>
      <c r="R111" s="159" t="str">
        <f>IF('4-Inserimento dati (VSost somm)'!F222=0,"l",'4-Inserimento dati (VSost somm)'!E222)</f>
        <v>l</v>
      </c>
      <c r="S111" s="159" t="str">
        <f>IF('4-Inserimento dati (VSost somm)'!F222=0,"l",'4-Inserimento dati (VSost somm)'!E222)</f>
        <v>l</v>
      </c>
      <c r="T111" s="164" t="str">
        <f>IF('4-Inserimento dati (VSost somm)'!F222=0,"l",'4-Inserimento dati (VSost somm)'!E222)</f>
        <v>l</v>
      </c>
      <c r="U111" s="192" t="str">
        <f>IF('4-Inserimento dati (VSost somm)'!F222=0,"l",'4-Inserimento dati (VSost somm)'!E222)</f>
        <v>l</v>
      </c>
      <c r="V111" s="162" t="str">
        <f>IF('4-Inserimento dati (VSost somm)'!F222=0,"l",'4-Inserimento dati (VSost somm)'!E222)</f>
        <v>l</v>
      </c>
      <c r="W111" s="195" t="str">
        <f>IF('4-Inserimento dati (VSost somm)'!F222=0,"l",(IF('4-Inserimento dati (VSost somm)'!E222="sconosciuto","X","l")))</f>
        <v>l</v>
      </c>
      <c r="X111" s="165">
        <f t="shared" si="1"/>
        <v>0</v>
      </c>
      <c r="Y111" s="170" t="str">
        <f>IF('4-Inserimento dati (VSost somm)'!G222="nessuna","X",0)</f>
        <v>X</v>
      </c>
      <c r="Z111" s="171">
        <f>IF('4-Inserimento dati (VSost somm)'!G222="piccola","X",0)</f>
        <v>0</v>
      </c>
      <c r="AA111" s="171">
        <f>IF('4-Inserimento dati (VSost somm)'!G222="media","X",0)</f>
        <v>0</v>
      </c>
      <c r="AB111" s="172">
        <f>IF('4-Inserimento dati (VSost somm)'!G222="grande","X",0)</f>
        <v>0</v>
      </c>
      <c r="AC111" s="312">
        <f>'4-Inserimento dati (VSost somm)'!H222</f>
        <v>0</v>
      </c>
      <c r="AD111" s="313"/>
      <c r="AE111" s="313"/>
    </row>
    <row r="112" spans="1:31" ht="25.5" customHeight="1">
      <c r="A112" s="390"/>
      <c r="B112" s="66" t="s">
        <v>200</v>
      </c>
      <c r="C112" s="388" t="str">
        <f>C26</f>
        <v>Criterio 7</v>
      </c>
      <c r="D112" s="314"/>
      <c r="E112" s="314"/>
      <c r="F112" s="314"/>
      <c r="G112" s="389"/>
      <c r="H112" s="160" t="str">
        <f>IF('4-Inserimento dati (VSost somm)'!F228=0,"l",'4-Inserimento dati (VSost somm)'!E228)</f>
        <v>l</v>
      </c>
      <c r="I112" s="161" t="str">
        <f>IF('4-Inserimento dati (VSost somm)'!F228=0,"l",'4-Inserimento dati (VSost somm)'!E228)</f>
        <v>l</v>
      </c>
      <c r="J112" s="161" t="str">
        <f>IF('4-Inserimento dati (VSost somm)'!F228=0,"l",'4-Inserimento dati (VSost somm)'!E228)</f>
        <v>l</v>
      </c>
      <c r="K112" s="161" t="str">
        <f>IF('4-Inserimento dati (VSost somm)'!F228=0,"l",'4-Inserimento dati (VSost somm)'!E228)</f>
        <v>l</v>
      </c>
      <c r="L112" s="161" t="str">
        <f>IF('4-Inserimento dati (VSost somm)'!F228=0,"l",'4-Inserimento dati (VSost somm)'!E228)</f>
        <v>l</v>
      </c>
      <c r="M112" s="161" t="str">
        <f>IF('4-Inserimento dati (VSost somm)'!F228=0,"l",'4-Inserimento dati (VSost somm)'!E228)</f>
        <v>l</v>
      </c>
      <c r="N112" s="161" t="str">
        <f>IF('4-Inserimento dati (VSost somm)'!F228=0,"l",'4-Inserimento dati (VSost somm)'!E228)</f>
        <v>l</v>
      </c>
      <c r="O112" s="198" t="str">
        <f>IF('4-Inserimento dati (VSost somm)'!F228=0,"l",'4-Inserimento dati (VSost somm)'!E228)</f>
        <v>l</v>
      </c>
      <c r="P112" s="161" t="str">
        <f>IF('4-Inserimento dati (VSost somm)'!F228=0,"l",'4-Inserimento dati (VSost somm)'!E228)</f>
        <v>l</v>
      </c>
      <c r="Q112" s="161" t="str">
        <f>IF('4-Inserimento dati (VSost somm)'!F228=0,"l",'4-Inserimento dati (VSost somm)'!E228)</f>
        <v>l</v>
      </c>
      <c r="R112" s="161" t="str">
        <f>IF('4-Inserimento dati (VSost somm)'!F228=0,"l",'4-Inserimento dati (VSost somm)'!E228)</f>
        <v>l</v>
      </c>
      <c r="S112" s="161" t="str">
        <f>IF('4-Inserimento dati (VSost somm)'!F228=0,"l",'4-Inserimento dati (VSost somm)'!E228)</f>
        <v>l</v>
      </c>
      <c r="T112" s="191" t="str">
        <f>IF('4-Inserimento dati (VSost somm)'!F228=0,"l",'4-Inserimento dati (VSost somm)'!E228)</f>
        <v>l</v>
      </c>
      <c r="U112" s="193" t="str">
        <f>IF('4-Inserimento dati (VSost somm)'!F228=0,"l",'4-Inserimento dati (VSost somm)'!E228)</f>
        <v>l</v>
      </c>
      <c r="V112" s="163" t="str">
        <f>IF('4-Inserimento dati (VSost somm)'!F228=0,"l",'4-Inserimento dati (VSost somm)'!E228)</f>
        <v>l</v>
      </c>
      <c r="W112" s="196" t="str">
        <f>IF('4-Inserimento dati (VSost somm)'!F228=0,"l",(IF('4-Inserimento dati (VSost somm)'!E228="sconosciuto","X","l")))</f>
        <v>l</v>
      </c>
      <c r="X112" s="150">
        <f t="shared" si="1"/>
        <v>0</v>
      </c>
      <c r="Y112" s="173" t="str">
        <f>IF('4-Inserimento dati (VSost somm)'!G228="nessuna","X",0)</f>
        <v>X</v>
      </c>
      <c r="Z112" s="174">
        <f>IF('4-Inserimento dati (VSost somm)'!G228="piccola","X",0)</f>
        <v>0</v>
      </c>
      <c r="AA112" s="174">
        <f>IF('4-Inserimento dati (VSost somm)'!G228="media","X",0)</f>
        <v>0</v>
      </c>
      <c r="AB112" s="175">
        <f>IF('4-Inserimento dati (VSost somm)'!G228="grande","X",0)</f>
        <v>0</v>
      </c>
      <c r="AC112" s="312">
        <f>'4-Inserimento dati (VSost somm)'!H228</f>
        <v>0</v>
      </c>
      <c r="AD112" s="313"/>
      <c r="AE112" s="313"/>
    </row>
    <row r="113" spans="1:31" ht="18.75" customHeight="1">
      <c r="A113" s="203"/>
      <c r="B113" s="8"/>
      <c r="C113" s="8"/>
      <c r="D113" s="8"/>
      <c r="E113" s="8"/>
      <c r="F113" s="8"/>
      <c r="G113" s="8"/>
      <c r="H113" s="126"/>
      <c r="I113" s="7"/>
      <c r="J113" s="126"/>
      <c r="K113" s="7"/>
      <c r="L113" s="126"/>
      <c r="M113" s="7"/>
      <c r="N113" s="7"/>
      <c r="O113" s="127"/>
      <c r="P113" s="7"/>
      <c r="Q113" s="126"/>
      <c r="R113" s="7"/>
      <c r="S113" s="127"/>
      <c r="T113" s="7"/>
      <c r="U113" s="25"/>
      <c r="V113" s="25"/>
      <c r="W113" s="25"/>
      <c r="X113" s="25"/>
      <c r="Y113" s="25"/>
      <c r="Z113" s="25"/>
      <c r="AA113" s="25"/>
      <c r="AB113" s="25"/>
      <c r="AC113" s="128"/>
      <c r="AD113" s="129"/>
      <c r="AE113" s="2"/>
    </row>
    <row r="114" spans="1:31" ht="12.75">
      <c r="A114" s="390" t="s">
        <v>22</v>
      </c>
      <c r="B114" s="130" t="s">
        <v>53</v>
      </c>
      <c r="C114" s="131"/>
      <c r="D114" s="131"/>
      <c r="E114" s="131"/>
      <c r="F114" s="131"/>
      <c r="G114" s="131"/>
      <c r="H114" s="6"/>
      <c r="I114" s="87"/>
      <c r="J114" s="87"/>
      <c r="K114" s="6"/>
      <c r="L114" s="6"/>
      <c r="M114" s="5"/>
      <c r="N114" s="5"/>
      <c r="O114" s="5"/>
      <c r="P114" s="6"/>
      <c r="Q114" s="6"/>
      <c r="R114" s="5"/>
      <c r="S114" s="5"/>
      <c r="T114" s="6"/>
      <c r="U114" s="6"/>
      <c r="V114" s="6"/>
      <c r="W114" s="6"/>
      <c r="X114" s="6"/>
      <c r="Y114" s="6"/>
      <c r="Z114" s="6"/>
      <c r="AA114" s="6"/>
      <c r="AB114" s="6"/>
      <c r="AC114" s="132"/>
      <c r="AD114" s="6"/>
      <c r="AE114" s="2"/>
    </row>
    <row r="115" spans="1:31" ht="25.5" customHeight="1">
      <c r="A115" s="390"/>
      <c r="B115" s="64" t="s">
        <v>171</v>
      </c>
      <c r="C115" s="64" t="s">
        <v>37</v>
      </c>
      <c r="D115" s="64"/>
      <c r="E115" s="64"/>
      <c r="F115" s="64"/>
      <c r="G115" s="65"/>
      <c r="H115" s="158">
        <f>IF('4-Inserimento dati (VSost somm)'!F237=0,"l",'4-Inserimento dati (VSost somm)'!E237)</f>
        <v>0</v>
      </c>
      <c r="I115" s="159">
        <f>IF('4-Inserimento dati (VSost somm)'!F237=0,"l",'4-Inserimento dati (VSost somm)'!E237)</f>
        <v>0</v>
      </c>
      <c r="J115" s="159">
        <f>IF('4-Inserimento dati (VSost somm)'!F237=0,"l",'4-Inserimento dati (VSost somm)'!E237)</f>
        <v>0</v>
      </c>
      <c r="K115" s="159">
        <f>IF('4-Inserimento dati (VSost somm)'!F237=0,"l",'4-Inserimento dati (VSost somm)'!E237)</f>
        <v>0</v>
      </c>
      <c r="L115" s="159">
        <f>IF('4-Inserimento dati (VSost somm)'!F237=0,"l",'4-Inserimento dati (VSost somm)'!E237)</f>
        <v>0</v>
      </c>
      <c r="M115" s="159">
        <f>IF('4-Inserimento dati (VSost somm)'!F237=0,"l",'4-Inserimento dati (VSost somm)'!E237)</f>
        <v>0</v>
      </c>
      <c r="N115" s="159">
        <f>IF('4-Inserimento dati (VSost somm)'!F237=0,"l",'4-Inserimento dati (VSost somm)'!E237)</f>
        <v>0</v>
      </c>
      <c r="O115" s="159">
        <f>IF('4-Inserimento dati (VSost somm)'!F237=0,"l",'4-Inserimento dati (VSost somm)'!E237)</f>
        <v>0</v>
      </c>
      <c r="P115" s="159">
        <f>IF('4-Inserimento dati (VSost somm)'!F237=0,"l",'4-Inserimento dati (VSost somm)'!E237)</f>
        <v>0</v>
      </c>
      <c r="Q115" s="159">
        <f>IF('4-Inserimento dati (VSost somm)'!F237=0,"l",'4-Inserimento dati (VSost somm)'!E237)</f>
        <v>0</v>
      </c>
      <c r="R115" s="159">
        <f>IF('4-Inserimento dati (VSost somm)'!F237=0,"l",'4-Inserimento dati (VSost somm)'!E237)</f>
        <v>0</v>
      </c>
      <c r="S115" s="159">
        <f>IF('4-Inserimento dati (VSost somm)'!F237=0,"l",'4-Inserimento dati (VSost somm)'!E237)</f>
        <v>0</v>
      </c>
      <c r="T115" s="164">
        <f>IF('4-Inserimento dati (VSost somm)'!F237=0,"l",'4-Inserimento dati (VSost somm)'!E237)</f>
        <v>0</v>
      </c>
      <c r="U115" s="192">
        <f>IF('4-Inserimento dati (VSost somm)'!F237=0,"l",'4-Inserimento dati (VSost somm)'!E237)</f>
        <v>0</v>
      </c>
      <c r="V115" s="152">
        <f>IF('4-Inserimento dati (VSost somm)'!F237=0,"l",'4-Inserimento dati (VSost somm)'!E237)</f>
        <v>0</v>
      </c>
      <c r="W115" s="176" t="str">
        <f>IF('4-Inserimento dati (VSost somm)'!F237=0,"l",(IF('4-Inserimento dati (VSost somm)'!E237="sconosciuto","X","l")))</f>
        <v>l</v>
      </c>
      <c r="X115" s="165">
        <f aca="true" t="shared" si="2" ref="X115:X121">X29</f>
        <v>0.2</v>
      </c>
      <c r="Y115" s="170" t="str">
        <f>IF('4-Inserimento dati (VSost somm)'!G237="nessuna","X",0)</f>
        <v>X</v>
      </c>
      <c r="Z115" s="171">
        <f>IF('4-Inserimento dati (VSost somm)'!G237="piccola","X",0)</f>
        <v>0</v>
      </c>
      <c r="AA115" s="171">
        <f>IF('4-Inserimento dati (VSost somm)'!G237="media","X",0)</f>
        <v>0</v>
      </c>
      <c r="AB115" s="172">
        <f>IF('4-Inserimento dati (VSost somm)'!G237="grande","X",0)</f>
        <v>0</v>
      </c>
      <c r="AC115" s="312">
        <f>'4-Inserimento dati (VSost somm)'!H237</f>
        <v>0</v>
      </c>
      <c r="AD115" s="313"/>
      <c r="AE115" s="313"/>
    </row>
    <row r="116" spans="1:31" ht="25.5" customHeight="1">
      <c r="A116" s="390"/>
      <c r="B116" s="64" t="s">
        <v>172</v>
      </c>
      <c r="C116" s="64" t="s">
        <v>38</v>
      </c>
      <c r="D116" s="64"/>
      <c r="E116" s="64"/>
      <c r="F116" s="64"/>
      <c r="G116" s="65"/>
      <c r="H116" s="158">
        <f>IF('4-Inserimento dati (VSost somm)'!F243=0,"l",'4-Inserimento dati (VSost somm)'!E243)</f>
        <v>0</v>
      </c>
      <c r="I116" s="159">
        <f>IF('4-Inserimento dati (VSost somm)'!F243=0,"l",'4-Inserimento dati (VSost somm)'!E243)</f>
        <v>0</v>
      </c>
      <c r="J116" s="159">
        <f>IF('4-Inserimento dati (VSost somm)'!F243=0,"l",'4-Inserimento dati (VSost somm)'!E243)</f>
        <v>0</v>
      </c>
      <c r="K116" s="159">
        <f>IF('4-Inserimento dati (VSost somm)'!F243=0,"l",'4-Inserimento dati (VSost somm)'!E243)</f>
        <v>0</v>
      </c>
      <c r="L116" s="159">
        <f>IF('4-Inserimento dati (VSost somm)'!F243=0,"l",'4-Inserimento dati (VSost somm)'!E243)</f>
        <v>0</v>
      </c>
      <c r="M116" s="159">
        <f>IF('4-Inserimento dati (VSost somm)'!F243=0,"l",'4-Inserimento dati (VSost somm)'!E243)</f>
        <v>0</v>
      </c>
      <c r="N116" s="159">
        <f>IF('4-Inserimento dati (VSost somm)'!F243=0,"l",'4-Inserimento dati (VSost somm)'!E243)</f>
        <v>0</v>
      </c>
      <c r="O116" s="159">
        <f>IF('4-Inserimento dati (VSost somm)'!F243=0,"l",'4-Inserimento dati (VSost somm)'!E243)</f>
        <v>0</v>
      </c>
      <c r="P116" s="159">
        <f>IF('4-Inserimento dati (VSost somm)'!F243=0,"l",'4-Inserimento dati (VSost somm)'!E243)</f>
        <v>0</v>
      </c>
      <c r="Q116" s="159">
        <f>IF('4-Inserimento dati (VSost somm)'!F243=0,"l",'4-Inserimento dati (VSost somm)'!E243)</f>
        <v>0</v>
      </c>
      <c r="R116" s="159">
        <f>IF('4-Inserimento dati (VSost somm)'!F243=0,"l",'4-Inserimento dati (VSost somm)'!E243)</f>
        <v>0</v>
      </c>
      <c r="S116" s="159">
        <f>IF('4-Inserimento dati (VSost somm)'!F243=0,"l",'4-Inserimento dati (VSost somm)'!E243)</f>
        <v>0</v>
      </c>
      <c r="T116" s="164">
        <f>IF('4-Inserimento dati (VSost somm)'!F243=0,"l",'4-Inserimento dati (VSost somm)'!E243)</f>
        <v>0</v>
      </c>
      <c r="U116" s="192">
        <f>IF('4-Inserimento dati (VSost somm)'!F243=0,"l",'4-Inserimento dati (VSost somm)'!E243)</f>
        <v>0</v>
      </c>
      <c r="V116" s="152">
        <f>IF('4-Inserimento dati (VSost somm)'!F243=0,"l",'4-Inserimento dati (VSost somm)'!E243)</f>
        <v>0</v>
      </c>
      <c r="W116" s="176" t="str">
        <f>IF('4-Inserimento dati (VSost somm)'!F243=0,"l",(IF('4-Inserimento dati (VSost somm)'!E243="sconosciuto","X","l")))</f>
        <v>l</v>
      </c>
      <c r="X116" s="165">
        <f t="shared" si="2"/>
        <v>0.2</v>
      </c>
      <c r="Y116" s="170" t="str">
        <f>IF('4-Inserimento dati (VSost somm)'!G243="nessuna","X",0)</f>
        <v>X</v>
      </c>
      <c r="Z116" s="171">
        <f>IF('4-Inserimento dati (VSost somm)'!G243="piccola","X",0)</f>
        <v>0</v>
      </c>
      <c r="AA116" s="171">
        <f>IF('4-Inserimento dati (VSost somm)'!G243="media","X",0)</f>
        <v>0</v>
      </c>
      <c r="AB116" s="172">
        <f>IF('4-Inserimento dati (VSost somm)'!G243="grande","X",0)</f>
        <v>0</v>
      </c>
      <c r="AC116" s="312">
        <f>'4-Inserimento dati (VSost somm)'!H243</f>
        <v>0</v>
      </c>
      <c r="AD116" s="313"/>
      <c r="AE116" s="313"/>
    </row>
    <row r="117" spans="1:31" ht="25.5" customHeight="1">
      <c r="A117" s="390"/>
      <c r="B117" s="64" t="s">
        <v>173</v>
      </c>
      <c r="C117" s="64" t="s">
        <v>39</v>
      </c>
      <c r="D117" s="64"/>
      <c r="E117" s="64"/>
      <c r="F117" s="64"/>
      <c r="G117" s="65"/>
      <c r="H117" s="158">
        <f>IF('4-Inserimento dati (VSost somm)'!F249=0,"l",'4-Inserimento dati (VSost somm)'!E249)</f>
        <v>0</v>
      </c>
      <c r="I117" s="159">
        <f>IF('4-Inserimento dati (VSost somm)'!F249=0,"l",'4-Inserimento dati (VSost somm)'!E249)</f>
        <v>0</v>
      </c>
      <c r="J117" s="151">
        <f>IF('4-Inserimento dati (VSost somm)'!F249=0,"l",'4-Inserimento dati (VSost somm)'!E249)</f>
        <v>0</v>
      </c>
      <c r="K117" s="159">
        <f>IF('4-Inserimento dati (VSost somm)'!F249=0,"l",'4-Inserimento dati (VSost somm)'!E249)</f>
        <v>0</v>
      </c>
      <c r="L117" s="151">
        <f>IF('4-Inserimento dati (VSost somm)'!F249=0,"l",'4-Inserimento dati (VSost somm)'!E249)</f>
        <v>0</v>
      </c>
      <c r="M117" s="159">
        <f>IF('4-Inserimento dati (VSost somm)'!F249=0,"l",'4-Inserimento dati (VSost somm)'!E249)</f>
        <v>0</v>
      </c>
      <c r="N117" s="153">
        <f>IF('4-Inserimento dati (VSost somm)'!F249=0,"l",'4-Inserimento dati (VSost somm)'!E249)</f>
        <v>0</v>
      </c>
      <c r="O117" s="151">
        <f>IF('4-Inserimento dati (VSost somm)'!F249=0,"l",'4-Inserimento dati (VSost somm)'!E249)</f>
        <v>0</v>
      </c>
      <c r="P117" s="159">
        <f>IF('4-Inserimento dati (VSost somm)'!F249=0,"l",'4-Inserimento dati (VSost somm)'!E249)</f>
        <v>0</v>
      </c>
      <c r="Q117" s="151">
        <f>IF('4-Inserimento dati (VSost somm)'!F249=0,"l",'4-Inserimento dati (VSost somm)'!E249)</f>
        <v>0</v>
      </c>
      <c r="R117" s="159">
        <f>IF('4-Inserimento dati (VSost somm)'!F249=0,"l",'4-Inserimento dati (VSost somm)'!E249)</f>
        <v>0</v>
      </c>
      <c r="S117" s="151">
        <f>IF('4-Inserimento dati (VSost somm)'!F249=0,"l",'4-Inserimento dati (VSost somm)'!E249)</f>
        <v>0</v>
      </c>
      <c r="T117" s="164">
        <f>IF('4-Inserimento dati (VSost somm)'!F249=0,"l",'4-Inserimento dati (VSost somm)'!E249)</f>
        <v>0</v>
      </c>
      <c r="U117" s="192">
        <f>IF('4-Inserimento dati (VSost somm)'!F249=0,"l",'4-Inserimento dati (VSost somm)'!E249)</f>
        <v>0</v>
      </c>
      <c r="V117" s="152">
        <f>IF('4-Inserimento dati (VSost somm)'!F249=0,"l",'4-Inserimento dati (VSost somm)'!E249)</f>
        <v>0</v>
      </c>
      <c r="W117" s="176" t="str">
        <f>IF('4-Inserimento dati (VSost somm)'!F249=0,"l",(IF('4-Inserimento dati (VSost somm)'!E249="sconosciuto","X","l")))</f>
        <v>l</v>
      </c>
      <c r="X117" s="165">
        <f t="shared" si="2"/>
        <v>0.2</v>
      </c>
      <c r="Y117" s="170" t="str">
        <f>IF('4-Inserimento dati (VSost somm)'!G249="nessuna","X",0)</f>
        <v>X</v>
      </c>
      <c r="Z117" s="171">
        <f>IF('4-Inserimento dati (VSost somm)'!G249="piccola","X",0)</f>
        <v>0</v>
      </c>
      <c r="AA117" s="171">
        <f>IF('4-Inserimento dati (VSost somm)'!G249="media","X",0)</f>
        <v>0</v>
      </c>
      <c r="AB117" s="172">
        <f>IF('4-Inserimento dati (VSost somm)'!G249="grande","X",0)</f>
        <v>0</v>
      </c>
      <c r="AC117" s="312">
        <f>'4-Inserimento dati (VSost somm)'!H249</f>
        <v>0</v>
      </c>
      <c r="AD117" s="313"/>
      <c r="AE117" s="313"/>
    </row>
    <row r="118" spans="1:31" ht="25.5" customHeight="1">
      <c r="A118" s="390"/>
      <c r="B118" s="64" t="s">
        <v>174</v>
      </c>
      <c r="C118" s="306" t="s">
        <v>59</v>
      </c>
      <c r="D118" s="306"/>
      <c r="E118" s="306"/>
      <c r="F118" s="306"/>
      <c r="G118" s="367"/>
      <c r="H118" s="158">
        <f>IF('4-Inserimento dati (VSost somm)'!F255=0,"l",'4-Inserimento dati (VSost somm)'!E255)</f>
        <v>0</v>
      </c>
      <c r="I118" s="159">
        <f>IF('4-Inserimento dati (VSost somm)'!F255=0,"l",'4-Inserimento dati (VSost somm)'!E255)</f>
        <v>0</v>
      </c>
      <c r="J118" s="151">
        <f>IF('4-Inserimento dati (VSost somm)'!F255=0,"l",'4-Inserimento dati (VSost somm)'!E255)</f>
        <v>0</v>
      </c>
      <c r="K118" s="159">
        <f>IF('4-Inserimento dati (VSost somm)'!F255=0,"l",'4-Inserimento dati (VSost somm)'!E255)</f>
        <v>0</v>
      </c>
      <c r="L118" s="151">
        <f>IF('4-Inserimento dati (VSost somm)'!F255=0,"l",'4-Inserimento dati (VSost somm)'!E255)</f>
        <v>0</v>
      </c>
      <c r="M118" s="159">
        <f>IF('4-Inserimento dati (VSost somm)'!F255=0,"l",'4-Inserimento dati (VSost somm)'!E255)</f>
        <v>0</v>
      </c>
      <c r="N118" s="151">
        <f>IF('4-Inserimento dati (VSost somm)'!F255=0,"l",'4-Inserimento dati (VSost somm)'!E255)</f>
        <v>0</v>
      </c>
      <c r="O118" s="151">
        <f>IF('4-Inserimento dati (VSost somm)'!F255=0,"l",'4-Inserimento dati (VSost somm)'!E255)</f>
        <v>0</v>
      </c>
      <c r="P118" s="159">
        <f>IF('4-Inserimento dati (VSost somm)'!F255=0,"l",'4-Inserimento dati (VSost somm)'!E255)</f>
        <v>0</v>
      </c>
      <c r="Q118" s="151">
        <f>IF('4-Inserimento dati (VSost somm)'!F255=0,"l",'4-Inserimento dati (VSost somm)'!E255)</f>
        <v>0</v>
      </c>
      <c r="R118" s="159">
        <f>IF('4-Inserimento dati (VSost somm)'!F255=0,"l",'4-Inserimento dati (VSost somm)'!E255)</f>
        <v>0</v>
      </c>
      <c r="S118" s="151">
        <f>IF('4-Inserimento dati (VSost somm)'!F255=0,"l",'4-Inserimento dati (VSost somm)'!E255)</f>
        <v>0</v>
      </c>
      <c r="T118" s="164">
        <f>IF('4-Inserimento dati (VSost somm)'!F255=0,"l",'4-Inserimento dati (VSost somm)'!E255)</f>
        <v>0</v>
      </c>
      <c r="U118" s="185">
        <f>IF('4-Inserimento dati (VSost somm)'!F255=0,"l",'4-Inserimento dati (VSost somm)'!E255)</f>
        <v>0</v>
      </c>
      <c r="V118" s="152">
        <f>IF('4-Inserimento dati (VSost somm)'!F255=0,"l",'4-Inserimento dati (VSost somm)'!E255)</f>
        <v>0</v>
      </c>
      <c r="W118" s="176" t="str">
        <f>IF('4-Inserimento dati (VSost somm)'!F255=0,"l",(IF('4-Inserimento dati (VSost somm)'!E255="sconosciuto","X","l")))</f>
        <v>l</v>
      </c>
      <c r="X118" s="165">
        <f t="shared" si="2"/>
        <v>0.2</v>
      </c>
      <c r="Y118" s="170" t="str">
        <f>IF('4-Inserimento dati (VSost somm)'!G255="nessuna","X",0)</f>
        <v>X</v>
      </c>
      <c r="Z118" s="171">
        <f>IF('4-Inserimento dati (VSost somm)'!G255="piccola","X",0)</f>
        <v>0</v>
      </c>
      <c r="AA118" s="171">
        <f>IF('4-Inserimento dati (VSost somm)'!G255="media","X",0)</f>
        <v>0</v>
      </c>
      <c r="AB118" s="172">
        <f>IF('4-Inserimento dati (VSost somm)'!G255="grande","X",0)</f>
        <v>0</v>
      </c>
      <c r="AC118" s="312">
        <f>'4-Inserimento dati (VSost somm)'!H255</f>
        <v>0</v>
      </c>
      <c r="AD118" s="313"/>
      <c r="AE118" s="313"/>
    </row>
    <row r="119" spans="1:31" ht="25.5" customHeight="1">
      <c r="A119" s="390"/>
      <c r="B119" s="66" t="s">
        <v>175</v>
      </c>
      <c r="C119" s="66" t="s">
        <v>100</v>
      </c>
      <c r="D119" s="66"/>
      <c r="E119" s="66"/>
      <c r="F119" s="66"/>
      <c r="G119" s="67"/>
      <c r="H119" s="160">
        <f>IF('4-Inserimento dati (VSost somm)'!F261=0,"l",'4-Inserimento dati (VSost somm)'!E261)</f>
        <v>0</v>
      </c>
      <c r="I119" s="161">
        <f>IF('4-Inserimento dati (VSost somm)'!F261=0,"l",'4-Inserimento dati (VSost somm)'!E261)</f>
        <v>0</v>
      </c>
      <c r="J119" s="161">
        <f>IF('4-Inserimento dati (VSost somm)'!F261=0,"l",'4-Inserimento dati (VSost somm)'!E261)</f>
        <v>0</v>
      </c>
      <c r="K119" s="161">
        <f>IF('4-Inserimento dati (VSost somm)'!F261=0,"l",'4-Inserimento dati (VSost somm)'!E261)</f>
        <v>0</v>
      </c>
      <c r="L119" s="161">
        <f>IF('4-Inserimento dati (VSost somm)'!F261=0,"l",'4-Inserimento dati (VSost somm)'!E261)</f>
        <v>0</v>
      </c>
      <c r="M119" s="161">
        <f>IF('4-Inserimento dati (VSost somm)'!F261=0,"l",'4-Inserimento dati (VSost somm)'!E261)</f>
        <v>0</v>
      </c>
      <c r="N119" s="161">
        <f>IF('4-Inserimento dati (VSost somm)'!F261=0,"l",'4-Inserimento dati (VSost somm)'!E261)</f>
        <v>0</v>
      </c>
      <c r="O119" s="161">
        <f>IF('4-Inserimento dati (VSost somm)'!F261=0,"l",'4-Inserimento dati (VSost somm)'!E261)</f>
        <v>0</v>
      </c>
      <c r="P119" s="161">
        <f>IF('4-Inserimento dati (VSost somm)'!F261=0,"l",'4-Inserimento dati (VSost somm)'!E261)</f>
        <v>0</v>
      </c>
      <c r="Q119" s="161">
        <f>IF('4-Inserimento dati (VSost somm)'!F261=0,"l",'4-Inserimento dati (VSost somm)'!E261)</f>
        <v>0</v>
      </c>
      <c r="R119" s="161">
        <f>IF('4-Inserimento dati (VSost somm)'!F261=0,"l",'4-Inserimento dati (VSost somm)'!E261)</f>
        <v>0</v>
      </c>
      <c r="S119" s="161">
        <f>IF('4-Inserimento dati (VSost somm)'!F261=0,"l",'4-Inserimento dati (VSost somm)'!E261)</f>
        <v>0</v>
      </c>
      <c r="T119" s="191">
        <f>IF('4-Inserimento dati (VSost somm)'!F261=0,"l",'4-Inserimento dati (VSost somm)'!E261)</f>
        <v>0</v>
      </c>
      <c r="U119" s="193">
        <f>IF('4-Inserimento dati (VSost somm)'!F261=0,"l",'4-Inserimento dati (VSost somm)'!E261)</f>
        <v>0</v>
      </c>
      <c r="V119" s="155">
        <f>IF('4-Inserimento dati (VSost somm)'!F261=0,"l",'4-Inserimento dati (VSost somm)'!E261)</f>
        <v>0</v>
      </c>
      <c r="W119" s="177" t="str">
        <f>IF('4-Inserimento dati (VSost somm)'!F261=0,"l",(IF('4-Inserimento dati (VSost somm)'!E261="sconosciuto","X","l")))</f>
        <v>l</v>
      </c>
      <c r="X119" s="165">
        <f t="shared" si="2"/>
        <v>0.2</v>
      </c>
      <c r="Y119" s="173" t="str">
        <f>IF('4-Inserimento dati (VSost somm)'!G261="nessuna","X",0)</f>
        <v>X</v>
      </c>
      <c r="Z119" s="174">
        <f>IF('4-Inserimento dati (VSost somm)'!G261="piccola","X",0)</f>
        <v>0</v>
      </c>
      <c r="AA119" s="174">
        <f>IF('4-Inserimento dati (VSost somm)'!G261="media","X",0)</f>
        <v>0</v>
      </c>
      <c r="AB119" s="175">
        <f>IF('4-Inserimento dati (VSost somm)'!G261="grande","X",0)</f>
        <v>0</v>
      </c>
      <c r="AC119" s="312">
        <f>'4-Inserimento dati (VSost somm)'!H261</f>
        <v>0</v>
      </c>
      <c r="AD119" s="313"/>
      <c r="AE119" s="313"/>
    </row>
    <row r="120" spans="1:31" ht="25.5" customHeight="1">
      <c r="A120" s="390"/>
      <c r="B120" s="66" t="s">
        <v>204</v>
      </c>
      <c r="C120" s="306" t="str">
        <f>C34</f>
        <v>Criterio 6</v>
      </c>
      <c r="D120" s="307"/>
      <c r="E120" s="307"/>
      <c r="F120" s="307"/>
      <c r="G120" s="308"/>
      <c r="H120" s="158" t="str">
        <f>IF('4-Inserimento dati (VSost somm)'!F267=0,"l",'4-Inserimento dati (VSost somm)'!E267)</f>
        <v>l</v>
      </c>
      <c r="I120" s="159" t="str">
        <f>IF('4-Inserimento dati (VSost somm)'!F267=0,"l",'4-Inserimento dati (VSost somm)'!E267)</f>
        <v>l</v>
      </c>
      <c r="J120" s="159" t="str">
        <f>IF('4-Inserimento dati (VSost somm)'!F267=0,"l",'4-Inserimento dati (VSost somm)'!E267)</f>
        <v>l</v>
      </c>
      <c r="K120" s="159" t="str">
        <f>IF('4-Inserimento dati (VSost somm)'!F267=0,"l",'4-Inserimento dati (VSost somm)'!E267)</f>
        <v>l</v>
      </c>
      <c r="L120" s="159" t="str">
        <f>IF('4-Inserimento dati (VSost somm)'!F267=0,"l",'4-Inserimento dati (VSost somm)'!E267)</f>
        <v>l</v>
      </c>
      <c r="M120" s="159" t="str">
        <f>IF('4-Inserimento dati (VSost somm)'!F267=0,"l",'4-Inserimento dati (VSost somm)'!E267)</f>
        <v>l</v>
      </c>
      <c r="N120" s="159" t="str">
        <f>IF('4-Inserimento dati (VSost somm)'!F267=0,"l",'4-Inserimento dati (VSost somm)'!E267)</f>
        <v>l</v>
      </c>
      <c r="O120" s="159" t="str">
        <f>IF('4-Inserimento dati (VSost somm)'!F267=0,"l",'4-Inserimento dati (VSost somm)'!E267)</f>
        <v>l</v>
      </c>
      <c r="P120" s="159" t="str">
        <f>IF('4-Inserimento dati (VSost somm)'!F267=0,"l",'4-Inserimento dati (VSost somm)'!E267)</f>
        <v>l</v>
      </c>
      <c r="Q120" s="159" t="str">
        <f>IF('4-Inserimento dati (VSost somm)'!F267=0,"l",'4-Inserimento dati (VSost somm)'!E267)</f>
        <v>l</v>
      </c>
      <c r="R120" s="159" t="str">
        <f>IF('4-Inserimento dati (VSost somm)'!F267=0,"l",'4-Inserimento dati (VSost somm)'!E267)</f>
        <v>l</v>
      </c>
      <c r="S120" s="159" t="str">
        <f>IF('4-Inserimento dati (VSost somm)'!F267=0,"l",'4-Inserimento dati (VSost somm)'!E267)</f>
        <v>l</v>
      </c>
      <c r="T120" s="164" t="str">
        <f>IF('4-Inserimento dati (VSost somm)'!F267=0,"l",'4-Inserimento dati (VSost somm)'!E267)</f>
        <v>l</v>
      </c>
      <c r="U120" s="192" t="str">
        <f>IF('4-Inserimento dati (VSost somm)'!F267=0,"l",'4-Inserimento dati (VSost somm)'!E267)</f>
        <v>l</v>
      </c>
      <c r="V120" s="162" t="str">
        <f>IF('4-Inserimento dati (VSost somm)'!F267=0,"l",'4-Inserimento dati (VSost somm)'!E267)</f>
        <v>l</v>
      </c>
      <c r="W120" s="195" t="str">
        <f>IF('4-Inserimento dati (VSost somm)'!F267=0,"l",(IF('4-Inserimento dati (VSost somm)'!E267="sconosciuto","X","l")))</f>
        <v>l</v>
      </c>
      <c r="X120" s="165">
        <f t="shared" si="2"/>
        <v>0</v>
      </c>
      <c r="Y120" s="170" t="str">
        <f>IF('4-Inserimento dati (VSost somm)'!G267="nessuna","X",0)</f>
        <v>X</v>
      </c>
      <c r="Z120" s="171">
        <f>IF('4-Inserimento dati (VSost somm)'!G267="piccola","X",0)</f>
        <v>0</v>
      </c>
      <c r="AA120" s="171">
        <f>IF('4-Inserimento dati (VSost somm)'!G267="media","X",0)</f>
        <v>0</v>
      </c>
      <c r="AB120" s="172">
        <f>IF('4-Inserimento dati (VSost somm)'!G267="grande","X",0)</f>
        <v>0</v>
      </c>
      <c r="AC120" s="312">
        <f>'4-Inserimento dati (VSost somm)'!H267</f>
        <v>0</v>
      </c>
      <c r="AD120" s="313"/>
      <c r="AE120" s="313"/>
    </row>
    <row r="121" spans="1:31" ht="25.5" customHeight="1">
      <c r="A121" s="390"/>
      <c r="B121" s="66" t="s">
        <v>205</v>
      </c>
      <c r="C121" s="388" t="str">
        <f>C35</f>
        <v>Criterio 7</v>
      </c>
      <c r="D121" s="314"/>
      <c r="E121" s="314"/>
      <c r="F121" s="314"/>
      <c r="G121" s="389"/>
      <c r="H121" s="160" t="str">
        <f>IF('4-Inserimento dati (VSost somm)'!F273=0,"l",'4-Inserimento dati (VSost somm)'!E273)</f>
        <v>l</v>
      </c>
      <c r="I121" s="161" t="str">
        <f>IF('4-Inserimento dati (VSost somm)'!F273=0,"l",'4-Inserimento dati (VSost somm)'!E273)</f>
        <v>l</v>
      </c>
      <c r="J121" s="161" t="str">
        <f>IF('4-Inserimento dati (VSost somm)'!F273=0,"l",'4-Inserimento dati (VSost somm)'!E273)</f>
        <v>l</v>
      </c>
      <c r="K121" s="161" t="str">
        <f>IF('4-Inserimento dati (VSost somm)'!F273=0,"l",'4-Inserimento dati (VSost somm)'!E273)</f>
        <v>l</v>
      </c>
      <c r="L121" s="161" t="str">
        <f>IF('4-Inserimento dati (VSost somm)'!F273=0,"l",'4-Inserimento dati (VSost somm)'!E273)</f>
        <v>l</v>
      </c>
      <c r="M121" s="161" t="str">
        <f>IF('4-Inserimento dati (VSost somm)'!F273=0,"l",'4-Inserimento dati (VSost somm)'!E273)</f>
        <v>l</v>
      </c>
      <c r="N121" s="161" t="str">
        <f>IF('4-Inserimento dati (VSost somm)'!F273=0,"l",'4-Inserimento dati (VSost somm)'!E273)</f>
        <v>l</v>
      </c>
      <c r="O121" s="198" t="str">
        <f>IF('4-Inserimento dati (VSost somm)'!F273=0,"l",'4-Inserimento dati (VSost somm)'!E273)</f>
        <v>l</v>
      </c>
      <c r="P121" s="161" t="str">
        <f>IF('4-Inserimento dati (VSost somm)'!F273=0,"l",'4-Inserimento dati (VSost somm)'!E273)</f>
        <v>l</v>
      </c>
      <c r="Q121" s="161" t="str">
        <f>IF('4-Inserimento dati (VSost somm)'!F273=0,"l",'4-Inserimento dati (VSost somm)'!E273)</f>
        <v>l</v>
      </c>
      <c r="R121" s="161" t="str">
        <f>IF('4-Inserimento dati (VSost somm)'!F273=0,"l",'4-Inserimento dati (VSost somm)'!E273)</f>
        <v>l</v>
      </c>
      <c r="S121" s="161" t="str">
        <f>IF('4-Inserimento dati (VSost somm)'!F273=0,"l",'4-Inserimento dati (VSost somm)'!E273)</f>
        <v>l</v>
      </c>
      <c r="T121" s="191" t="str">
        <f>IF('4-Inserimento dati (VSost somm)'!F273=0,"l",'4-Inserimento dati (VSost somm)'!E273)</f>
        <v>l</v>
      </c>
      <c r="U121" s="193" t="str">
        <f>IF('4-Inserimento dati (VSost somm)'!F273=0,"l",'4-Inserimento dati (VSost somm)'!E273)</f>
        <v>l</v>
      </c>
      <c r="V121" s="163" t="str">
        <f>IF('4-Inserimento dati (VSost somm)'!F273=0,"l",'4-Inserimento dati (VSost somm)'!E273)</f>
        <v>l</v>
      </c>
      <c r="W121" s="196" t="str">
        <f>IF('4-Inserimento dati (VSost somm)'!F273=0,"l",(IF('4-Inserimento dati (VSost somm)'!E273="sconosciuto","X","l")))</f>
        <v>l</v>
      </c>
      <c r="X121" s="166">
        <f t="shared" si="2"/>
        <v>0</v>
      </c>
      <c r="Y121" s="173" t="str">
        <f>IF('4-Inserimento dati (VSost somm)'!G273="nessuna","X",0)</f>
        <v>X</v>
      </c>
      <c r="Z121" s="174">
        <f>IF('4-Inserimento dati (VSost somm)'!G273="piccola","X",0)</f>
        <v>0</v>
      </c>
      <c r="AA121" s="174">
        <f>IF('4-Inserimento dati (VSost somm)'!G273="media","X",0)</f>
        <v>0</v>
      </c>
      <c r="AB121" s="175">
        <f>IF('4-Inserimento dati (VSost somm)'!G273="grande","X",0)</f>
        <v>0</v>
      </c>
      <c r="AC121" s="312">
        <f>'4-Inserimento dati (VSost somm)'!H273</f>
        <v>0</v>
      </c>
      <c r="AD121" s="313"/>
      <c r="AE121" s="313"/>
    </row>
    <row r="122" spans="1:31" ht="18.75" customHeight="1">
      <c r="A122" s="203"/>
      <c r="B122" s="8"/>
      <c r="C122" s="8"/>
      <c r="D122" s="8"/>
      <c r="E122" s="8"/>
      <c r="F122" s="8"/>
      <c r="G122" s="8"/>
      <c r="H122" s="126"/>
      <c r="I122" s="7"/>
      <c r="J122" s="126"/>
      <c r="K122" s="7"/>
      <c r="L122" s="126"/>
      <c r="M122" s="7"/>
      <c r="N122" s="7"/>
      <c r="O122" s="127"/>
      <c r="P122" s="7"/>
      <c r="Q122" s="126"/>
      <c r="R122" s="7"/>
      <c r="S122" s="127"/>
      <c r="T122" s="7"/>
      <c r="U122" s="25"/>
      <c r="V122" s="25"/>
      <c r="W122" s="25"/>
      <c r="X122" s="25"/>
      <c r="Y122" s="25"/>
      <c r="Z122" s="25"/>
      <c r="AA122" s="25"/>
      <c r="AB122" s="25"/>
      <c r="AC122" s="133"/>
      <c r="AD122" s="8"/>
      <c r="AE122" s="2"/>
    </row>
    <row r="123" spans="1:31" ht="12.75">
      <c r="A123" s="390" t="s">
        <v>22</v>
      </c>
      <c r="B123" s="134" t="s">
        <v>54</v>
      </c>
      <c r="C123" s="135"/>
      <c r="D123" s="135"/>
      <c r="E123" s="135"/>
      <c r="F123" s="135"/>
      <c r="G123" s="135"/>
      <c r="H123" s="6"/>
      <c r="I123" s="87"/>
      <c r="J123" s="87"/>
      <c r="K123" s="6"/>
      <c r="L123" s="6"/>
      <c r="M123" s="5"/>
      <c r="N123" s="5"/>
      <c r="O123" s="5"/>
      <c r="P123" s="6"/>
      <c r="Q123" s="6"/>
      <c r="R123" s="5"/>
      <c r="S123" s="5"/>
      <c r="T123" s="6"/>
      <c r="U123" s="6"/>
      <c r="V123" s="6"/>
      <c r="W123" s="6"/>
      <c r="X123" s="6"/>
      <c r="Y123" s="6"/>
      <c r="Z123" s="6"/>
      <c r="AA123" s="6"/>
      <c r="AB123" s="6"/>
      <c r="AC123" s="132"/>
      <c r="AD123" s="6"/>
      <c r="AE123" s="2"/>
    </row>
    <row r="124" spans="1:31" ht="25.5" customHeight="1">
      <c r="A124" s="390"/>
      <c r="B124" s="64" t="s">
        <v>176</v>
      </c>
      <c r="C124" s="64" t="s">
        <v>41</v>
      </c>
      <c r="D124" s="64"/>
      <c r="E124" s="64"/>
      <c r="F124" s="64"/>
      <c r="G124" s="65"/>
      <c r="H124" s="158">
        <f>IF('4-Inserimento dati (VSost somm)'!F282=0,"l",'4-Inserimento dati (VSost somm)'!E282)</f>
        <v>0</v>
      </c>
      <c r="I124" s="159">
        <f>IF('4-Inserimento dati (VSost somm)'!F282=0,"l",'4-Inserimento dati (VSost somm)'!E282)</f>
        <v>0</v>
      </c>
      <c r="J124" s="159">
        <f>IF('4-Inserimento dati (VSost somm)'!F282=0,"l",'4-Inserimento dati (VSost somm)'!E282)</f>
        <v>0</v>
      </c>
      <c r="K124" s="159">
        <f>IF('4-Inserimento dati (VSost somm)'!F282=0,"l",'4-Inserimento dati (VSost somm)'!E282)</f>
        <v>0</v>
      </c>
      <c r="L124" s="159">
        <f>IF('4-Inserimento dati (VSost somm)'!F282=0,"l",'4-Inserimento dati (VSost somm)'!E282)</f>
        <v>0</v>
      </c>
      <c r="M124" s="159">
        <f>IF('4-Inserimento dati (VSost somm)'!F282=0,"l",'4-Inserimento dati (VSost somm)'!E282)</f>
        <v>0</v>
      </c>
      <c r="N124" s="159">
        <f>IF('4-Inserimento dati (VSost somm)'!F282=0,"l",'4-Inserimento dati (VSost somm)'!E282)</f>
        <v>0</v>
      </c>
      <c r="O124" s="159">
        <f>IF('4-Inserimento dati (VSost somm)'!F282=0,"l",'4-Inserimento dati (VSost somm)'!E282)</f>
        <v>0</v>
      </c>
      <c r="P124" s="159">
        <f>IF('4-Inserimento dati (VSost somm)'!F282=0,"l",'4-Inserimento dati (VSost somm)'!E282)</f>
        <v>0</v>
      </c>
      <c r="Q124" s="159">
        <f>IF('4-Inserimento dati (VSost somm)'!F282=0,"l",'4-Inserimento dati (VSost somm)'!E282)</f>
        <v>0</v>
      </c>
      <c r="R124" s="159">
        <f>IF('4-Inserimento dati (VSost somm)'!F282=0,"l",'4-Inserimento dati (VSost somm)'!E282)</f>
        <v>0</v>
      </c>
      <c r="S124" s="159">
        <f>IF('4-Inserimento dati (VSost somm)'!F282=0,"l",'4-Inserimento dati (VSost somm)'!E282)</f>
        <v>0</v>
      </c>
      <c r="T124" s="164">
        <f>IF('4-Inserimento dati (VSost somm)'!F282=0,"l",'4-Inserimento dati (VSost somm)'!E282)</f>
        <v>0</v>
      </c>
      <c r="U124" s="192">
        <f>IF('4-Inserimento dati (VSost somm)'!F282=0,"l",'4-Inserimento dati (VSost somm)'!E282)</f>
        <v>0</v>
      </c>
      <c r="V124" s="152">
        <f>IF('4-Inserimento dati (VSost somm)'!F282=0,"l",'4-Inserimento dati (VSost somm)'!E282)</f>
        <v>0</v>
      </c>
      <c r="W124" s="176" t="str">
        <f>IF('4-Inserimento dati (VSost somm)'!F282=0,"l",(IF('4-Inserimento dati (VSost somm)'!E282="sconosciuto","X","l")))</f>
        <v>l</v>
      </c>
      <c r="X124" s="165">
        <f aca="true" t="shared" si="3" ref="X124:X130">X38</f>
        <v>0.2</v>
      </c>
      <c r="Y124" s="170" t="str">
        <f>IF('4-Inserimento dati (VSost somm)'!G282="nessuna","X",0)</f>
        <v>X</v>
      </c>
      <c r="Z124" s="171">
        <f>IF('4-Inserimento dati (VSost somm)'!G282="piccola","X",0)</f>
        <v>0</v>
      </c>
      <c r="AA124" s="171">
        <f>IF('4-Inserimento dati (VSost somm)'!G282="media","X",0)</f>
        <v>0</v>
      </c>
      <c r="AB124" s="172">
        <f>IF('4-Inserimento dati (VSost somm)'!G282="grande","X",0)</f>
        <v>0</v>
      </c>
      <c r="AC124" s="312">
        <f>'4-Inserimento dati (VSost somm)'!H282</f>
        <v>0</v>
      </c>
      <c r="AD124" s="313"/>
      <c r="AE124" s="313"/>
    </row>
    <row r="125" spans="1:31" ht="25.5" customHeight="1">
      <c r="A125" s="390"/>
      <c r="B125" s="64" t="s">
        <v>177</v>
      </c>
      <c r="C125" s="306" t="s">
        <v>42</v>
      </c>
      <c r="D125" s="307"/>
      <c r="E125" s="307"/>
      <c r="F125" s="307"/>
      <c r="G125" s="308"/>
      <c r="H125" s="158">
        <f>IF('4-Inserimento dati (VSost somm)'!F288=0,"l",'4-Inserimento dati (VSost somm)'!E288)</f>
        <v>0</v>
      </c>
      <c r="I125" s="159">
        <f>IF('4-Inserimento dati (VSost somm)'!F288=0,"l",'4-Inserimento dati (VSost somm)'!E288)</f>
        <v>0</v>
      </c>
      <c r="J125" s="159">
        <f>IF('4-Inserimento dati (VSost somm)'!F288=0,"l",'4-Inserimento dati (VSost somm)'!E288)</f>
        <v>0</v>
      </c>
      <c r="K125" s="159">
        <f>IF('4-Inserimento dati (VSost somm)'!F288=0,"l",'4-Inserimento dati (VSost somm)'!E288)</f>
        <v>0</v>
      </c>
      <c r="L125" s="159">
        <f>IF('4-Inserimento dati (VSost somm)'!F288=0,"l",'4-Inserimento dati (VSost somm)'!E288)</f>
        <v>0</v>
      </c>
      <c r="M125" s="159">
        <f>IF('4-Inserimento dati (VSost somm)'!F288=0,"l",'4-Inserimento dati (VSost somm)'!E288)</f>
        <v>0</v>
      </c>
      <c r="N125" s="159">
        <f>IF('4-Inserimento dati (VSost somm)'!F288=0,"l",'4-Inserimento dati (VSost somm)'!E288)</f>
        <v>0</v>
      </c>
      <c r="O125" s="159">
        <f>IF('4-Inserimento dati (VSost somm)'!F288=0,"l",'4-Inserimento dati (VSost somm)'!E288)</f>
        <v>0</v>
      </c>
      <c r="P125" s="159">
        <f>IF('4-Inserimento dati (VSost somm)'!F288=0,"l",'4-Inserimento dati (VSost somm)'!E288)</f>
        <v>0</v>
      </c>
      <c r="Q125" s="159">
        <f>IF('4-Inserimento dati (VSost somm)'!F288=0,"l",'4-Inserimento dati (VSost somm)'!E288)</f>
        <v>0</v>
      </c>
      <c r="R125" s="159">
        <f>IF('4-Inserimento dati (VSost somm)'!F288=0,"l",'4-Inserimento dati (VSost somm)'!E288)</f>
        <v>0</v>
      </c>
      <c r="S125" s="159">
        <f>IF('4-Inserimento dati (VSost somm)'!F288=0,"l",'4-Inserimento dati (VSost somm)'!E288)</f>
        <v>0</v>
      </c>
      <c r="T125" s="164">
        <f>IF('4-Inserimento dati (VSost somm)'!F288=0,"l",'4-Inserimento dati (VSost somm)'!E288)</f>
        <v>0</v>
      </c>
      <c r="U125" s="192">
        <f>IF('4-Inserimento dati (VSost somm)'!F288=0,"l",'4-Inserimento dati (VSost somm)'!E288)</f>
        <v>0</v>
      </c>
      <c r="V125" s="152">
        <f>IF('4-Inserimento dati (VSost somm)'!F288=0,"l",'4-Inserimento dati (VSost somm)'!E288)</f>
        <v>0</v>
      </c>
      <c r="W125" s="176" t="str">
        <f>IF('4-Inserimento dati (VSost somm)'!F288=0,"l",(IF('4-Inserimento dati (VSost somm)'!E288="sconosciuto","X","l")))</f>
        <v>l</v>
      </c>
      <c r="X125" s="165">
        <f t="shared" si="3"/>
        <v>0.2</v>
      </c>
      <c r="Y125" s="170" t="str">
        <f>IF('4-Inserimento dati (VSost somm)'!G288="nessuna","X",0)</f>
        <v>X</v>
      </c>
      <c r="Z125" s="171">
        <f>IF('4-Inserimento dati (VSost somm)'!G288="piccola","X",0)</f>
        <v>0</v>
      </c>
      <c r="AA125" s="171">
        <f>IF('4-Inserimento dati (VSost somm)'!G288="media","X",0)</f>
        <v>0</v>
      </c>
      <c r="AB125" s="172">
        <f>IF('4-Inserimento dati (VSost somm)'!G288="grande","X",0)</f>
        <v>0</v>
      </c>
      <c r="AC125" s="312">
        <f>'4-Inserimento dati (VSost somm)'!H288</f>
        <v>0</v>
      </c>
      <c r="AD125" s="313"/>
      <c r="AE125" s="313"/>
    </row>
    <row r="126" spans="1:31" ht="25.5" customHeight="1">
      <c r="A126" s="390"/>
      <c r="B126" s="64" t="s">
        <v>178</v>
      </c>
      <c r="C126" s="64" t="s">
        <v>101</v>
      </c>
      <c r="D126" s="64"/>
      <c r="E126" s="64"/>
      <c r="F126" s="64"/>
      <c r="G126" s="65"/>
      <c r="H126" s="158">
        <f>IF('4-Inserimento dati (VSost somm)'!F294=0,"l",'4-Inserimento dati (VSost somm)'!E294)</f>
        <v>0</v>
      </c>
      <c r="I126" s="159">
        <f>IF('4-Inserimento dati (VSost somm)'!F294=0,"l",'4-Inserimento dati (VSost somm)'!E294)</f>
        <v>0</v>
      </c>
      <c r="J126" s="151">
        <f>IF('4-Inserimento dati (VSost somm)'!F294=0,"l",'4-Inserimento dati (VSost somm)'!E294)</f>
        <v>0</v>
      </c>
      <c r="K126" s="159">
        <f>IF('4-Inserimento dati (VSost somm)'!F294=0,"l",'4-Inserimento dati (VSost somm)'!E294)</f>
        <v>0</v>
      </c>
      <c r="L126" s="151">
        <f>IF('4-Inserimento dati (VSost somm)'!F294=0,"l",'4-Inserimento dati (VSost somm)'!E294)</f>
        <v>0</v>
      </c>
      <c r="M126" s="159">
        <f>IF('4-Inserimento dati (VSost somm)'!F294=0,"l",'4-Inserimento dati (VSost somm)'!E294)</f>
        <v>0</v>
      </c>
      <c r="N126" s="153">
        <f>IF('4-Inserimento dati (VSost somm)'!F294=0,"l",'4-Inserimento dati (VSost somm)'!E294)</f>
        <v>0</v>
      </c>
      <c r="O126" s="151">
        <f>IF('4-Inserimento dati (VSost somm)'!F294=0,"l",'4-Inserimento dati (VSost somm)'!E294)</f>
        <v>0</v>
      </c>
      <c r="P126" s="159">
        <f>IF('4-Inserimento dati (VSost somm)'!F294=0,"l",'4-Inserimento dati (VSost somm)'!E294)</f>
        <v>0</v>
      </c>
      <c r="Q126" s="151">
        <f>IF('4-Inserimento dati (VSost somm)'!F294=0,"l",'4-Inserimento dati (VSost somm)'!E294)</f>
        <v>0</v>
      </c>
      <c r="R126" s="159">
        <f>IF('4-Inserimento dati (VSost somm)'!F294=0,"l",'4-Inserimento dati (VSost somm)'!E294)</f>
        <v>0</v>
      </c>
      <c r="S126" s="151">
        <f>IF('4-Inserimento dati (VSost somm)'!F294=0,"l",'4-Inserimento dati (VSost somm)'!E294)</f>
        <v>0</v>
      </c>
      <c r="T126" s="164">
        <f>IF('4-Inserimento dati (VSost somm)'!F294=0,"l",'4-Inserimento dati (VSost somm)'!E294)</f>
        <v>0</v>
      </c>
      <c r="U126" s="192">
        <f>IF('4-Inserimento dati (VSost somm)'!F294=0,"l",'4-Inserimento dati (VSost somm)'!E294)</f>
        <v>0</v>
      </c>
      <c r="V126" s="152">
        <f>IF('4-Inserimento dati (VSost somm)'!F294=0,"l",'4-Inserimento dati (VSost somm)'!E294)</f>
        <v>0</v>
      </c>
      <c r="W126" s="176" t="str">
        <f>IF('4-Inserimento dati (VSost somm)'!F294=0,"l",(IF('4-Inserimento dati (VSost somm)'!E294="sconosciuto","X","l")))</f>
        <v>l</v>
      </c>
      <c r="X126" s="165">
        <f t="shared" si="3"/>
        <v>0.2</v>
      </c>
      <c r="Y126" s="170" t="str">
        <f>IF('4-Inserimento dati (VSost somm)'!G294="nessuna","X",0)</f>
        <v>X</v>
      </c>
      <c r="Z126" s="171">
        <f>IF('4-Inserimento dati (VSost somm)'!G294="piccola","X",0)</f>
        <v>0</v>
      </c>
      <c r="AA126" s="171">
        <f>IF('4-Inserimento dati (VSost somm)'!G294="media","X",0)</f>
        <v>0</v>
      </c>
      <c r="AB126" s="172">
        <f>IF('4-Inserimento dati (VSost somm)'!G294="grande","X",0)</f>
        <v>0</v>
      </c>
      <c r="AC126" s="312">
        <f>'4-Inserimento dati (VSost somm)'!H294</f>
        <v>0</v>
      </c>
      <c r="AD126" s="313"/>
      <c r="AE126" s="313"/>
    </row>
    <row r="127" spans="1:31" ht="25.5" customHeight="1">
      <c r="A127" s="390"/>
      <c r="B127" s="64" t="s">
        <v>179</v>
      </c>
      <c r="C127" s="306" t="s">
        <v>43</v>
      </c>
      <c r="D127" s="307"/>
      <c r="E127" s="307"/>
      <c r="F127" s="307"/>
      <c r="G127" s="308"/>
      <c r="H127" s="158">
        <f>IF('4-Inserimento dati (VSost somm)'!F300=0,"l",'4-Inserimento dati (VSost somm)'!E300)</f>
        <v>0</v>
      </c>
      <c r="I127" s="159">
        <f>IF('4-Inserimento dati (VSost somm)'!F300=0,"l",'4-Inserimento dati (VSost somm)'!E300)</f>
        <v>0</v>
      </c>
      <c r="J127" s="151">
        <f>IF('4-Inserimento dati (VSost somm)'!F300=0,"l",'4-Inserimento dati (VSost somm)'!E300)</f>
        <v>0</v>
      </c>
      <c r="K127" s="159">
        <f>IF('4-Inserimento dati (VSost somm)'!F300=0,"l",'4-Inserimento dati (VSost somm)'!E300)</f>
        <v>0</v>
      </c>
      <c r="L127" s="151">
        <f>IF('4-Inserimento dati (VSost somm)'!F300=0,"l",'4-Inserimento dati (VSost somm)'!E300)</f>
        <v>0</v>
      </c>
      <c r="M127" s="159">
        <f>IF('4-Inserimento dati (VSost somm)'!F300=0,"l",'4-Inserimento dati (VSost somm)'!E300)</f>
        <v>0</v>
      </c>
      <c r="N127" s="151">
        <f>IF('4-Inserimento dati (VSost somm)'!F300=0,"l",'4-Inserimento dati (VSost somm)'!E300)</f>
        <v>0</v>
      </c>
      <c r="O127" s="151">
        <f>IF('4-Inserimento dati (VSost somm)'!F300=0,"l",'4-Inserimento dati (VSost somm)'!E300)</f>
        <v>0</v>
      </c>
      <c r="P127" s="159">
        <f>IF('4-Inserimento dati (VSost somm)'!F300=0,"l",'4-Inserimento dati (VSost somm)'!E300)</f>
        <v>0</v>
      </c>
      <c r="Q127" s="151">
        <f>IF('4-Inserimento dati (VSost somm)'!F300=0,"l",'4-Inserimento dati (VSost somm)'!E300)</f>
        <v>0</v>
      </c>
      <c r="R127" s="159">
        <f>IF('4-Inserimento dati (VSost somm)'!F300=0,"l",'4-Inserimento dati (VSost somm)'!E300)</f>
        <v>0</v>
      </c>
      <c r="S127" s="151">
        <f>IF('4-Inserimento dati (VSost somm)'!F300=0,"l",'4-Inserimento dati (VSost somm)'!E300)</f>
        <v>0</v>
      </c>
      <c r="T127" s="164">
        <f>IF('4-Inserimento dati (VSost somm)'!F300=0,"l",'4-Inserimento dati (VSost somm)'!E300)</f>
        <v>0</v>
      </c>
      <c r="U127" s="192">
        <f>IF('4-Inserimento dati (VSost somm)'!F300=0,"l",'4-Inserimento dati (VSost somm)'!E300)</f>
        <v>0</v>
      </c>
      <c r="V127" s="152">
        <f>IF('4-Inserimento dati (VSost somm)'!F300=0,"l",'4-Inserimento dati (VSost somm)'!E300)</f>
        <v>0</v>
      </c>
      <c r="W127" s="176" t="str">
        <f>IF('4-Inserimento dati (VSost somm)'!F300=0,"l",(IF('4-Inserimento dati (VSost somm)'!E300="sconosciuto","X","l")))</f>
        <v>l</v>
      </c>
      <c r="X127" s="165">
        <f t="shared" si="3"/>
        <v>0.2</v>
      </c>
      <c r="Y127" s="170" t="str">
        <f>IF('4-Inserimento dati (VSost somm)'!G300="nessuna","X",0)</f>
        <v>X</v>
      </c>
      <c r="Z127" s="171">
        <f>IF('4-Inserimento dati (VSost somm)'!G300="piccola","X",0)</f>
        <v>0</v>
      </c>
      <c r="AA127" s="171">
        <f>IF('4-Inserimento dati (VSost somm)'!G300="media","X",0)</f>
        <v>0</v>
      </c>
      <c r="AB127" s="172">
        <f>IF('4-Inserimento dati (VSost somm)'!G300="grande","X",0)</f>
        <v>0</v>
      </c>
      <c r="AC127" s="312">
        <f>'4-Inserimento dati (VSost somm)'!H300</f>
        <v>0</v>
      </c>
      <c r="AD127" s="313"/>
      <c r="AE127" s="313"/>
    </row>
    <row r="128" spans="1:31" ht="25.5" customHeight="1">
      <c r="A128" s="390"/>
      <c r="B128" s="64" t="s">
        <v>180</v>
      </c>
      <c r="C128" s="66" t="s">
        <v>51</v>
      </c>
      <c r="D128" s="66"/>
      <c r="E128" s="66"/>
      <c r="F128" s="66"/>
      <c r="G128" s="67"/>
      <c r="H128" s="160">
        <f>IF('4-Inserimento dati (VSost somm)'!F306=0,"l",'4-Inserimento dati (VSost somm)'!E306)</f>
        <v>0</v>
      </c>
      <c r="I128" s="161">
        <f>IF('4-Inserimento dati (VSost somm)'!F306=0,"l",'4-Inserimento dati (VSost somm)'!E306)</f>
        <v>0</v>
      </c>
      <c r="J128" s="161">
        <f>IF('4-Inserimento dati (VSost somm)'!F306=0,"l",'4-Inserimento dati (VSost somm)'!E306)</f>
        <v>0</v>
      </c>
      <c r="K128" s="161">
        <f>IF('4-Inserimento dati (VSost somm)'!F306=0,"l",'4-Inserimento dati (VSost somm)'!E306)</f>
        <v>0</v>
      </c>
      <c r="L128" s="161">
        <f>IF('4-Inserimento dati (VSost somm)'!F306=0,"l",'4-Inserimento dati (VSost somm)'!E306)</f>
        <v>0</v>
      </c>
      <c r="M128" s="161">
        <f>IF('4-Inserimento dati (VSost somm)'!F306=0,"l",'4-Inserimento dati (VSost somm)'!E306)</f>
        <v>0</v>
      </c>
      <c r="N128" s="161">
        <f>IF('4-Inserimento dati (VSost somm)'!F306=0,"l",'4-Inserimento dati (VSost somm)'!E306)</f>
        <v>0</v>
      </c>
      <c r="O128" s="161">
        <f>IF('4-Inserimento dati (VSost somm)'!F306=0,"l",'4-Inserimento dati (VSost somm)'!E306)</f>
        <v>0</v>
      </c>
      <c r="P128" s="161">
        <f>IF('4-Inserimento dati (VSost somm)'!F306=0,"l",'4-Inserimento dati (VSost somm)'!E306)</f>
        <v>0</v>
      </c>
      <c r="Q128" s="161">
        <f>IF('4-Inserimento dati (VSost somm)'!F306=0,"l",'4-Inserimento dati (VSost somm)'!E306)</f>
        <v>0</v>
      </c>
      <c r="R128" s="161">
        <f>IF('4-Inserimento dati (VSost somm)'!F306=0,"l",'4-Inserimento dati (VSost somm)'!E306)</f>
        <v>0</v>
      </c>
      <c r="S128" s="161">
        <f>IF('4-Inserimento dati (VSost somm)'!F306=0,"l",'4-Inserimento dati (VSost somm)'!E306)</f>
        <v>0</v>
      </c>
      <c r="T128" s="191">
        <f>IF('4-Inserimento dati (VSost somm)'!F306=0,"l",'4-Inserimento dati (VSost somm)'!E306)</f>
        <v>0</v>
      </c>
      <c r="U128" s="193">
        <f>IF('4-Inserimento dati (VSost somm)'!F306=0,"l",'4-Inserimento dati (VSost somm)'!E306)</f>
        <v>0</v>
      </c>
      <c r="V128" s="155">
        <f>IF('4-Inserimento dati (VSost somm)'!F306=0,"l",'4-Inserimento dati (VSost somm)'!E306)</f>
        <v>0</v>
      </c>
      <c r="W128" s="177" t="str">
        <f>IF('4-Inserimento dati (VSost somm)'!F306=0,"l",(IF('4-Inserimento dati (VSost somm)'!E306="sconosciuto","X","l")))</f>
        <v>l</v>
      </c>
      <c r="X128" s="165">
        <f t="shared" si="3"/>
        <v>0.2</v>
      </c>
      <c r="Y128" s="173" t="str">
        <f>IF('4-Inserimento dati (VSost somm)'!G306="nessuna","X",0)</f>
        <v>X</v>
      </c>
      <c r="Z128" s="174">
        <f>IF('4-Inserimento dati (VSost somm)'!G306="piccola","X",0)</f>
        <v>0</v>
      </c>
      <c r="AA128" s="174">
        <f>IF('4-Inserimento dati (VSost somm)'!G306="media","X",0)</f>
        <v>0</v>
      </c>
      <c r="AB128" s="175">
        <f>IF('4-Inserimento dati (VSost somm)'!G306="grande","X",0)</f>
        <v>0</v>
      </c>
      <c r="AC128" s="312">
        <f>'4-Inserimento dati (VSost somm)'!H306</f>
        <v>0</v>
      </c>
      <c r="AD128" s="313"/>
      <c r="AE128" s="313"/>
    </row>
    <row r="129" spans="1:31" ht="25.5" customHeight="1">
      <c r="A129" s="390"/>
      <c r="B129" s="64" t="s">
        <v>227</v>
      </c>
      <c r="C129" s="306" t="str">
        <f>C43</f>
        <v>Criterio 6</v>
      </c>
      <c r="D129" s="307"/>
      <c r="E129" s="307"/>
      <c r="F129" s="307"/>
      <c r="G129" s="308"/>
      <c r="H129" s="158" t="str">
        <f>IF('4-Inserimento dati (VSost somm)'!F312=0,"l",'4-Inserimento dati (VSost somm)'!E312)</f>
        <v>l</v>
      </c>
      <c r="I129" s="159" t="str">
        <f>IF('4-Inserimento dati (VSost somm)'!F312=0,"l",'4-Inserimento dati (VSost somm)'!E312)</f>
        <v>l</v>
      </c>
      <c r="J129" s="159" t="str">
        <f>IF('4-Inserimento dati (VSost somm)'!F312=0,"l",'4-Inserimento dati (VSost somm)'!E312)</f>
        <v>l</v>
      </c>
      <c r="K129" s="159" t="str">
        <f>IF('4-Inserimento dati (VSost somm)'!F312=0,"l",'4-Inserimento dati (VSost somm)'!E312)</f>
        <v>l</v>
      </c>
      <c r="L129" s="159" t="str">
        <f>IF('4-Inserimento dati (VSost somm)'!F312=0,"l",'4-Inserimento dati (VSost somm)'!E312)</f>
        <v>l</v>
      </c>
      <c r="M129" s="159" t="str">
        <f>IF('4-Inserimento dati (VSost somm)'!F312=0,"l",'4-Inserimento dati (VSost somm)'!E312)</f>
        <v>l</v>
      </c>
      <c r="N129" s="159" t="str">
        <f>IF('4-Inserimento dati (VSost somm)'!F312=0,"l",'4-Inserimento dati (VSost somm)'!E312)</f>
        <v>l</v>
      </c>
      <c r="O129" s="159" t="str">
        <f>IF('4-Inserimento dati (VSost somm)'!F312=0,"l",'4-Inserimento dati (VSost somm)'!E312)</f>
        <v>l</v>
      </c>
      <c r="P129" s="159" t="str">
        <f>IF('4-Inserimento dati (VSost somm)'!F312=0,"l",'4-Inserimento dati (VSost somm)'!E312)</f>
        <v>l</v>
      </c>
      <c r="Q129" s="159" t="str">
        <f>IF('4-Inserimento dati (VSost somm)'!F312=0,"l",'4-Inserimento dati (VSost somm)'!E312)</f>
        <v>l</v>
      </c>
      <c r="R129" s="159" t="str">
        <f>IF('4-Inserimento dati (VSost somm)'!F312=0,"l",'4-Inserimento dati (VSost somm)'!E312)</f>
        <v>l</v>
      </c>
      <c r="S129" s="159" t="str">
        <f>IF('4-Inserimento dati (VSost somm)'!F312=0,"l",'4-Inserimento dati (VSost somm)'!E312)</f>
        <v>l</v>
      </c>
      <c r="T129" s="164" t="str">
        <f>IF('4-Inserimento dati (VSost somm)'!F312=0,"l",'4-Inserimento dati (VSost somm)'!E312)</f>
        <v>l</v>
      </c>
      <c r="U129" s="192" t="str">
        <f>IF('4-Inserimento dati (VSost somm)'!F312=0,"l",'4-Inserimento dati (VSost somm)'!E312)</f>
        <v>l</v>
      </c>
      <c r="V129" s="162" t="str">
        <f>IF('4-Inserimento dati (VSost somm)'!F312=0,"l",'4-Inserimento dati (VSost somm)'!E312)</f>
        <v>l</v>
      </c>
      <c r="W129" s="195" t="str">
        <f>IF('4-Inserimento dati (VSost somm)'!F312=0,"l",(IF('4-Inserimento dati (VSost somm)'!E312="sconosciuto","X","l")))</f>
        <v>l</v>
      </c>
      <c r="X129" s="165">
        <f t="shared" si="3"/>
        <v>0</v>
      </c>
      <c r="Y129" s="170" t="str">
        <f>IF('4-Inserimento dati (VSost somm)'!G312="nessuna","X",0)</f>
        <v>X</v>
      </c>
      <c r="Z129" s="171">
        <f>IF('4-Inserimento dati (VSost somm)'!G312="piccola","X",0)</f>
        <v>0</v>
      </c>
      <c r="AA129" s="171">
        <f>IF('4-Inserimento dati (VSost somm)'!G312="media","X",0)</f>
        <v>0</v>
      </c>
      <c r="AB129" s="172">
        <f>IF('4-Inserimento dati (VSost somm)'!G312="grande","X",0)</f>
        <v>0</v>
      </c>
      <c r="AC129" s="312">
        <f>'4-Inserimento dati (VSost somm)'!H312</f>
        <v>0</v>
      </c>
      <c r="AD129" s="313"/>
      <c r="AE129" s="313"/>
    </row>
    <row r="130" spans="1:31" ht="25.5" customHeight="1">
      <c r="A130" s="390"/>
      <c r="B130" s="66" t="s">
        <v>228</v>
      </c>
      <c r="C130" s="388" t="str">
        <f>C44</f>
        <v>Criterio 7</v>
      </c>
      <c r="D130" s="314"/>
      <c r="E130" s="314"/>
      <c r="F130" s="314"/>
      <c r="G130" s="389"/>
      <c r="H130" s="160" t="str">
        <f>IF('4-Inserimento dati (VSost somm)'!F318=0,"l",'4-Inserimento dati (VSost somm)'!E318)</f>
        <v>l</v>
      </c>
      <c r="I130" s="161" t="str">
        <f>IF('4-Inserimento dati (VSost somm)'!F318=0,"l",'4-Inserimento dati (VSost somm)'!E318)</f>
        <v>l</v>
      </c>
      <c r="J130" s="161" t="str">
        <f>IF('4-Inserimento dati (VSost somm)'!F318=0,"l",'4-Inserimento dati (VSost somm)'!E318)</f>
        <v>l</v>
      </c>
      <c r="K130" s="161" t="str">
        <f>IF('4-Inserimento dati (VSost somm)'!F318=0,"l",'4-Inserimento dati (VSost somm)'!E318)</f>
        <v>l</v>
      </c>
      <c r="L130" s="161" t="str">
        <f>IF('4-Inserimento dati (VSost somm)'!F318=0,"l",'4-Inserimento dati (VSost somm)'!E318)</f>
        <v>l</v>
      </c>
      <c r="M130" s="161" t="str">
        <f>IF('4-Inserimento dati (VSost somm)'!F318=0,"l",'4-Inserimento dati (VSost somm)'!E318)</f>
        <v>l</v>
      </c>
      <c r="N130" s="161" t="str">
        <f>IF('4-Inserimento dati (VSost somm)'!F318=0,"l",'4-Inserimento dati (VSost somm)'!E318)</f>
        <v>l</v>
      </c>
      <c r="O130" s="198" t="str">
        <f>IF('4-Inserimento dati (VSost somm)'!F318=0,"l",'4-Inserimento dati (VSost somm)'!E318)</f>
        <v>l</v>
      </c>
      <c r="P130" s="161" t="str">
        <f>IF('4-Inserimento dati (VSost somm)'!F318=0,"l",'4-Inserimento dati (VSost somm)'!E318)</f>
        <v>l</v>
      </c>
      <c r="Q130" s="161" t="str">
        <f>IF('4-Inserimento dati (VSost somm)'!F318=0,"l",'4-Inserimento dati (VSost somm)'!E318)</f>
        <v>l</v>
      </c>
      <c r="R130" s="161" t="str">
        <f>IF('4-Inserimento dati (VSost somm)'!F318=0,"l",'4-Inserimento dati (VSost somm)'!E318)</f>
        <v>l</v>
      </c>
      <c r="S130" s="161" t="str">
        <f>IF('4-Inserimento dati (VSost somm)'!F318=0,"l",'4-Inserimento dati (VSost somm)'!E318)</f>
        <v>l</v>
      </c>
      <c r="T130" s="191" t="str">
        <f>IF('4-Inserimento dati (VSost somm)'!F318=0,"l",'4-Inserimento dati (VSost somm)'!E318)</f>
        <v>l</v>
      </c>
      <c r="U130" s="193" t="str">
        <f>IF('4-Inserimento dati (VSost somm)'!F318=0,"l",'4-Inserimento dati (VSost somm)'!E318)</f>
        <v>l</v>
      </c>
      <c r="V130" s="163" t="str">
        <f>IF('4-Inserimento dati (VSost somm)'!F318=0,"l",'4-Inserimento dati (VSost somm)'!E318)</f>
        <v>l</v>
      </c>
      <c r="W130" s="196" t="str">
        <f>IF('4-Inserimento dati (VSost somm)'!F318=0,"l",(IF('4-Inserimento dati (VSost somm)'!E318="sconosciuto","X","l")))</f>
        <v>l</v>
      </c>
      <c r="X130" s="166">
        <f t="shared" si="3"/>
        <v>0</v>
      </c>
      <c r="Y130" s="173" t="str">
        <f>IF('4-Inserimento dati (VSost somm)'!G318="nessuna","X",0)</f>
        <v>X</v>
      </c>
      <c r="Z130" s="174">
        <f>IF('4-Inserimento dati (VSost somm)'!G318="piccola","X",0)</f>
        <v>0</v>
      </c>
      <c r="AA130" s="174">
        <f>IF('4-Inserimento dati (VSost somm)'!G318="media","X",0)</f>
        <v>0</v>
      </c>
      <c r="AB130" s="175">
        <f>IF('4-Inserimento dati (VSost somm)'!G318="grande","X",0)</f>
        <v>0</v>
      </c>
      <c r="AC130" s="312">
        <f>'4-Inserimento dati (VSost somm)'!H318</f>
        <v>0</v>
      </c>
      <c r="AD130" s="313"/>
      <c r="AE130" s="313"/>
    </row>
    <row r="131" spans="1:31" ht="12.75">
      <c r="A131" s="203"/>
      <c r="B131" s="2"/>
      <c r="C131" s="2"/>
      <c r="D131" s="2"/>
      <c r="E131" s="2"/>
      <c r="F131" s="2"/>
      <c r="G131" s="2"/>
      <c r="H131" s="2"/>
      <c r="I131" s="321"/>
      <c r="J131" s="321"/>
      <c r="K131" s="2"/>
      <c r="L131" s="2"/>
      <c r="M131" s="350"/>
      <c r="N131" s="350"/>
      <c r="O131" s="350"/>
      <c r="P131" s="2"/>
      <c r="Q131" s="2"/>
      <c r="R131" s="350"/>
      <c r="S131" s="350"/>
      <c r="T131" s="2"/>
      <c r="U131" s="2"/>
      <c r="V131" s="2"/>
      <c r="W131" s="2"/>
      <c r="X131" s="2"/>
      <c r="Y131" s="2"/>
      <c r="Z131" s="2"/>
      <c r="AA131" s="2"/>
      <c r="AB131" s="2"/>
      <c r="AC131" s="2"/>
      <c r="AD131" s="2"/>
      <c r="AE131" s="2"/>
    </row>
    <row r="132" spans="1:31" ht="12.75">
      <c r="A132" s="203"/>
      <c r="B132" s="2"/>
      <c r="C132" s="2"/>
      <c r="D132" s="2"/>
      <c r="E132" s="2"/>
      <c r="F132" s="2"/>
      <c r="G132" s="2"/>
      <c r="H132" s="2"/>
      <c r="I132" s="26"/>
      <c r="J132" s="26"/>
      <c r="K132" s="2"/>
      <c r="L132" s="2"/>
      <c r="M132" s="27"/>
      <c r="N132" s="27"/>
      <c r="O132" s="27"/>
      <c r="P132" s="2"/>
      <c r="Q132" s="2"/>
      <c r="R132" s="27"/>
      <c r="S132" s="27"/>
      <c r="T132" s="2"/>
      <c r="U132" s="2"/>
      <c r="V132" s="2"/>
      <c r="W132" s="2"/>
      <c r="X132" s="2"/>
      <c r="Y132" s="2"/>
      <c r="Z132" s="2"/>
      <c r="AA132" s="2"/>
      <c r="AB132" s="2"/>
      <c r="AC132" s="2"/>
      <c r="AD132" s="2"/>
      <c r="AE132" s="2"/>
    </row>
    <row r="133" spans="1:31" ht="12.75">
      <c r="A133" s="203"/>
      <c r="B133" s="2"/>
      <c r="C133" s="2"/>
      <c r="D133" s="2"/>
      <c r="E133" s="2"/>
      <c r="F133" s="2"/>
      <c r="G133" s="2"/>
      <c r="H133" s="2"/>
      <c r="I133" s="321"/>
      <c r="J133" s="321"/>
      <c r="K133" s="2"/>
      <c r="L133" s="2"/>
      <c r="M133" s="350"/>
      <c r="N133" s="350"/>
      <c r="O133" s="350"/>
      <c r="P133" s="2"/>
      <c r="Q133" s="2"/>
      <c r="R133" s="350"/>
      <c r="S133" s="350"/>
      <c r="T133" s="2"/>
      <c r="U133" s="2"/>
      <c r="V133" s="2"/>
      <c r="W133" s="2"/>
      <c r="X133" s="2"/>
      <c r="Y133" s="2"/>
      <c r="Z133" s="2"/>
      <c r="AA133" s="2"/>
      <c r="AB133" s="2"/>
      <c r="AC133" s="2"/>
      <c r="AD133" s="2"/>
      <c r="AE133" s="2"/>
    </row>
    <row r="134" spans="1:31" ht="15.75">
      <c r="A134" s="203"/>
      <c r="B134" s="76" t="s">
        <v>90</v>
      </c>
      <c r="C134" s="77"/>
      <c r="D134" s="77"/>
      <c r="E134" s="2"/>
      <c r="F134" s="2"/>
      <c r="G134" s="2"/>
      <c r="H134" s="2"/>
      <c r="I134" s="321"/>
      <c r="J134" s="321"/>
      <c r="K134" s="2"/>
      <c r="L134" s="2"/>
      <c r="M134" s="350"/>
      <c r="N134" s="350"/>
      <c r="O134" s="350"/>
      <c r="P134" s="2"/>
      <c r="Q134" s="2"/>
      <c r="R134" s="350"/>
      <c r="S134" s="350"/>
      <c r="T134" s="2"/>
      <c r="U134" s="2"/>
      <c r="V134" s="2"/>
      <c r="W134" s="2"/>
      <c r="X134" s="2"/>
      <c r="Y134" s="2"/>
      <c r="Z134" s="2"/>
      <c r="AA134" s="2"/>
      <c r="AB134" s="2"/>
      <c r="AC134" s="2"/>
      <c r="AD134" s="2"/>
      <c r="AE134" s="2"/>
    </row>
    <row r="135" spans="1:31" ht="18.75" customHeight="1">
      <c r="A135" s="203"/>
      <c r="B135" s="11"/>
      <c r="C135" s="11"/>
      <c r="D135" s="11"/>
      <c r="E135" s="28"/>
      <c r="F135" s="28"/>
      <c r="G135" s="7"/>
      <c r="H135" s="82"/>
      <c r="I135" s="358" t="s">
        <v>75</v>
      </c>
      <c r="J135" s="359"/>
      <c r="K135" s="359"/>
      <c r="L135" s="359"/>
      <c r="M135" s="359"/>
      <c r="N135" s="359"/>
      <c r="O135" s="359"/>
      <c r="P135" s="359"/>
      <c r="Q135" s="359"/>
      <c r="R135" s="359"/>
      <c r="S135" s="359"/>
      <c r="T135" s="359"/>
      <c r="U135" s="359"/>
      <c r="V135" s="359"/>
      <c r="W135" s="360"/>
      <c r="X135" s="303"/>
      <c r="Y135" s="338" t="s">
        <v>95</v>
      </c>
      <c r="Z135" s="324"/>
      <c r="AA135" s="324"/>
      <c r="AB135" s="347"/>
      <c r="AC135" s="320" t="s">
        <v>64</v>
      </c>
      <c r="AD135" s="321"/>
      <c r="AE135" s="290"/>
    </row>
    <row r="136" spans="1:31" ht="25.5" customHeight="1">
      <c r="A136" s="203"/>
      <c r="B136" s="68" t="s">
        <v>92</v>
      </c>
      <c r="C136" s="68" t="s">
        <v>30</v>
      </c>
      <c r="D136" s="68"/>
      <c r="E136" s="28"/>
      <c r="F136" s="83"/>
      <c r="G136" s="83"/>
      <c r="H136" s="84"/>
      <c r="I136" s="356" t="s">
        <v>96</v>
      </c>
      <c r="J136" s="354"/>
      <c r="K136" s="354"/>
      <c r="L136" s="324" t="s">
        <v>34</v>
      </c>
      <c r="M136" s="354"/>
      <c r="N136" s="354"/>
      <c r="O136" s="324" t="s">
        <v>97</v>
      </c>
      <c r="P136" s="354"/>
      <c r="Q136" s="354"/>
      <c r="R136" s="324" t="s">
        <v>98</v>
      </c>
      <c r="S136" s="354"/>
      <c r="T136" s="355"/>
      <c r="U136" s="326" t="s">
        <v>151</v>
      </c>
      <c r="V136" s="327"/>
      <c r="W136" s="328"/>
      <c r="X136" s="304"/>
      <c r="Y136" s="30" t="s">
        <v>96</v>
      </c>
      <c r="Z136" s="31" t="s">
        <v>34</v>
      </c>
      <c r="AA136" s="31" t="s">
        <v>97</v>
      </c>
      <c r="AB136" s="32" t="s">
        <v>98</v>
      </c>
      <c r="AC136" s="11"/>
      <c r="AD136" s="2"/>
      <c r="AE136" s="2"/>
    </row>
    <row r="137" spans="1:31" ht="12.75" customHeight="1">
      <c r="A137" s="203"/>
      <c r="B137" s="180" t="s">
        <v>55</v>
      </c>
      <c r="C137" s="181"/>
      <c r="D137" s="181"/>
      <c r="E137" s="182"/>
      <c r="F137" s="183"/>
      <c r="G137" s="183"/>
      <c r="H137" s="184"/>
      <c r="I137" s="78"/>
      <c r="J137" s="87"/>
      <c r="K137" s="88"/>
      <c r="L137" s="16"/>
      <c r="M137" s="78"/>
      <c r="N137" s="89"/>
      <c r="O137" s="90"/>
      <c r="P137" s="91"/>
      <c r="Q137" s="79"/>
      <c r="R137" s="90"/>
      <c r="S137" s="91"/>
      <c r="T137" s="91"/>
      <c r="U137" s="188"/>
      <c r="V137" s="60"/>
      <c r="W137" s="61"/>
      <c r="X137" s="305"/>
      <c r="Y137" s="19"/>
      <c r="Z137" s="15"/>
      <c r="AA137" s="15"/>
      <c r="AB137" s="20"/>
      <c r="AC137" s="2"/>
      <c r="AD137" s="2"/>
      <c r="AE137" s="2"/>
    </row>
    <row r="138" spans="1:31" ht="25.5" customHeight="1">
      <c r="A138" s="390" t="s">
        <v>22</v>
      </c>
      <c r="B138" s="72">
        <v>1</v>
      </c>
      <c r="C138" s="73" t="s">
        <v>44</v>
      </c>
      <c r="D138" s="73"/>
      <c r="E138" s="62"/>
      <c r="F138" s="85"/>
      <c r="G138" s="85"/>
      <c r="H138" s="86"/>
      <c r="I138" s="315" t="str">
        <f>'4-Inserimento dati (VSost somm)'!E331</f>
        <v>nessuna</v>
      </c>
      <c r="J138" s="316"/>
      <c r="K138" s="316"/>
      <c r="L138" s="316" t="str">
        <f>'4-Inserimento dati (VSost somm)'!E331</f>
        <v>nessuna</v>
      </c>
      <c r="M138" s="316"/>
      <c r="N138" s="316"/>
      <c r="O138" s="316" t="str">
        <f>'4-Inserimento dati (VSost somm)'!E331</f>
        <v>nessuna</v>
      </c>
      <c r="P138" s="316"/>
      <c r="Q138" s="316"/>
      <c r="R138" s="316" t="str">
        <f>'4-Inserimento dati (VSost somm)'!E331</f>
        <v>nessuna</v>
      </c>
      <c r="S138" s="316"/>
      <c r="T138" s="319"/>
      <c r="U138" s="189"/>
      <c r="V138" s="156"/>
      <c r="W138" s="176" t="str">
        <f>(IF('4-Inserimento dati (VSost somm)'!E331="sconosciuto","X","l"))</f>
        <v>l</v>
      </c>
      <c r="X138" s="21"/>
      <c r="Y138" s="170" t="str">
        <f>IF('4-Inserimento dati (VSost somm)'!G331="nessuna","X",0)</f>
        <v>X</v>
      </c>
      <c r="Z138" s="171">
        <f>IF('4-Inserimento dati (VSost somm)'!G331="piccola","X",0)</f>
        <v>0</v>
      </c>
      <c r="AA138" s="171">
        <f>IF('4-Inserimento dati (VSost somm)'!G331="media","X",0)</f>
        <v>0</v>
      </c>
      <c r="AB138" s="172">
        <f>IF('4-Inserimento dati (VSost somm)'!G331="grande","X",0)</f>
        <v>0</v>
      </c>
      <c r="AC138" s="312">
        <f>'4-Inserimento dati (VSost somm)'!H331</f>
        <v>0</v>
      </c>
      <c r="AD138" s="313"/>
      <c r="AE138" s="314"/>
    </row>
    <row r="139" spans="1:31" ht="25.5" customHeight="1">
      <c r="A139" s="390"/>
      <c r="B139" s="72">
        <f aca="true" t="shared" si="4" ref="B139:B145">B138+1</f>
        <v>2</v>
      </c>
      <c r="C139" s="73" t="s">
        <v>45</v>
      </c>
      <c r="D139" s="73"/>
      <c r="E139" s="62"/>
      <c r="F139" s="85"/>
      <c r="G139" s="85"/>
      <c r="H139" s="86"/>
      <c r="I139" s="315" t="str">
        <f>'4-Inserimento dati (VSost somm)'!E333</f>
        <v>nessuna</v>
      </c>
      <c r="J139" s="316"/>
      <c r="K139" s="316"/>
      <c r="L139" s="316" t="str">
        <f>'4-Inserimento dati (VSost somm)'!E333</f>
        <v>nessuna</v>
      </c>
      <c r="M139" s="316"/>
      <c r="N139" s="316"/>
      <c r="O139" s="316" t="str">
        <f>'4-Inserimento dati (VSost somm)'!E333</f>
        <v>nessuna</v>
      </c>
      <c r="P139" s="316"/>
      <c r="Q139" s="316"/>
      <c r="R139" s="316" t="str">
        <f>'4-Inserimento dati (VSost somm)'!E333</f>
        <v>nessuna</v>
      </c>
      <c r="S139" s="316"/>
      <c r="T139" s="319"/>
      <c r="U139" s="189"/>
      <c r="V139" s="156"/>
      <c r="W139" s="176" t="str">
        <f>(IF('4-Inserimento dati (VSost somm)'!E333="sconosciuto","X","l"))</f>
        <v>l</v>
      </c>
      <c r="X139" s="21"/>
      <c r="Y139" s="170" t="str">
        <f>IF('4-Inserimento dati (VSost somm)'!G333="nessuna","X",0)</f>
        <v>X</v>
      </c>
      <c r="Z139" s="171">
        <f>IF('4-Inserimento dati (VSost somm)'!G333="piccola","X",0)</f>
        <v>0</v>
      </c>
      <c r="AA139" s="171">
        <f>IF('4-Inserimento dati (VSost somm)'!G333="media","X",0)</f>
        <v>0</v>
      </c>
      <c r="AB139" s="172">
        <f>IF('4-Inserimento dati (VSost somm)'!G333="grande","X",0)</f>
        <v>0</v>
      </c>
      <c r="AC139" s="312">
        <f>'4-Inserimento dati (VSost somm)'!H333</f>
        <v>0</v>
      </c>
      <c r="AD139" s="313"/>
      <c r="AE139" s="314"/>
    </row>
    <row r="140" spans="1:31" ht="25.5" customHeight="1">
      <c r="A140" s="390"/>
      <c r="B140" s="72">
        <f t="shared" si="4"/>
        <v>3</v>
      </c>
      <c r="C140" s="73" t="s">
        <v>46</v>
      </c>
      <c r="D140" s="73"/>
      <c r="E140" s="62"/>
      <c r="F140" s="85"/>
      <c r="G140" s="85"/>
      <c r="H140" s="86"/>
      <c r="I140" s="315" t="str">
        <f>'4-Inserimento dati (VSost somm)'!E335</f>
        <v>nessuna</v>
      </c>
      <c r="J140" s="316"/>
      <c r="K140" s="316"/>
      <c r="L140" s="316" t="str">
        <f>'4-Inserimento dati (VSost somm)'!E335</f>
        <v>nessuna</v>
      </c>
      <c r="M140" s="316"/>
      <c r="N140" s="316"/>
      <c r="O140" s="316" t="str">
        <f>'4-Inserimento dati (VSost somm)'!E335</f>
        <v>nessuna</v>
      </c>
      <c r="P140" s="316"/>
      <c r="Q140" s="316"/>
      <c r="R140" s="316" t="str">
        <f>'4-Inserimento dati (VSost somm)'!E335</f>
        <v>nessuna</v>
      </c>
      <c r="S140" s="316"/>
      <c r="T140" s="319"/>
      <c r="U140" s="189"/>
      <c r="V140" s="156"/>
      <c r="W140" s="176" t="str">
        <f>(IF('4-Inserimento dati (VSost somm)'!E335="sconosciuto","X","l"))</f>
        <v>l</v>
      </c>
      <c r="X140" s="21"/>
      <c r="Y140" s="170" t="str">
        <f>IF('4-Inserimento dati (VSost somm)'!G335="nessuna","X",0)</f>
        <v>X</v>
      </c>
      <c r="Z140" s="171">
        <f>IF('4-Inserimento dati (VSost somm)'!G335="piccola","X",0)</f>
        <v>0</v>
      </c>
      <c r="AA140" s="171">
        <f>IF('4-Inserimento dati (VSost somm)'!G335="media","X",0)</f>
        <v>0</v>
      </c>
      <c r="AB140" s="172">
        <f>IF('4-Inserimento dati (VSost somm)'!G335="grande","X",0)</f>
        <v>0</v>
      </c>
      <c r="AC140" s="312">
        <f>'4-Inserimento dati (VSost somm)'!H335</f>
        <v>0</v>
      </c>
      <c r="AD140" s="313"/>
      <c r="AE140" s="314"/>
    </row>
    <row r="141" spans="1:31" ht="25.5" customHeight="1">
      <c r="A141" s="390"/>
      <c r="B141" s="72">
        <f t="shared" si="4"/>
        <v>4</v>
      </c>
      <c r="C141" s="73" t="s">
        <v>47</v>
      </c>
      <c r="D141" s="73"/>
      <c r="E141" s="62"/>
      <c r="F141" s="62"/>
      <c r="G141" s="62"/>
      <c r="H141" s="80"/>
      <c r="I141" s="315" t="str">
        <f>'4-Inserimento dati (VSost somm)'!E337</f>
        <v>nessuna</v>
      </c>
      <c r="J141" s="316"/>
      <c r="K141" s="316"/>
      <c r="L141" s="316" t="str">
        <f>'4-Inserimento dati (VSost somm)'!E337</f>
        <v>nessuna</v>
      </c>
      <c r="M141" s="316"/>
      <c r="N141" s="316"/>
      <c r="O141" s="316" t="str">
        <f>'4-Inserimento dati (VSost somm)'!E337</f>
        <v>nessuna</v>
      </c>
      <c r="P141" s="316"/>
      <c r="Q141" s="316"/>
      <c r="R141" s="316" t="str">
        <f>'4-Inserimento dati (VSost somm)'!E337</f>
        <v>nessuna</v>
      </c>
      <c r="S141" s="316"/>
      <c r="T141" s="319"/>
      <c r="U141" s="189"/>
      <c r="V141" s="156"/>
      <c r="W141" s="176" t="str">
        <f>(IF('4-Inserimento dati (VSost somm)'!E337="sconosciuto","X","l"))</f>
        <v>l</v>
      </c>
      <c r="X141" s="21"/>
      <c r="Y141" s="170" t="str">
        <f>IF('4-Inserimento dati (VSost somm)'!G337="nessuna","X",0)</f>
        <v>X</v>
      </c>
      <c r="Z141" s="171">
        <f>IF('4-Inserimento dati (VSost somm)'!G337="piccola","X",0)</f>
        <v>0</v>
      </c>
      <c r="AA141" s="171">
        <f>IF('4-Inserimento dati (VSost somm)'!G337="media","X",0)</f>
        <v>0</v>
      </c>
      <c r="AB141" s="172">
        <f>IF('4-Inserimento dati (VSost somm)'!G337="grande","X",0)</f>
        <v>0</v>
      </c>
      <c r="AC141" s="312">
        <f>'4-Inserimento dati (VSost somm)'!H337</f>
        <v>0</v>
      </c>
      <c r="AD141" s="313"/>
      <c r="AE141" s="314"/>
    </row>
    <row r="142" spans="1:31" ht="25.5" customHeight="1">
      <c r="A142" s="390"/>
      <c r="B142" s="72">
        <f t="shared" si="4"/>
        <v>5</v>
      </c>
      <c r="C142" s="73" t="s">
        <v>102</v>
      </c>
      <c r="D142" s="73"/>
      <c r="E142" s="62"/>
      <c r="F142" s="62"/>
      <c r="G142" s="62"/>
      <c r="H142" s="80"/>
      <c r="I142" s="315" t="str">
        <f>'4-Inserimento dati (VSost somm)'!E339</f>
        <v>nessuna</v>
      </c>
      <c r="J142" s="316"/>
      <c r="K142" s="316"/>
      <c r="L142" s="316" t="str">
        <f>'4-Inserimento dati (VSost somm)'!E339</f>
        <v>nessuna</v>
      </c>
      <c r="M142" s="316"/>
      <c r="N142" s="316"/>
      <c r="O142" s="316" t="str">
        <f>'4-Inserimento dati (VSost somm)'!E339</f>
        <v>nessuna</v>
      </c>
      <c r="P142" s="316"/>
      <c r="Q142" s="316"/>
      <c r="R142" s="316" t="str">
        <f>'4-Inserimento dati (VSost somm)'!E339</f>
        <v>nessuna</v>
      </c>
      <c r="S142" s="316"/>
      <c r="T142" s="319"/>
      <c r="U142" s="189"/>
      <c r="V142" s="156"/>
      <c r="W142" s="176" t="str">
        <f>(IF('4-Inserimento dati (VSost somm)'!E339="sconosciuto","X","l"))</f>
        <v>l</v>
      </c>
      <c r="X142" s="21"/>
      <c r="Y142" s="170" t="str">
        <f>IF('4-Inserimento dati (VSost somm)'!G339="nessuna","X",0)</f>
        <v>X</v>
      </c>
      <c r="Z142" s="171">
        <f>IF('4-Inserimento dati (VSost somm)'!G339="piccola","X",0)</f>
        <v>0</v>
      </c>
      <c r="AA142" s="171">
        <f>IF('4-Inserimento dati (VSost somm)'!G339="media","X",0)</f>
        <v>0</v>
      </c>
      <c r="AB142" s="172">
        <f>IF('4-Inserimento dati (VSost somm)'!G339="grande","X",0)</f>
        <v>0</v>
      </c>
      <c r="AC142" s="312">
        <f>'4-Inserimento dati (VSost somm)'!H339</f>
        <v>0</v>
      </c>
      <c r="AD142" s="313"/>
      <c r="AE142" s="314"/>
    </row>
    <row r="143" spans="1:31" ht="25.5" customHeight="1">
      <c r="A143" s="390"/>
      <c r="B143" s="74">
        <f t="shared" si="4"/>
        <v>6</v>
      </c>
      <c r="C143" s="75" t="s">
        <v>48</v>
      </c>
      <c r="D143" s="75"/>
      <c r="E143" s="62"/>
      <c r="F143" s="62"/>
      <c r="G143" s="62"/>
      <c r="H143" s="80"/>
      <c r="I143" s="315" t="str">
        <f>'4-Inserimento dati (VSost somm)'!E341</f>
        <v>nessuna</v>
      </c>
      <c r="J143" s="316"/>
      <c r="K143" s="316"/>
      <c r="L143" s="316" t="str">
        <f>'4-Inserimento dati (VSost somm)'!E341</f>
        <v>nessuna</v>
      </c>
      <c r="M143" s="316"/>
      <c r="N143" s="316"/>
      <c r="O143" s="316" t="str">
        <f>'4-Inserimento dati (VSost somm)'!E341</f>
        <v>nessuna</v>
      </c>
      <c r="P143" s="316"/>
      <c r="Q143" s="316"/>
      <c r="R143" s="316" t="str">
        <f>'4-Inserimento dati (VSost somm)'!E341</f>
        <v>nessuna</v>
      </c>
      <c r="S143" s="316"/>
      <c r="T143" s="319"/>
      <c r="U143" s="189"/>
      <c r="V143" s="156"/>
      <c r="W143" s="176" t="str">
        <f>(IF('4-Inserimento dati (VSost somm)'!E341="sconosciuto","X","l"))</f>
        <v>l</v>
      </c>
      <c r="X143" s="22"/>
      <c r="Y143" s="170" t="str">
        <f>IF('4-Inserimento dati (VSost somm)'!G341="nessuna","X",0)</f>
        <v>X</v>
      </c>
      <c r="Z143" s="171">
        <f>IF('4-Inserimento dati (VSost somm)'!G341="piccola","X",0)</f>
        <v>0</v>
      </c>
      <c r="AA143" s="171">
        <f>IF('4-Inserimento dati (VSost somm)'!G341="media","X",0)</f>
        <v>0</v>
      </c>
      <c r="AB143" s="172">
        <f>IF('4-Inserimento dati (VSost somm)'!G341="grande","X",0)</f>
        <v>0</v>
      </c>
      <c r="AC143" s="312">
        <f>'4-Inserimento dati (VSost somm)'!H341</f>
        <v>0</v>
      </c>
      <c r="AD143" s="313"/>
      <c r="AE143" s="314"/>
    </row>
    <row r="144" spans="1:31" ht="25.5" customHeight="1">
      <c r="A144" s="390"/>
      <c r="B144" s="72">
        <f t="shared" si="4"/>
        <v>7</v>
      </c>
      <c r="C144" s="73" t="s">
        <v>49</v>
      </c>
      <c r="D144" s="73"/>
      <c r="E144" s="62"/>
      <c r="F144" s="62"/>
      <c r="G144" s="62"/>
      <c r="H144" s="80"/>
      <c r="I144" s="315" t="str">
        <f>'4-Inserimento dati (VSost somm)'!E343</f>
        <v>nessuna</v>
      </c>
      <c r="J144" s="316"/>
      <c r="K144" s="316"/>
      <c r="L144" s="316" t="str">
        <f>'4-Inserimento dati (VSost somm)'!E343</f>
        <v>nessuna</v>
      </c>
      <c r="M144" s="316"/>
      <c r="N144" s="316"/>
      <c r="O144" s="316" t="str">
        <f>'4-Inserimento dati (VSost somm)'!E343</f>
        <v>nessuna</v>
      </c>
      <c r="P144" s="316"/>
      <c r="Q144" s="316"/>
      <c r="R144" s="316" t="str">
        <f>'4-Inserimento dati (VSost somm)'!E343</f>
        <v>nessuna</v>
      </c>
      <c r="S144" s="316"/>
      <c r="T144" s="319"/>
      <c r="U144" s="189"/>
      <c r="V144" s="156"/>
      <c r="W144" s="176" t="str">
        <f>(IF('4-Inserimento dati (VSost somm)'!E343="sconosciuto","X","l"))</f>
        <v>l</v>
      </c>
      <c r="X144" s="21"/>
      <c r="Y144" s="170" t="str">
        <f>IF('4-Inserimento dati (VSost somm)'!G343="nessuna","X",0)</f>
        <v>X</v>
      </c>
      <c r="Z144" s="171">
        <f>IF('4-Inserimento dati (VSost somm)'!G343="piccola","X",0)</f>
        <v>0</v>
      </c>
      <c r="AA144" s="171">
        <f>IF('4-Inserimento dati (VSost somm)'!G343="media","X",0)</f>
        <v>0</v>
      </c>
      <c r="AB144" s="172">
        <f>IF('4-Inserimento dati (VSost somm)'!G343="grande","X",0)</f>
        <v>0</v>
      </c>
      <c r="AC144" s="312">
        <f>'4-Inserimento dati (VSost somm)'!H343</f>
        <v>0</v>
      </c>
      <c r="AD144" s="313"/>
      <c r="AE144" s="314"/>
    </row>
    <row r="145" spans="1:31" ht="25.5" customHeight="1">
      <c r="A145" s="390"/>
      <c r="B145" s="74">
        <f t="shared" si="4"/>
        <v>8</v>
      </c>
      <c r="C145" s="75" t="s">
        <v>50</v>
      </c>
      <c r="D145" s="75"/>
      <c r="E145" s="63"/>
      <c r="F145" s="63"/>
      <c r="G145" s="63"/>
      <c r="H145" s="81"/>
      <c r="I145" s="317" t="str">
        <f>'4-Inserimento dati (VSost somm)'!E345</f>
        <v>nessuna</v>
      </c>
      <c r="J145" s="318"/>
      <c r="K145" s="318"/>
      <c r="L145" s="318" t="str">
        <f>'4-Inserimento dati (VSost somm)'!E345</f>
        <v>nessuna</v>
      </c>
      <c r="M145" s="318"/>
      <c r="N145" s="318"/>
      <c r="O145" s="318" t="str">
        <f>'4-Inserimento dati (VSost somm)'!E345</f>
        <v>nessuna</v>
      </c>
      <c r="P145" s="318"/>
      <c r="Q145" s="318"/>
      <c r="R145" s="318" t="str">
        <f>'4-Inserimento dati (VSost somm)'!E345</f>
        <v>nessuna</v>
      </c>
      <c r="S145" s="318"/>
      <c r="T145" s="357"/>
      <c r="U145" s="190"/>
      <c r="V145" s="157"/>
      <c r="W145" s="177" t="str">
        <f>(IF('4-Inserimento dati (VSost somm)'!E345="sconosciuto","X","l"))</f>
        <v>l</v>
      </c>
      <c r="X145" s="22"/>
      <c r="Y145" s="173" t="str">
        <f>IF('4-Inserimento dati (VSost somm)'!G345="nessuna","X",0)</f>
        <v>X</v>
      </c>
      <c r="Z145" s="174">
        <f>IF('4-Inserimento dati (VSost somm)'!G345="piccola","X",0)</f>
        <v>0</v>
      </c>
      <c r="AA145" s="174">
        <f>IF('4-Inserimento dati (VSost somm)'!G345="media","X",0)</f>
        <v>0</v>
      </c>
      <c r="AB145" s="175">
        <f>IF('4-Inserimento dati (VSost somm)'!G345="grande","X",0)</f>
        <v>0</v>
      </c>
      <c r="AC145" s="312">
        <f>'4-Inserimento dati (VSost somm)'!H345</f>
        <v>0</v>
      </c>
      <c r="AD145" s="313"/>
      <c r="AE145" s="314"/>
    </row>
    <row r="146" spans="1:31" ht="12.75">
      <c r="A146" s="20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2.75">
      <c r="A147" s="20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2.75">
      <c r="A148" s="20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5.75">
      <c r="A149" s="203"/>
      <c r="B149" s="1" t="s">
        <v>107</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2.75">
      <c r="A150" s="203"/>
      <c r="B150" s="3"/>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2.75">
      <c r="A151" s="203"/>
      <c r="B151" s="3" t="s">
        <v>104</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2.75">
      <c r="A152" s="203"/>
      <c r="B152" s="3"/>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1:31" ht="12.75" customHeight="1">
      <c r="A153" s="203"/>
      <c r="B153" s="2"/>
      <c r="C153" s="2"/>
      <c r="D153" s="2"/>
      <c r="E153" s="2"/>
      <c r="F153" s="2"/>
      <c r="G153" s="2"/>
      <c r="H153" s="2"/>
      <c r="I153" s="2"/>
      <c r="J153" s="2"/>
      <c r="K153" s="2"/>
      <c r="L153" s="2"/>
      <c r="M153" s="2"/>
      <c r="N153" s="2"/>
      <c r="O153" s="2"/>
      <c r="P153" s="2"/>
      <c r="Q153" s="2"/>
      <c r="R153" s="2"/>
      <c r="S153" s="2"/>
      <c r="T153" s="2"/>
      <c r="U153" s="2"/>
      <c r="V153" s="2"/>
      <c r="W153" s="353" t="s">
        <v>105</v>
      </c>
      <c r="X153" s="353"/>
      <c r="Y153" s="353"/>
      <c r="Z153" s="353"/>
      <c r="AA153" s="353"/>
      <c r="AB153" s="353"/>
      <c r="AC153" s="14"/>
      <c r="AD153" s="14"/>
      <c r="AE153" s="14"/>
    </row>
    <row r="154" spans="1:31" ht="12.75">
      <c r="A154" s="203"/>
      <c r="B154" s="2"/>
      <c r="C154" s="2"/>
      <c r="D154" s="2"/>
      <c r="E154" s="2"/>
      <c r="F154" s="2"/>
      <c r="G154" s="2"/>
      <c r="H154" s="2"/>
      <c r="I154" s="2"/>
      <c r="J154" s="2"/>
      <c r="K154" s="2"/>
      <c r="L154" s="2"/>
      <c r="M154" s="2"/>
      <c r="N154" s="2"/>
      <c r="O154" s="2"/>
      <c r="P154" s="2"/>
      <c r="Q154" s="2"/>
      <c r="R154" s="2"/>
      <c r="S154" s="2"/>
      <c r="T154" s="2"/>
      <c r="U154" s="2"/>
      <c r="V154" s="2"/>
      <c r="W154" s="353"/>
      <c r="X154" s="353"/>
      <c r="Y154" s="353"/>
      <c r="Z154" s="353"/>
      <c r="AA154" s="353"/>
      <c r="AB154" s="353"/>
      <c r="AC154" s="14"/>
      <c r="AD154" s="14"/>
      <c r="AE154" s="14"/>
    </row>
    <row r="155" spans="1:31" ht="7.5" customHeight="1">
      <c r="A155" s="203"/>
      <c r="B155" s="2"/>
      <c r="C155" s="2"/>
      <c r="D155" s="2"/>
      <c r="E155" s="2"/>
      <c r="F155" s="2"/>
      <c r="G155" s="2"/>
      <c r="H155" s="2"/>
      <c r="I155" s="2"/>
      <c r="J155" s="2"/>
      <c r="K155" s="2"/>
      <c r="L155" s="2"/>
      <c r="M155" s="2"/>
      <c r="N155" s="2"/>
      <c r="O155" s="2"/>
      <c r="P155" s="2"/>
      <c r="Q155" s="2"/>
      <c r="R155" s="2"/>
      <c r="S155" s="2"/>
      <c r="T155" s="2"/>
      <c r="U155" s="2"/>
      <c r="V155" s="2"/>
      <c r="W155" s="14"/>
      <c r="X155" s="14"/>
      <c r="Y155" s="14"/>
      <c r="Z155" s="14"/>
      <c r="AA155" s="14"/>
      <c r="AB155" s="14"/>
      <c r="AC155" s="14"/>
      <c r="AD155" s="14"/>
      <c r="AE155" s="14"/>
    </row>
    <row r="156" spans="1:31" ht="12.75" customHeight="1">
      <c r="A156" s="203"/>
      <c r="B156" s="2"/>
      <c r="C156" s="2"/>
      <c r="D156" s="2"/>
      <c r="E156" s="2"/>
      <c r="F156" s="2"/>
      <c r="G156" s="2"/>
      <c r="H156" s="2"/>
      <c r="I156" s="2"/>
      <c r="J156" s="2"/>
      <c r="K156" s="2"/>
      <c r="L156" s="2"/>
      <c r="M156" s="2"/>
      <c r="N156" s="2"/>
      <c r="O156" s="2"/>
      <c r="P156" s="2"/>
      <c r="Q156" s="2"/>
      <c r="R156" s="2"/>
      <c r="S156" s="2"/>
      <c r="T156" s="2"/>
      <c r="U156" s="2"/>
      <c r="V156" s="2"/>
      <c r="W156" s="2" t="s">
        <v>33</v>
      </c>
      <c r="X156" s="2"/>
      <c r="Y156" s="2"/>
      <c r="Z156" s="12">
        <f>'4-Inserimento dati (VSost somm)'!J192+'4-Inserimento dati (VSost somm)'!J198+'4-Inserimento dati (VSost somm)'!J204+'4-Inserimento dati (VSost somm)'!J210+'4-Inserimento dati (VSost somm)'!J216+'4-Inserimento dati (VSost somm)'!J222+'4-Inserimento dati (VSost somm)'!J228</f>
        <v>0</v>
      </c>
      <c r="AA156" s="2"/>
      <c r="AB156" s="2"/>
      <c r="AC156" s="2"/>
      <c r="AD156" s="2"/>
      <c r="AE156" s="2"/>
    </row>
    <row r="157" spans="1:31" ht="12.75">
      <c r="A157" s="203"/>
      <c r="B157" s="2"/>
      <c r="C157" s="2"/>
      <c r="D157" s="2"/>
      <c r="E157" s="2"/>
      <c r="F157" s="2"/>
      <c r="G157" s="2"/>
      <c r="H157" s="2"/>
      <c r="I157" s="2"/>
      <c r="J157" s="2"/>
      <c r="K157" s="2"/>
      <c r="L157" s="2"/>
      <c r="M157" s="2"/>
      <c r="N157" s="2"/>
      <c r="O157" s="2"/>
      <c r="P157" s="2"/>
      <c r="Q157" s="2"/>
      <c r="R157" s="2"/>
      <c r="S157" s="2"/>
      <c r="T157" s="2"/>
      <c r="U157" s="2"/>
      <c r="V157" s="2"/>
      <c r="W157" s="2" t="s">
        <v>53</v>
      </c>
      <c r="X157" s="2"/>
      <c r="Y157" s="2"/>
      <c r="Z157" s="12">
        <f>'4-Inserimento dati (VSost somm)'!J237+'4-Inserimento dati (VSost somm)'!J243+'4-Inserimento dati (VSost somm)'!J249+'4-Inserimento dati (VSost somm)'!J255+'4-Inserimento dati (VSost somm)'!J261+'4-Inserimento dati (VSost somm)'!J267+'4-Inserimento dati (VSost somm)'!J273</f>
        <v>0</v>
      </c>
      <c r="AA157" s="2"/>
      <c r="AB157" s="2"/>
      <c r="AC157" s="2"/>
      <c r="AD157" s="2"/>
      <c r="AE157" s="2"/>
    </row>
    <row r="158" spans="1:31" ht="12.75">
      <c r="A158" s="203"/>
      <c r="B158" s="2"/>
      <c r="C158" s="2"/>
      <c r="D158" s="2"/>
      <c r="E158" s="2"/>
      <c r="F158" s="2"/>
      <c r="G158" s="2"/>
      <c r="H158" s="2"/>
      <c r="I158" s="2"/>
      <c r="J158" s="2"/>
      <c r="K158" s="2"/>
      <c r="L158" s="2"/>
      <c r="M158" s="2"/>
      <c r="N158" s="2"/>
      <c r="O158" s="2"/>
      <c r="P158" s="2"/>
      <c r="Q158" s="2"/>
      <c r="R158" s="2"/>
      <c r="S158" s="2"/>
      <c r="T158" s="2"/>
      <c r="U158" s="2"/>
      <c r="V158" s="2"/>
      <c r="W158" s="2" t="s">
        <v>54</v>
      </c>
      <c r="X158" s="2"/>
      <c r="Y158" s="2"/>
      <c r="Z158" s="12">
        <f>'4-Inserimento dati (VSost somm)'!J282+'4-Inserimento dati (VSost somm)'!J288+'4-Inserimento dati (VSost somm)'!J294+'4-Inserimento dati (VSost somm)'!J300+'4-Inserimento dati (VSost somm)'!J306+'4-Inserimento dati (VSost somm)'!J312+'4-Inserimento dati (VSost somm)'!J318</f>
        <v>0</v>
      </c>
      <c r="AA158" s="2"/>
      <c r="AB158" s="2"/>
      <c r="AC158" s="2"/>
      <c r="AD158" s="2"/>
      <c r="AE158" s="2"/>
    </row>
    <row r="159" spans="1:31" ht="12.75">
      <c r="A159" s="203"/>
      <c r="B159" s="2"/>
      <c r="C159" s="2"/>
      <c r="D159" s="2"/>
      <c r="E159" s="2"/>
      <c r="F159" s="2"/>
      <c r="G159" s="2"/>
      <c r="H159" s="2"/>
      <c r="I159" s="2"/>
      <c r="J159" s="2"/>
      <c r="K159" s="2"/>
      <c r="L159" s="2"/>
      <c r="M159" s="2"/>
      <c r="N159" s="2"/>
      <c r="O159" s="2"/>
      <c r="P159" s="13"/>
      <c r="Q159" s="13"/>
      <c r="R159" s="2"/>
      <c r="S159" s="2"/>
      <c r="T159" s="2"/>
      <c r="U159" s="2"/>
      <c r="V159" s="2"/>
      <c r="W159" s="2"/>
      <c r="X159" s="2"/>
      <c r="Y159" s="2"/>
      <c r="Z159" s="2"/>
      <c r="AA159" s="2"/>
      <c r="AB159" s="2"/>
      <c r="AC159" s="2"/>
      <c r="AD159" s="2"/>
      <c r="AE159" s="2"/>
    </row>
    <row r="160" spans="1:31" ht="12.75" customHeight="1">
      <c r="A160" s="203"/>
      <c r="B160" s="2"/>
      <c r="C160" s="2"/>
      <c r="D160" s="12"/>
      <c r="E160" s="12"/>
      <c r="F160" s="12"/>
      <c r="G160" s="2"/>
      <c r="H160" s="2"/>
      <c r="I160" s="2"/>
      <c r="J160" s="2"/>
      <c r="K160" s="2"/>
      <c r="L160" s="2"/>
      <c r="M160" s="2"/>
      <c r="N160" s="2"/>
      <c r="O160" s="2"/>
      <c r="P160" s="13"/>
      <c r="Q160" s="13"/>
      <c r="R160" s="2"/>
      <c r="S160" s="2"/>
      <c r="T160" s="2"/>
      <c r="U160" s="2"/>
      <c r="V160" s="2"/>
      <c r="W160" s="2"/>
      <c r="X160" s="2"/>
      <c r="Y160" s="2"/>
      <c r="Z160" s="2"/>
      <c r="AA160" s="2"/>
      <c r="AB160" s="2"/>
      <c r="AC160" s="14"/>
      <c r="AD160" s="14"/>
      <c r="AE160" s="14"/>
    </row>
    <row r="161" spans="1:31" ht="12.75" customHeight="1">
      <c r="A161" s="203"/>
      <c r="B161" s="2"/>
      <c r="C161" s="2"/>
      <c r="D161" s="2"/>
      <c r="E161" s="2"/>
      <c r="F161" s="2"/>
      <c r="G161" s="2"/>
      <c r="H161" s="2"/>
      <c r="I161" s="2"/>
      <c r="J161" s="2"/>
      <c r="K161" s="2"/>
      <c r="L161" s="2"/>
      <c r="M161" s="2"/>
      <c r="N161" s="2"/>
      <c r="O161" s="2"/>
      <c r="P161" s="13"/>
      <c r="Q161" s="13"/>
      <c r="R161" s="2"/>
      <c r="S161" s="2"/>
      <c r="T161" s="2"/>
      <c r="U161" s="2"/>
      <c r="V161" s="2"/>
      <c r="W161" s="353" t="s">
        <v>106</v>
      </c>
      <c r="X161" s="353"/>
      <c r="Y161" s="353"/>
      <c r="Z161" s="353"/>
      <c r="AA161" s="353"/>
      <c r="AB161" s="353"/>
      <c r="AC161" s="14"/>
      <c r="AD161" s="14"/>
      <c r="AE161" s="14"/>
    </row>
    <row r="162" spans="1:31" ht="12.75" customHeight="1">
      <c r="A162" s="390" t="s">
        <v>22</v>
      </c>
      <c r="B162" s="2"/>
      <c r="C162" s="2"/>
      <c r="D162" s="2"/>
      <c r="E162" s="2"/>
      <c r="F162" s="2"/>
      <c r="G162" s="2"/>
      <c r="H162" s="2"/>
      <c r="I162" s="2"/>
      <c r="J162" s="2"/>
      <c r="K162" s="2"/>
      <c r="L162" s="2"/>
      <c r="M162" s="2"/>
      <c r="N162" s="2"/>
      <c r="O162" s="2"/>
      <c r="P162" s="13"/>
      <c r="Q162" s="13"/>
      <c r="R162" s="2"/>
      <c r="S162" s="2"/>
      <c r="T162" s="2"/>
      <c r="U162" s="2"/>
      <c r="V162" s="2"/>
      <c r="W162" s="353"/>
      <c r="X162" s="353"/>
      <c r="Y162" s="353"/>
      <c r="Z162" s="353"/>
      <c r="AA162" s="353"/>
      <c r="AB162" s="353"/>
      <c r="AC162" s="14"/>
      <c r="AD162" s="14"/>
      <c r="AE162" s="14"/>
    </row>
    <row r="163" spans="1:31" ht="12.75">
      <c r="A163" s="390"/>
      <c r="B163" s="2"/>
      <c r="C163" s="2"/>
      <c r="D163" s="2"/>
      <c r="E163" s="2"/>
      <c r="F163" s="2"/>
      <c r="G163" s="2"/>
      <c r="H163" s="2"/>
      <c r="I163" s="2"/>
      <c r="J163" s="2"/>
      <c r="K163" s="2"/>
      <c r="L163" s="2"/>
      <c r="M163" s="2"/>
      <c r="N163" s="2"/>
      <c r="O163" s="2"/>
      <c r="P163" s="13"/>
      <c r="Q163" s="13"/>
      <c r="R163" s="2"/>
      <c r="S163" s="2"/>
      <c r="T163" s="2"/>
      <c r="U163" s="2"/>
      <c r="V163" s="2"/>
      <c r="W163" s="14"/>
      <c r="X163" s="14"/>
      <c r="Y163" s="14"/>
      <c r="Z163" s="14"/>
      <c r="AA163" s="14"/>
      <c r="AB163" s="14"/>
      <c r="AC163" s="2"/>
      <c r="AD163" s="2"/>
      <c r="AE163" s="2"/>
    </row>
    <row r="164" spans="1:31" ht="12.75">
      <c r="A164" s="390"/>
      <c r="B164" s="2"/>
      <c r="C164" s="2"/>
      <c r="D164" s="2"/>
      <c r="E164" s="2"/>
      <c r="F164" s="2"/>
      <c r="G164" s="2"/>
      <c r="H164" s="2"/>
      <c r="I164" s="2"/>
      <c r="J164" s="2"/>
      <c r="K164" s="2"/>
      <c r="L164" s="2"/>
      <c r="M164" s="2"/>
      <c r="N164" s="2"/>
      <c r="O164" s="2"/>
      <c r="P164" s="13"/>
      <c r="Q164" s="13"/>
      <c r="R164" s="2"/>
      <c r="S164" s="2"/>
      <c r="T164" s="2"/>
      <c r="U164" s="2"/>
      <c r="V164" s="2"/>
      <c r="W164" s="2" t="s">
        <v>33</v>
      </c>
      <c r="X164" s="2"/>
      <c r="Y164" s="2"/>
      <c r="Z164" s="12">
        <f>'4-Inserimento dati (VSost somm)'!K192+'4-Inserimento dati (VSost somm)'!K198+'4-Inserimento dati (VSost somm)'!K204+'4-Inserimento dati (VSost somm)'!K210+'4-Inserimento dati (VSost somm)'!K216+'4-Inserimento dati (VSost somm)'!K222+'4-Inserimento dati (VSost somm)'!K228</f>
        <v>0</v>
      </c>
      <c r="AA164" s="2"/>
      <c r="AB164" s="2"/>
      <c r="AC164" s="2"/>
      <c r="AD164" s="2"/>
      <c r="AE164" s="2"/>
    </row>
    <row r="165" spans="1:31" ht="12.75">
      <c r="A165" s="390"/>
      <c r="B165" s="2"/>
      <c r="C165" s="2"/>
      <c r="D165" s="2"/>
      <c r="E165" s="2"/>
      <c r="F165" s="2"/>
      <c r="G165" s="2"/>
      <c r="H165" s="2"/>
      <c r="I165" s="2"/>
      <c r="J165" s="2"/>
      <c r="K165" s="2"/>
      <c r="L165" s="2"/>
      <c r="M165" s="2"/>
      <c r="N165" s="2"/>
      <c r="O165" s="2"/>
      <c r="P165" s="2"/>
      <c r="Q165" s="2"/>
      <c r="R165" s="2"/>
      <c r="S165" s="2"/>
      <c r="T165" s="2"/>
      <c r="U165" s="2"/>
      <c r="V165" s="2"/>
      <c r="W165" s="2" t="s">
        <v>53</v>
      </c>
      <c r="X165" s="2"/>
      <c r="Y165" s="2"/>
      <c r="Z165" s="12">
        <f>'4-Inserimento dati (VSost somm)'!K245+'4-Inserimento dati (VSost somm)'!K251+'4-Inserimento dati (VSost somm)'!K257+'4-Inserimento dati (VSost somm)'!K263+'4-Inserimento dati (VSost somm)'!K269+'4-Inserimento dati (VSost somm)'!K275+'4-Inserimento dati (VSost somm)'!K281</f>
        <v>0</v>
      </c>
      <c r="AA165" s="2"/>
      <c r="AB165" s="2"/>
      <c r="AC165" s="2"/>
      <c r="AD165" s="2"/>
      <c r="AE165" s="2"/>
    </row>
    <row r="166" spans="1:34" ht="12.75">
      <c r="A166" s="390"/>
      <c r="B166" s="2"/>
      <c r="C166" s="2"/>
      <c r="D166" s="2"/>
      <c r="E166" s="2"/>
      <c r="F166" s="2"/>
      <c r="G166" s="2"/>
      <c r="H166" s="2"/>
      <c r="I166" s="2"/>
      <c r="J166" s="2"/>
      <c r="K166" s="2"/>
      <c r="L166" s="2"/>
      <c r="M166" s="2"/>
      <c r="N166" s="2"/>
      <c r="O166" s="2"/>
      <c r="P166" s="2"/>
      <c r="Q166" s="2"/>
      <c r="R166" s="2"/>
      <c r="S166" s="2"/>
      <c r="T166" s="2"/>
      <c r="U166" s="2"/>
      <c r="V166" s="2"/>
      <c r="W166" s="2" t="s">
        <v>54</v>
      </c>
      <c r="X166" s="2"/>
      <c r="Y166" s="2"/>
      <c r="Z166" s="12">
        <f>'4-Inserimento dati (VSost somm)'!K290+'4-Inserimento dati (VSost somm)'!K296+'4-Inserimento dati (VSost somm)'!K302+'4-Inserimento dati (VSost somm)'!K308+'4-Inserimento dati (VSost somm)'!K314+'4-Inserimento dati (VSost somm)'!K320+'4-Inserimento dati (VSost somm)'!K326</f>
        <v>0</v>
      </c>
      <c r="AA166" s="2"/>
      <c r="AB166" s="2"/>
      <c r="AC166" s="2"/>
      <c r="AD166" s="2"/>
      <c r="AE166" s="2"/>
      <c r="AG166" s="230"/>
      <c r="AH166" s="230"/>
    </row>
    <row r="167" spans="1:34" ht="12.75">
      <c r="A167" s="390"/>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G167" s="230"/>
      <c r="AH167" s="230"/>
    </row>
    <row r="168" spans="1:34" ht="12.75">
      <c r="A168" s="390"/>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G168" s="230"/>
      <c r="AH168" s="230"/>
    </row>
    <row r="169" spans="1:34" ht="12.75">
      <c r="A169" s="390"/>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G169" s="230"/>
      <c r="AH169" s="230"/>
    </row>
    <row r="170" spans="1:34" ht="12.75">
      <c r="A170" s="203"/>
      <c r="B170" s="2"/>
      <c r="C170" s="2"/>
      <c r="D170" s="2"/>
      <c r="E170" s="2"/>
      <c r="F170" s="2"/>
      <c r="G170" s="2"/>
      <c r="H170" s="2"/>
      <c r="I170" s="2"/>
      <c r="J170" s="2"/>
      <c r="K170" s="2"/>
      <c r="L170" s="2"/>
      <c r="M170" s="2"/>
      <c r="N170" s="2"/>
      <c r="O170" s="2"/>
      <c r="P170" s="2"/>
      <c r="Q170" s="2"/>
      <c r="R170" s="2"/>
      <c r="S170" s="2"/>
      <c r="T170" s="2"/>
      <c r="U170" s="2"/>
      <c r="V170" s="2"/>
      <c r="W170" s="3"/>
      <c r="X170" s="2"/>
      <c r="Y170" s="2"/>
      <c r="Z170" s="2"/>
      <c r="AA170" s="2"/>
      <c r="AB170" s="2"/>
      <c r="AC170" s="2"/>
      <c r="AD170" s="2"/>
      <c r="AE170" s="2"/>
      <c r="AG170" s="230"/>
      <c r="AH170" s="230"/>
    </row>
    <row r="171" spans="1:34" ht="12.75">
      <c r="A171" s="203"/>
      <c r="B171" s="2"/>
      <c r="C171" s="2"/>
      <c r="D171" s="2"/>
      <c r="E171" s="2"/>
      <c r="F171" s="2"/>
      <c r="G171" s="2"/>
      <c r="H171" s="2"/>
      <c r="I171" s="2"/>
      <c r="J171" s="2"/>
      <c r="K171" s="2"/>
      <c r="L171" s="2"/>
      <c r="M171" s="2"/>
      <c r="N171" s="2"/>
      <c r="O171" s="2"/>
      <c r="P171" s="2"/>
      <c r="Q171" s="2"/>
      <c r="R171" s="2"/>
      <c r="S171" s="2"/>
      <c r="T171" s="2"/>
      <c r="U171" s="2"/>
      <c r="V171" s="2"/>
      <c r="W171" s="353"/>
      <c r="X171" s="353"/>
      <c r="Y171" s="353"/>
      <c r="Z171" s="330"/>
      <c r="AA171" s="330"/>
      <c r="AB171" s="330"/>
      <c r="AC171" s="2"/>
      <c r="AD171" s="2"/>
      <c r="AE171" s="2"/>
      <c r="AG171" s="230"/>
      <c r="AH171" s="230"/>
    </row>
    <row r="172" spans="1:34" ht="12.75">
      <c r="A172" s="203"/>
      <c r="B172" s="2"/>
      <c r="C172" s="2"/>
      <c r="D172" s="2"/>
      <c r="E172" s="2"/>
      <c r="F172" s="2"/>
      <c r="G172" s="2"/>
      <c r="H172" s="2"/>
      <c r="I172" s="2"/>
      <c r="J172" s="2"/>
      <c r="K172" s="2"/>
      <c r="L172" s="2"/>
      <c r="M172" s="2"/>
      <c r="N172" s="2"/>
      <c r="O172" s="2"/>
      <c r="P172" s="2"/>
      <c r="Q172" s="2"/>
      <c r="R172" s="2"/>
      <c r="S172" s="2"/>
      <c r="T172" s="2"/>
      <c r="U172" s="2"/>
      <c r="V172" s="2"/>
      <c r="W172" s="330"/>
      <c r="X172" s="330"/>
      <c r="Y172" s="330"/>
      <c r="Z172" s="330"/>
      <c r="AA172" s="330"/>
      <c r="AB172" s="330"/>
      <c r="AC172" s="2"/>
      <c r="AD172" s="2"/>
      <c r="AE172" s="2"/>
      <c r="AG172" s="230"/>
      <c r="AH172" s="230"/>
    </row>
    <row r="173" spans="1:34" ht="12.75">
      <c r="A173" s="20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G173" s="230"/>
      <c r="AH173" s="230"/>
    </row>
    <row r="174" spans="1:31" ht="12.75">
      <c r="A174" s="203"/>
      <c r="B174" s="2"/>
      <c r="C174" s="2"/>
      <c r="D174" s="2"/>
      <c r="E174" s="2"/>
      <c r="F174" s="2"/>
      <c r="G174" s="2"/>
      <c r="H174" s="2"/>
      <c r="I174" s="2"/>
      <c r="J174" s="2"/>
      <c r="K174" s="2"/>
      <c r="L174" s="2"/>
      <c r="M174" s="2"/>
      <c r="N174" s="2"/>
      <c r="O174" s="2"/>
      <c r="P174" s="2"/>
      <c r="Q174" s="2"/>
      <c r="R174" s="2"/>
      <c r="S174" s="2"/>
      <c r="T174" s="2"/>
      <c r="U174" s="2"/>
      <c r="V174" s="2"/>
      <c r="W174" s="2"/>
      <c r="X174" s="2"/>
      <c r="Y174" s="2"/>
      <c r="Z174" s="12"/>
      <c r="AA174" s="2"/>
      <c r="AB174" s="2"/>
      <c r="AC174" s="2"/>
      <c r="AD174" s="2"/>
      <c r="AE174" s="2"/>
    </row>
    <row r="175" spans="1:31" ht="12.75">
      <c r="A175" s="203"/>
      <c r="B175" s="2"/>
      <c r="C175" s="2"/>
      <c r="D175" s="2"/>
      <c r="E175" s="2"/>
      <c r="F175" s="2"/>
      <c r="G175" s="2"/>
      <c r="H175" s="2"/>
      <c r="I175" s="2"/>
      <c r="J175" s="2"/>
      <c r="K175" s="2"/>
      <c r="L175" s="2"/>
      <c r="M175" s="2"/>
      <c r="N175" s="2"/>
      <c r="O175" s="2"/>
      <c r="P175" s="2"/>
      <c r="Q175" s="2"/>
      <c r="R175" s="2"/>
      <c r="S175" s="2"/>
      <c r="T175" s="2"/>
      <c r="U175" s="2"/>
      <c r="V175" s="2"/>
      <c r="W175" s="2"/>
      <c r="X175" s="2"/>
      <c r="Y175" s="2"/>
      <c r="Z175" s="12"/>
      <c r="AA175" s="2"/>
      <c r="AB175" s="2"/>
      <c r="AC175" s="2"/>
      <c r="AD175" s="2"/>
      <c r="AE175" s="2"/>
    </row>
    <row r="176" spans="1:31" ht="12.75">
      <c r="A176" s="20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2.75">
      <c r="A177" s="20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2.75">
      <c r="A178" s="203"/>
      <c r="B178" s="2"/>
      <c r="C178" s="334">
        <f>IF('4-Inserimento dati (VSost somm)'!P192=0,0,"Attenzione: la somma di almeno un'aggregazione è diversa da 100%!")</f>
        <v>0</v>
      </c>
      <c r="D178" s="335"/>
      <c r="E178" s="335"/>
      <c r="F178" s="335"/>
      <c r="G178" s="335"/>
      <c r="H178" s="335"/>
      <c r="I178" s="335"/>
      <c r="J178" s="335"/>
      <c r="K178" s="335"/>
      <c r="L178" s="335"/>
      <c r="M178" s="335"/>
      <c r="N178" s="335"/>
      <c r="O178" s="335"/>
      <c r="P178" s="335"/>
      <c r="Q178" s="335"/>
      <c r="R178" s="335"/>
      <c r="S178" s="290"/>
      <c r="T178" s="290"/>
      <c r="U178" s="2"/>
      <c r="V178" s="2"/>
      <c r="W178" s="2"/>
      <c r="X178" s="2"/>
      <c r="Y178" s="2"/>
      <c r="Z178" s="2"/>
      <c r="AA178" s="2"/>
      <c r="AB178" s="2"/>
      <c r="AC178" s="2"/>
      <c r="AD178" s="2"/>
      <c r="AE178" s="2"/>
    </row>
    <row r="179" spans="1:31" ht="12.75">
      <c r="A179" s="203"/>
      <c r="B179" s="2"/>
      <c r="C179" s="2"/>
      <c r="D179" s="12"/>
      <c r="E179" s="12"/>
      <c r="F179" s="1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2.75">
      <c r="A180" s="203"/>
      <c r="B180" s="2"/>
      <c r="C180" s="2"/>
      <c r="D180" s="12"/>
      <c r="E180" s="12"/>
      <c r="F180" s="1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s="231" customFormat="1" ht="15.75">
      <c r="A181" s="227"/>
      <c r="B181" s="40" t="s">
        <v>85</v>
      </c>
      <c r="C181" s="39"/>
      <c r="D181" s="39"/>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1:31" s="231" customFormat="1" ht="18" customHeight="1">
      <c r="A182" s="227"/>
      <c r="B182" s="54" t="s">
        <v>91</v>
      </c>
      <c r="C182" s="39"/>
      <c r="D182" s="39"/>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1:31" s="231" customFormat="1" ht="63.75" customHeight="1">
      <c r="A183" s="227"/>
      <c r="B183" s="365">
        <f>'4-Inserimento dati (VSost somm)'!B355:G355</f>
        <v>0</v>
      </c>
      <c r="C183" s="366"/>
      <c r="D183" s="366"/>
      <c r="E183" s="366"/>
      <c r="F183" s="366"/>
      <c r="G183" s="366"/>
      <c r="H183" s="362"/>
      <c r="I183" s="362"/>
      <c r="J183" s="362"/>
      <c r="K183" s="362"/>
      <c r="L183" s="362"/>
      <c r="M183" s="362"/>
      <c r="N183" s="362"/>
      <c r="O183" s="362"/>
      <c r="P183" s="362"/>
      <c r="Q183" s="362"/>
      <c r="R183" s="362"/>
      <c r="S183" s="362"/>
      <c r="T183" s="362"/>
      <c r="U183" s="362"/>
      <c r="V183" s="362"/>
      <c r="W183" s="362"/>
      <c r="X183" s="362"/>
      <c r="Y183" s="362"/>
      <c r="Z183" s="362"/>
      <c r="AA183" s="362"/>
      <c r="AB183" s="362"/>
      <c r="AC183" s="362"/>
      <c r="AD183" s="33"/>
      <c r="AE183" s="33"/>
    </row>
    <row r="184" spans="1:31" s="231" customFormat="1" ht="13.5" thickBot="1">
      <c r="A184" s="227"/>
      <c r="B184" s="99"/>
      <c r="C184" s="99"/>
      <c r="D184" s="99"/>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row>
    <row r="185" spans="1:31" s="231" customFormat="1" ht="12.75">
      <c r="A185" s="227"/>
      <c r="B185" s="39"/>
      <c r="C185" s="39"/>
      <c r="D185" s="39"/>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1:31" s="231" customFormat="1" ht="18">
      <c r="A186" s="227"/>
      <c r="B186" s="101" t="str">
        <f>'4-Inserimento dati (VSost somm)'!B358</f>
        <v>Variante 3</v>
      </c>
      <c r="C186" s="39"/>
      <c r="D186" s="39"/>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1:31" ht="12.75">
      <c r="A187" s="20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5.75">
      <c r="A188" s="203"/>
      <c r="B188" s="1" t="s">
        <v>158</v>
      </c>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8.75" customHeight="1">
      <c r="A189" s="203"/>
      <c r="B189" s="11"/>
      <c r="C189" s="11"/>
      <c r="D189" s="11"/>
      <c r="E189" s="11"/>
      <c r="F189" s="11"/>
      <c r="G189" s="29"/>
      <c r="H189" s="326" t="s">
        <v>93</v>
      </c>
      <c r="I189" s="336"/>
      <c r="J189" s="336"/>
      <c r="K189" s="336"/>
      <c r="L189" s="336"/>
      <c r="M189" s="336"/>
      <c r="N189" s="336"/>
      <c r="O189" s="336"/>
      <c r="P189" s="336"/>
      <c r="Q189" s="336"/>
      <c r="R189" s="336"/>
      <c r="S189" s="336"/>
      <c r="T189" s="336"/>
      <c r="U189" s="336"/>
      <c r="V189" s="336"/>
      <c r="W189" s="337"/>
      <c r="X189" s="303" t="s">
        <v>165</v>
      </c>
      <c r="Y189" s="338" t="s">
        <v>95</v>
      </c>
      <c r="Z189" s="324"/>
      <c r="AA189" s="324"/>
      <c r="AB189" s="347"/>
      <c r="AC189" s="320" t="s">
        <v>64</v>
      </c>
      <c r="AD189" s="321"/>
      <c r="AE189" s="290"/>
    </row>
    <row r="190" spans="1:31" ht="25.5" customHeight="1">
      <c r="A190" s="203"/>
      <c r="B190" s="68" t="s">
        <v>92</v>
      </c>
      <c r="C190" s="68" t="s">
        <v>29</v>
      </c>
      <c r="D190" s="68"/>
      <c r="E190" s="68"/>
      <c r="F190" s="68"/>
      <c r="G190" s="29"/>
      <c r="H190" s="338">
        <v>-3</v>
      </c>
      <c r="I190" s="339"/>
      <c r="J190" s="324">
        <f>H190+1</f>
        <v>-2</v>
      </c>
      <c r="K190" s="340"/>
      <c r="L190" s="324">
        <v>-1</v>
      </c>
      <c r="M190" s="340">
        <f>J190+1</f>
        <v>-1</v>
      </c>
      <c r="N190" s="31">
        <v>0</v>
      </c>
      <c r="O190" s="324">
        <v>1</v>
      </c>
      <c r="P190" s="340"/>
      <c r="Q190" s="324">
        <f>O190+1</f>
        <v>2</v>
      </c>
      <c r="R190" s="340"/>
      <c r="S190" s="324">
        <f>Q190+1</f>
        <v>3</v>
      </c>
      <c r="T190" s="325"/>
      <c r="U190" s="326" t="s">
        <v>151</v>
      </c>
      <c r="V190" s="327"/>
      <c r="W190" s="328"/>
      <c r="X190" s="304"/>
      <c r="Y190" s="30" t="s">
        <v>96</v>
      </c>
      <c r="Z190" s="31" t="s">
        <v>34</v>
      </c>
      <c r="AA190" s="31" t="s">
        <v>97</v>
      </c>
      <c r="AB190" s="32" t="s">
        <v>98</v>
      </c>
      <c r="AC190" s="14"/>
      <c r="AD190" s="4"/>
      <c r="AE190" s="2"/>
    </row>
    <row r="191" spans="1:31" ht="12.75">
      <c r="A191" s="390" t="s">
        <v>23</v>
      </c>
      <c r="B191" s="69" t="s">
        <v>33</v>
      </c>
      <c r="C191" s="70"/>
      <c r="D191" s="70"/>
      <c r="E191" s="70"/>
      <c r="F191" s="70"/>
      <c r="G191" s="71"/>
      <c r="H191" s="351"/>
      <c r="I191" s="352"/>
      <c r="J191" s="16"/>
      <c r="K191" s="24"/>
      <c r="L191" s="23"/>
      <c r="M191" s="18"/>
      <c r="N191" s="5"/>
      <c r="O191" s="17"/>
      <c r="P191" s="24"/>
      <c r="Q191" s="23"/>
      <c r="R191" s="18"/>
      <c r="S191" s="17"/>
      <c r="T191" s="6"/>
      <c r="U191" s="187"/>
      <c r="V191" s="8"/>
      <c r="W191" s="9"/>
      <c r="X191" s="305"/>
      <c r="Y191" s="19"/>
      <c r="Z191" s="15"/>
      <c r="AA191" s="15"/>
      <c r="AB191" s="20"/>
      <c r="AC191" s="4"/>
      <c r="AD191" s="4"/>
      <c r="AE191" s="2"/>
    </row>
    <row r="192" spans="1:31" ht="25.5" customHeight="1">
      <c r="A192" s="390"/>
      <c r="B192" s="64" t="s">
        <v>166</v>
      </c>
      <c r="C192" s="64" t="s">
        <v>56</v>
      </c>
      <c r="D192" s="64"/>
      <c r="E192" s="64"/>
      <c r="F192" s="64"/>
      <c r="G192" s="65"/>
      <c r="H192" s="158">
        <f>IF('4-Inserimento dati (VSost somm)'!F364=0,"l",'4-Inserimento dati (VSost somm)'!E364)</f>
        <v>0</v>
      </c>
      <c r="I192" s="159">
        <f>IF('4-Inserimento dati (VSost somm)'!F364=0,"l",'4-Inserimento dati (VSost somm)'!E364)</f>
        <v>0</v>
      </c>
      <c r="J192" s="159">
        <f>IF('4-Inserimento dati (VSost somm)'!F364=0,"l",'4-Inserimento dati (VSost somm)'!E364)</f>
        <v>0</v>
      </c>
      <c r="K192" s="159">
        <f>IF('4-Inserimento dati (VSost somm)'!F364=0,"l",'4-Inserimento dati (VSost somm)'!E364)</f>
        <v>0</v>
      </c>
      <c r="L192" s="159">
        <f>IF('4-Inserimento dati (VSost somm)'!F364=0,"l",'4-Inserimento dati (VSost somm)'!E364)</f>
        <v>0</v>
      </c>
      <c r="M192" s="159">
        <f>IF('4-Inserimento dati (VSost somm)'!F364=0,"l",'4-Inserimento dati (VSost somm)'!E364)</f>
        <v>0</v>
      </c>
      <c r="N192" s="159">
        <f>IF('4-Inserimento dati (VSost somm)'!F364=0,"l",'4-Inserimento dati (VSost somm)'!E364)</f>
        <v>0</v>
      </c>
      <c r="O192" s="159">
        <f>IF('4-Inserimento dati (VSost somm)'!F364=0,"l",'4-Inserimento dati (VSost somm)'!E364)</f>
        <v>0</v>
      </c>
      <c r="P192" s="159">
        <f>IF('4-Inserimento dati (VSost somm)'!F364=0,"l",'4-Inserimento dati (VSost somm)'!E364)</f>
        <v>0</v>
      </c>
      <c r="Q192" s="159">
        <f>IF('4-Inserimento dati (VSost somm)'!F364=0,"l",'4-Inserimento dati (VSost somm)'!E364)</f>
        <v>0</v>
      </c>
      <c r="R192" s="159">
        <f>IF('4-Inserimento dati (VSost somm)'!F364=0,"l",'4-Inserimento dati (VSost somm)'!E364)</f>
        <v>0</v>
      </c>
      <c r="S192" s="159">
        <f>IF('4-Inserimento dati (VSost somm)'!F364=0,"l",'4-Inserimento dati (VSost somm)'!E364)</f>
        <v>0</v>
      </c>
      <c r="T192" s="164">
        <f>IF('4-Inserimento dati (VSost somm)'!F364=0,"l",'4-Inserimento dati (VSost somm)'!E364)</f>
        <v>0</v>
      </c>
      <c r="U192" s="192">
        <f>IF('4-Inserimento dati (VSost somm)'!F364=0,"l",'4-Inserimento dati (VSost somm)'!E364)</f>
        <v>0</v>
      </c>
      <c r="V192" s="152">
        <f>IF('4-Inserimento dati (VSost somm)'!F364=0,"l",'4-Inserimento dati (VSost somm)'!E364)</f>
        <v>0</v>
      </c>
      <c r="W192" s="176" t="str">
        <f>IF('4-Inserimento dati (VSost somm)'!F364=0,"l",(IF('4-Inserimento dati (VSost somm)'!E364="sconosciuto","X","l")))</f>
        <v>l</v>
      </c>
      <c r="X192" s="165">
        <f aca="true" t="shared" si="5" ref="X192:X198">X20</f>
        <v>0.2</v>
      </c>
      <c r="Y192" s="170" t="str">
        <f>IF('4-Inserimento dati (VSost somm)'!G364="nessuna","X",0)</f>
        <v>X</v>
      </c>
      <c r="Z192" s="171">
        <f>IF('4-Inserimento dati (VSost somm)'!G364="piccola","X",0)</f>
        <v>0</v>
      </c>
      <c r="AA192" s="171">
        <f>IF('4-Inserimento dati (VSost somm)'!G364="media","X",0)</f>
        <v>0</v>
      </c>
      <c r="AB192" s="172">
        <f>IF('4-Inserimento dati (VSost somm)'!G364="grande","X",0)</f>
        <v>0</v>
      </c>
      <c r="AC192" s="312">
        <f>'4-Inserimento dati (VSost somm)'!H364</f>
        <v>0</v>
      </c>
      <c r="AD192" s="313"/>
      <c r="AE192" s="313"/>
    </row>
    <row r="193" spans="1:31" ht="25.5" customHeight="1">
      <c r="A193" s="390"/>
      <c r="B193" s="64" t="s">
        <v>167</v>
      </c>
      <c r="C193" s="64" t="s">
        <v>58</v>
      </c>
      <c r="D193" s="64"/>
      <c r="E193" s="64"/>
      <c r="F193" s="64"/>
      <c r="G193" s="65"/>
      <c r="H193" s="158">
        <f>IF('4-Inserimento dati (VSost somm)'!F370=0,"l",'4-Inserimento dati (VSost somm)'!E370)</f>
        <v>0</v>
      </c>
      <c r="I193" s="159">
        <f>IF('4-Inserimento dati (VSost somm)'!F370=0,"l",'4-Inserimento dati (VSost somm)'!E370)</f>
        <v>0</v>
      </c>
      <c r="J193" s="159">
        <f>IF('4-Inserimento dati (VSost somm)'!F370=0,"l",'4-Inserimento dati (VSost somm)'!E370)</f>
        <v>0</v>
      </c>
      <c r="K193" s="159">
        <f>IF('4-Inserimento dati (VSost somm)'!F370=0,"l",'4-Inserimento dati (VSost somm)'!E370)</f>
        <v>0</v>
      </c>
      <c r="L193" s="159">
        <f>IF('4-Inserimento dati (VSost somm)'!F370=0,"l",'4-Inserimento dati (VSost somm)'!E370)</f>
        <v>0</v>
      </c>
      <c r="M193" s="159">
        <f>IF('4-Inserimento dati (VSost somm)'!F370=0,"l",'4-Inserimento dati (VSost somm)'!E370)</f>
        <v>0</v>
      </c>
      <c r="N193" s="159">
        <f>IF('4-Inserimento dati (VSost somm)'!F370=0,"l",'4-Inserimento dati (VSost somm)'!E370)</f>
        <v>0</v>
      </c>
      <c r="O193" s="159">
        <f>IF('4-Inserimento dati (VSost somm)'!F370=0,"l",'4-Inserimento dati (VSost somm)'!E370)</f>
        <v>0</v>
      </c>
      <c r="P193" s="159">
        <f>IF('4-Inserimento dati (VSost somm)'!F370=0,"l",'4-Inserimento dati (VSost somm)'!E370)</f>
        <v>0</v>
      </c>
      <c r="Q193" s="159">
        <f>IF('4-Inserimento dati (VSost somm)'!F370=0,"l",'4-Inserimento dati (VSost somm)'!E370)</f>
        <v>0</v>
      </c>
      <c r="R193" s="159">
        <f>IF('4-Inserimento dati (VSost somm)'!F370=0,"l",'4-Inserimento dati (VSost somm)'!E370)</f>
        <v>0</v>
      </c>
      <c r="S193" s="159">
        <f>IF('4-Inserimento dati (VSost somm)'!F370=0,"l",'4-Inserimento dati (VSost somm)'!E370)</f>
        <v>0</v>
      </c>
      <c r="T193" s="164">
        <f>IF('4-Inserimento dati (VSost somm)'!F370=0,"l",'4-Inserimento dati (VSost somm)'!E370)</f>
        <v>0</v>
      </c>
      <c r="U193" s="192">
        <f>IF('4-Inserimento dati (VSost somm)'!F370=0,"l",'4-Inserimento dati (VSost somm)'!E370)</f>
        <v>0</v>
      </c>
      <c r="V193" s="152">
        <f>IF('4-Inserimento dati (VSost somm)'!F370=0,"l",'4-Inserimento dati (VSost somm)'!E370)</f>
        <v>0</v>
      </c>
      <c r="W193" s="176" t="str">
        <f>IF('4-Inserimento dati (VSost somm)'!F370=0,"l",(IF('4-Inserimento dati (VSost somm)'!E370="sconosciuto","X","l")))</f>
        <v>l</v>
      </c>
      <c r="X193" s="165">
        <f t="shared" si="5"/>
        <v>0.2</v>
      </c>
      <c r="Y193" s="170" t="str">
        <f>IF('4-Inserimento dati (VSost somm)'!G370="nessuna","X",0)</f>
        <v>X</v>
      </c>
      <c r="Z193" s="171">
        <f>IF('4-Inserimento dati (VSost somm)'!G370="piccola","X",0)</f>
        <v>0</v>
      </c>
      <c r="AA193" s="171">
        <f>IF('4-Inserimento dati (VSost somm)'!G370="media","X",0)</f>
        <v>0</v>
      </c>
      <c r="AB193" s="172">
        <f>IF('4-Inserimento dati (VSost somm)'!G370="grande","X",0)</f>
        <v>0</v>
      </c>
      <c r="AC193" s="312">
        <f>'4-Inserimento dati (VSost somm)'!H370</f>
        <v>0</v>
      </c>
      <c r="AD193" s="313"/>
      <c r="AE193" s="313"/>
    </row>
    <row r="194" spans="1:31" ht="25.5" customHeight="1">
      <c r="A194" s="390"/>
      <c r="B194" s="64" t="s">
        <v>168</v>
      </c>
      <c r="C194" s="306" t="s">
        <v>57</v>
      </c>
      <c r="D194" s="307"/>
      <c r="E194" s="307"/>
      <c r="F194" s="307"/>
      <c r="G194" s="308"/>
      <c r="H194" s="158">
        <f>IF('4-Inserimento dati (VSost somm)'!F376=0,"l",'4-Inserimento dati (VSost somm)'!E376)</f>
        <v>0</v>
      </c>
      <c r="I194" s="159">
        <f>IF('4-Inserimento dati (VSost somm)'!F376=0,"l",'4-Inserimento dati (VSost somm)'!E376)</f>
        <v>0</v>
      </c>
      <c r="J194" s="151">
        <f>IF('4-Inserimento dati (VSost somm)'!F376=0,"l",'4-Inserimento dati (VSost somm)'!E376)</f>
        <v>0</v>
      </c>
      <c r="K194" s="159">
        <f>IF('4-Inserimento dati (VSost somm)'!F376=0,"l",'4-Inserimento dati (VSost somm)'!E376)</f>
        <v>0</v>
      </c>
      <c r="L194" s="151">
        <f>IF('4-Inserimento dati (VSost somm)'!F376=0,"l",'4-Inserimento dati (VSost somm)'!E376)</f>
        <v>0</v>
      </c>
      <c r="M194" s="159">
        <f>IF('4-Inserimento dati (VSost somm)'!F376=0,"l",'4-Inserimento dati (VSost somm)'!E376)</f>
        <v>0</v>
      </c>
      <c r="N194" s="153">
        <f>IF('4-Inserimento dati (VSost somm)'!F376=0,"l",'4-Inserimento dati (VSost somm)'!E376)</f>
        <v>0</v>
      </c>
      <c r="O194" s="151">
        <f>IF('4-Inserimento dati (VSost somm)'!F376=0,"l",'4-Inserimento dati (VSost somm)'!E376)</f>
        <v>0</v>
      </c>
      <c r="P194" s="159">
        <f>IF('4-Inserimento dati (VSost somm)'!F376=0,"l",'4-Inserimento dati (VSost somm)'!E376)</f>
        <v>0</v>
      </c>
      <c r="Q194" s="151">
        <f>IF('4-Inserimento dati (VSost somm)'!F376=0,"l",'4-Inserimento dati (VSost somm)'!E376)</f>
        <v>0</v>
      </c>
      <c r="R194" s="159">
        <f>IF('4-Inserimento dati (VSost somm)'!F376=0,"l",'4-Inserimento dati (VSost somm)'!E376)</f>
        <v>0</v>
      </c>
      <c r="S194" s="151">
        <f>IF('4-Inserimento dati (VSost somm)'!F376=0,"l",'4-Inserimento dati (VSost somm)'!E376)</f>
        <v>0</v>
      </c>
      <c r="T194" s="164">
        <f>IF('4-Inserimento dati (VSost somm)'!F376=0,"l",'4-Inserimento dati (VSost somm)'!E376)</f>
        <v>0</v>
      </c>
      <c r="U194" s="192">
        <f>IF('4-Inserimento dati (VSost somm)'!F376=0,"l",'4-Inserimento dati (VSost somm)'!E376)</f>
        <v>0</v>
      </c>
      <c r="V194" s="152">
        <f>IF('4-Inserimento dati (VSost somm)'!F376=0,"l",'4-Inserimento dati (VSost somm)'!E376)</f>
        <v>0</v>
      </c>
      <c r="W194" s="176" t="str">
        <f>IF('4-Inserimento dati (VSost somm)'!F376=0,"l",(IF('4-Inserimento dati (VSost somm)'!E376="sconosciuto","X","l")))</f>
        <v>l</v>
      </c>
      <c r="X194" s="165">
        <f t="shared" si="5"/>
        <v>0.2</v>
      </c>
      <c r="Y194" s="170" t="str">
        <f>IF('4-Inserimento dati (VSost somm)'!G376="nessuna","X",0)</f>
        <v>X</v>
      </c>
      <c r="Z194" s="171">
        <f>IF('4-Inserimento dati (VSost somm)'!G376="piccola","X",0)</f>
        <v>0</v>
      </c>
      <c r="AA194" s="171">
        <f>IF('4-Inserimento dati (VSost somm)'!G376="media","X",0)</f>
        <v>0</v>
      </c>
      <c r="AB194" s="172">
        <f>IF('4-Inserimento dati (VSost somm)'!G376="grande","X",0)</f>
        <v>0</v>
      </c>
      <c r="AC194" s="312">
        <f>'4-Inserimento dati (VSost somm)'!H376</f>
        <v>0</v>
      </c>
      <c r="AD194" s="313"/>
      <c r="AE194" s="313"/>
    </row>
    <row r="195" spans="1:31" ht="25.5" customHeight="1">
      <c r="A195" s="390"/>
      <c r="B195" s="64" t="s">
        <v>169</v>
      </c>
      <c r="C195" s="306" t="s">
        <v>35</v>
      </c>
      <c r="D195" s="307"/>
      <c r="E195" s="307"/>
      <c r="F195" s="307"/>
      <c r="G195" s="308"/>
      <c r="H195" s="158">
        <f>IF('4-Inserimento dati (VSost somm)'!F382=0,"l",'4-Inserimento dati (VSost somm)'!E382)</f>
        <v>0</v>
      </c>
      <c r="I195" s="159">
        <f>IF('4-Inserimento dati (VSost somm)'!F382=0,"l",'4-Inserimento dati (VSost somm)'!E382)</f>
        <v>0</v>
      </c>
      <c r="J195" s="151">
        <f>IF('4-Inserimento dati (VSost somm)'!F382=0,"l",'4-Inserimento dati (VSost somm)'!E382)</f>
        <v>0</v>
      </c>
      <c r="K195" s="159">
        <f>IF('4-Inserimento dati (VSost somm)'!F382=0,"l",'4-Inserimento dati (VSost somm)'!E382)</f>
        <v>0</v>
      </c>
      <c r="L195" s="151">
        <f>IF('4-Inserimento dati (VSost somm)'!F382=0,"l",'4-Inserimento dati (VSost somm)'!E382)</f>
        <v>0</v>
      </c>
      <c r="M195" s="159">
        <f>IF('4-Inserimento dati (VSost somm)'!F382=0,"l",'4-Inserimento dati (VSost somm)'!E382)</f>
        <v>0</v>
      </c>
      <c r="N195" s="151">
        <f>IF('4-Inserimento dati (VSost somm)'!F382=0,"l",'4-Inserimento dati (VSost somm)'!E382)</f>
        <v>0</v>
      </c>
      <c r="O195" s="151">
        <f>IF('4-Inserimento dati (VSost somm)'!F382=0,"l",'4-Inserimento dati (VSost somm)'!E382)</f>
        <v>0</v>
      </c>
      <c r="P195" s="159">
        <f>IF('4-Inserimento dati (VSost somm)'!F382=0,"l",'4-Inserimento dati (VSost somm)'!E382)</f>
        <v>0</v>
      </c>
      <c r="Q195" s="151">
        <f>IF('4-Inserimento dati (VSost somm)'!F382=0,"l",'4-Inserimento dati (VSost somm)'!E382)</f>
        <v>0</v>
      </c>
      <c r="R195" s="159">
        <f>IF('4-Inserimento dati (VSost somm)'!F382=0,"l",'4-Inserimento dati (VSost somm)'!E382)</f>
        <v>0</v>
      </c>
      <c r="S195" s="151">
        <f>IF('4-Inserimento dati (VSost somm)'!F382=0,"l",'4-Inserimento dati (VSost somm)'!E382)</f>
        <v>0</v>
      </c>
      <c r="T195" s="164">
        <f>IF('4-Inserimento dati (VSost somm)'!F382=0,"l",'4-Inserimento dati (VSost somm)'!E382)</f>
        <v>0</v>
      </c>
      <c r="U195" s="192">
        <f>IF('4-Inserimento dati (VSost somm)'!F382=0,"l",'4-Inserimento dati (VSost somm)'!E382)</f>
        <v>0</v>
      </c>
      <c r="V195" s="152">
        <f>IF('4-Inserimento dati (VSost somm)'!F382=0,"l",'4-Inserimento dati (VSost somm)'!E382)</f>
        <v>0</v>
      </c>
      <c r="W195" s="176" t="str">
        <f>IF('4-Inserimento dati (VSost somm)'!F382=0,"l",(IF('4-Inserimento dati (VSost somm)'!E382="sconosciuto","X","l")))</f>
        <v>l</v>
      </c>
      <c r="X195" s="165">
        <f t="shared" si="5"/>
        <v>0.2</v>
      </c>
      <c r="Y195" s="170" t="str">
        <f>IF('4-Inserimento dati (VSost somm)'!G382="nessuna","X",0)</f>
        <v>X</v>
      </c>
      <c r="Z195" s="171">
        <f>IF('4-Inserimento dati (VSost somm)'!G382="piccola","X",0)</f>
        <v>0</v>
      </c>
      <c r="AA195" s="171">
        <f>IF('4-Inserimento dati (VSost somm)'!G382="media","X",0)</f>
        <v>0</v>
      </c>
      <c r="AB195" s="172">
        <f>IF('4-Inserimento dati (VSost somm)'!G382="grande","X",0)</f>
        <v>0</v>
      </c>
      <c r="AC195" s="312">
        <f>'4-Inserimento dati (VSost somm)'!H382</f>
        <v>0</v>
      </c>
      <c r="AD195" s="313"/>
      <c r="AE195" s="313"/>
    </row>
    <row r="196" spans="1:31" ht="25.5" customHeight="1">
      <c r="A196" s="390"/>
      <c r="B196" s="66" t="s">
        <v>170</v>
      </c>
      <c r="C196" s="66" t="s">
        <v>99</v>
      </c>
      <c r="D196" s="66"/>
      <c r="E196" s="66"/>
      <c r="F196" s="66"/>
      <c r="G196" s="67"/>
      <c r="H196" s="160">
        <f>IF('4-Inserimento dati (VSost somm)'!F388=0,"l",'4-Inserimento dati (VSost somm)'!E388)</f>
        <v>0</v>
      </c>
      <c r="I196" s="161">
        <f>IF('4-Inserimento dati (VSost somm)'!F388=0,"l",'4-Inserimento dati (VSost somm)'!E388)</f>
        <v>0</v>
      </c>
      <c r="J196" s="161">
        <f>IF('4-Inserimento dati (VSost somm)'!F388=0,"l",'4-Inserimento dati (VSost somm)'!E388)</f>
        <v>0</v>
      </c>
      <c r="K196" s="161">
        <f>IF('4-Inserimento dati (VSost somm)'!F388=0,"l",'4-Inserimento dati (VSost somm)'!E388)</f>
        <v>0</v>
      </c>
      <c r="L196" s="161">
        <f>IF('4-Inserimento dati (VSost somm)'!F388=0,"l",'4-Inserimento dati (VSost somm)'!E388)</f>
        <v>0</v>
      </c>
      <c r="M196" s="161">
        <f>IF('4-Inserimento dati (VSost somm)'!F388=0,"l",'4-Inserimento dati (VSost somm)'!E388)</f>
        <v>0</v>
      </c>
      <c r="N196" s="161">
        <f>IF('4-Inserimento dati (VSost somm)'!F388=0,"l",'4-Inserimento dati (VSost somm)'!E388)</f>
        <v>0</v>
      </c>
      <c r="O196" s="161">
        <f>IF('4-Inserimento dati (VSost somm)'!F388=0,"l",'4-Inserimento dati (VSost somm)'!E388)</f>
        <v>0</v>
      </c>
      <c r="P196" s="161">
        <f>IF('4-Inserimento dati (VSost somm)'!F388=0,"l",'4-Inserimento dati (VSost somm)'!E388)</f>
        <v>0</v>
      </c>
      <c r="Q196" s="161">
        <f>IF('4-Inserimento dati (VSost somm)'!F388=0,"l",'4-Inserimento dati (VSost somm)'!E388)</f>
        <v>0</v>
      </c>
      <c r="R196" s="161">
        <f>IF('4-Inserimento dati (VSost somm)'!F388=0,"l",'4-Inserimento dati (VSost somm)'!E388)</f>
        <v>0</v>
      </c>
      <c r="S196" s="161">
        <f>IF('4-Inserimento dati (VSost somm)'!F388=0,"l",'4-Inserimento dati (VSost somm)'!E388)</f>
        <v>0</v>
      </c>
      <c r="T196" s="191">
        <f>IF('4-Inserimento dati (VSost somm)'!F388=0,"l",'4-Inserimento dati (VSost somm)'!E388)</f>
        <v>0</v>
      </c>
      <c r="U196" s="193">
        <f>IF('4-Inserimento dati (VSost somm)'!F388=0,"l",'4-Inserimento dati (VSost somm)'!E388)</f>
        <v>0</v>
      </c>
      <c r="V196" s="155">
        <f>IF('4-Inserimento dati (VSost somm)'!F388=0,"l",'4-Inserimento dati (VSost somm)'!E388)</f>
        <v>0</v>
      </c>
      <c r="W196" s="177" t="str">
        <f>IF('4-Inserimento dati (VSost somm)'!F388=0,"l",(IF('4-Inserimento dati (VSost somm)'!E388="sconosciuto","X","l")))</f>
        <v>l</v>
      </c>
      <c r="X196" s="165">
        <f t="shared" si="5"/>
        <v>0.2</v>
      </c>
      <c r="Y196" s="173" t="str">
        <f>IF('4-Inserimento dati (VSost somm)'!G388="nessuna","X",0)</f>
        <v>X</v>
      </c>
      <c r="Z196" s="174">
        <f>IF('4-Inserimento dati (VSost somm)'!G388="piccola","X",0)</f>
        <v>0</v>
      </c>
      <c r="AA196" s="174">
        <f>IF('4-Inserimento dati (VSost somm)'!G388="media","X",0)</f>
        <v>0</v>
      </c>
      <c r="AB196" s="175">
        <f>IF('4-Inserimento dati (VSost somm)'!G388="grande","X",0)</f>
        <v>0</v>
      </c>
      <c r="AC196" s="312">
        <f>'4-Inserimento dati (VSost somm)'!H388</f>
        <v>0</v>
      </c>
      <c r="AD196" s="313"/>
      <c r="AE196" s="313"/>
    </row>
    <row r="197" spans="1:31" ht="25.5" customHeight="1">
      <c r="A197" s="390"/>
      <c r="B197" s="66" t="s">
        <v>196</v>
      </c>
      <c r="C197" s="306" t="str">
        <f>C111</f>
        <v>Criterio 6</v>
      </c>
      <c r="D197" s="307"/>
      <c r="E197" s="307"/>
      <c r="F197" s="307"/>
      <c r="G197" s="308"/>
      <c r="H197" s="158" t="str">
        <f>IF('4-Inserimento dati (VSost somm)'!F394=0,"l",'4-Inserimento dati (VSost somm)'!E394)</f>
        <v>l</v>
      </c>
      <c r="I197" s="159" t="str">
        <f>IF('4-Inserimento dati (VSost somm)'!F394=0,"l",'4-Inserimento dati (VSost somm)'!E394)</f>
        <v>l</v>
      </c>
      <c r="J197" s="159" t="str">
        <f>IF('4-Inserimento dati (VSost somm)'!F394=0,"l",'4-Inserimento dati (VSost somm)'!E394)</f>
        <v>l</v>
      </c>
      <c r="K197" s="159" t="str">
        <f>IF('4-Inserimento dati (VSost somm)'!F394=0,"l",'4-Inserimento dati (VSost somm)'!E394)</f>
        <v>l</v>
      </c>
      <c r="L197" s="159" t="str">
        <f>IF('4-Inserimento dati (VSost somm)'!F394=0,"l",'4-Inserimento dati (VSost somm)'!E394)</f>
        <v>l</v>
      </c>
      <c r="M197" s="159" t="str">
        <f>IF('4-Inserimento dati (VSost somm)'!F394=0,"l",'4-Inserimento dati (VSost somm)'!E394)</f>
        <v>l</v>
      </c>
      <c r="N197" s="159" t="str">
        <f>IF('4-Inserimento dati (VSost somm)'!F394=0,"l",'4-Inserimento dati (VSost somm)'!E394)</f>
        <v>l</v>
      </c>
      <c r="O197" s="159" t="str">
        <f>IF('4-Inserimento dati (VSost somm)'!F394=0,"l",'4-Inserimento dati (VSost somm)'!E394)</f>
        <v>l</v>
      </c>
      <c r="P197" s="159" t="str">
        <f>IF('4-Inserimento dati (VSost somm)'!F394=0,"l",'4-Inserimento dati (VSost somm)'!E394)</f>
        <v>l</v>
      </c>
      <c r="Q197" s="159" t="str">
        <f>IF('4-Inserimento dati (VSost somm)'!F394=0,"l",'4-Inserimento dati (VSost somm)'!E394)</f>
        <v>l</v>
      </c>
      <c r="R197" s="159" t="str">
        <f>IF('4-Inserimento dati (VSost somm)'!F394=0,"l",'4-Inserimento dati (VSost somm)'!E394)</f>
        <v>l</v>
      </c>
      <c r="S197" s="159" t="str">
        <f>IF('4-Inserimento dati (VSost somm)'!F394=0,"l",'4-Inserimento dati (VSost somm)'!E394)</f>
        <v>l</v>
      </c>
      <c r="T197" s="164" t="str">
        <f>IF('4-Inserimento dati (VSost somm)'!F394=0,"l",'4-Inserimento dati (VSost somm)'!E394)</f>
        <v>l</v>
      </c>
      <c r="U197" s="192" t="str">
        <f>IF('4-Inserimento dati (VSost somm)'!F394=0,"l",'4-Inserimento dati (VSost somm)'!E394)</f>
        <v>l</v>
      </c>
      <c r="V197" s="162" t="str">
        <f>IF('4-Inserimento dati (VSost somm)'!F394=0,"l",'4-Inserimento dati (VSost somm)'!E394)</f>
        <v>l</v>
      </c>
      <c r="W197" s="195" t="str">
        <f>IF('4-Inserimento dati (VSost somm)'!F394=0,"l",(IF('4-Inserimento dati (VSost somm)'!E394="sconosciuto","X","l")))</f>
        <v>l</v>
      </c>
      <c r="X197" s="165">
        <f t="shared" si="5"/>
        <v>0</v>
      </c>
      <c r="Y197" s="170" t="str">
        <f>IF('4-Inserimento dati (VSost somm)'!G394="nessuna","X",0)</f>
        <v>X</v>
      </c>
      <c r="Z197" s="171">
        <f>IF('4-Inserimento dati (VSost somm)'!G394="piccola","X",0)</f>
        <v>0</v>
      </c>
      <c r="AA197" s="171">
        <f>IF('4-Inserimento dati (VSost somm)'!G394="media","X",0)</f>
        <v>0</v>
      </c>
      <c r="AB197" s="172">
        <f>IF('4-Inserimento dati (VSost somm)'!G394="grande","X",0)</f>
        <v>0</v>
      </c>
      <c r="AC197" s="312">
        <f>'4-Inserimento dati (VSost somm)'!H394</f>
        <v>0</v>
      </c>
      <c r="AD197" s="313"/>
      <c r="AE197" s="313"/>
    </row>
    <row r="198" spans="1:31" ht="25.5" customHeight="1">
      <c r="A198" s="390"/>
      <c r="B198" s="66" t="s">
        <v>200</v>
      </c>
      <c r="C198" s="388" t="str">
        <f>C112</f>
        <v>Criterio 7</v>
      </c>
      <c r="D198" s="314"/>
      <c r="E198" s="314"/>
      <c r="F198" s="314"/>
      <c r="G198" s="389"/>
      <c r="H198" s="160" t="str">
        <f>IF('4-Inserimento dati (VSost somm)'!F400=0,"l",'4-Inserimento dati (VSost somm)'!E400)</f>
        <v>l</v>
      </c>
      <c r="I198" s="161" t="str">
        <f>IF('4-Inserimento dati (VSost somm)'!F400=0,"l",'4-Inserimento dati (VSost somm)'!E400)</f>
        <v>l</v>
      </c>
      <c r="J198" s="161" t="str">
        <f>IF('4-Inserimento dati (VSost somm)'!F400=0,"l",'4-Inserimento dati (VSost somm)'!E400)</f>
        <v>l</v>
      </c>
      <c r="K198" s="161" t="str">
        <f>IF('4-Inserimento dati (VSost somm)'!F400=0,"l",'4-Inserimento dati (VSost somm)'!E400)</f>
        <v>l</v>
      </c>
      <c r="L198" s="161" t="str">
        <f>IF('4-Inserimento dati (VSost somm)'!F400=0,"l",'4-Inserimento dati (VSost somm)'!E400)</f>
        <v>l</v>
      </c>
      <c r="M198" s="161" t="str">
        <f>IF('4-Inserimento dati (VSost somm)'!F400=0,"l",'4-Inserimento dati (VSost somm)'!E400)</f>
        <v>l</v>
      </c>
      <c r="N198" s="161" t="str">
        <f>IF('4-Inserimento dati (VSost somm)'!F400=0,"l",'4-Inserimento dati (VSost somm)'!E400)</f>
        <v>l</v>
      </c>
      <c r="O198" s="198" t="str">
        <f>IF('4-Inserimento dati (VSost somm)'!F400=0,"l",'4-Inserimento dati (VSost somm)'!E400)</f>
        <v>l</v>
      </c>
      <c r="P198" s="161" t="str">
        <f>IF('4-Inserimento dati (VSost somm)'!F400=0,"l",'4-Inserimento dati (VSost somm)'!E400)</f>
        <v>l</v>
      </c>
      <c r="Q198" s="161" t="str">
        <f>IF('4-Inserimento dati (VSost somm)'!F400=0,"l",'4-Inserimento dati (VSost somm)'!E400)</f>
        <v>l</v>
      </c>
      <c r="R198" s="161" t="str">
        <f>IF('4-Inserimento dati (VSost somm)'!F400=0,"l",'4-Inserimento dati (VSost somm)'!E400)</f>
        <v>l</v>
      </c>
      <c r="S198" s="161" t="str">
        <f>IF('4-Inserimento dati (VSost somm)'!F400=0,"l",'4-Inserimento dati (VSost somm)'!E400)</f>
        <v>l</v>
      </c>
      <c r="T198" s="191" t="str">
        <f>IF('4-Inserimento dati (VSost somm)'!F400=0,"l",'4-Inserimento dati (VSost somm)'!E400)</f>
        <v>l</v>
      </c>
      <c r="U198" s="193" t="str">
        <f>IF('4-Inserimento dati (VSost somm)'!F400=0,"l",'4-Inserimento dati (VSost somm)'!E400)</f>
        <v>l</v>
      </c>
      <c r="V198" s="163" t="str">
        <f>IF('4-Inserimento dati (VSost somm)'!F400=0,"l",'4-Inserimento dati (VSost somm)'!E400)</f>
        <v>l</v>
      </c>
      <c r="W198" s="196" t="str">
        <f>IF('4-Inserimento dati (VSost somm)'!F400=0,"l",(IF('4-Inserimento dati (VSost somm)'!E400="sconosciuto","X","l")))</f>
        <v>l</v>
      </c>
      <c r="X198" s="166">
        <f t="shared" si="5"/>
        <v>0</v>
      </c>
      <c r="Y198" s="173" t="str">
        <f>IF('4-Inserimento dati (VSost somm)'!G400="nessuna","X",0)</f>
        <v>X</v>
      </c>
      <c r="Z198" s="174">
        <f>IF('4-Inserimento dati (VSost somm)'!G400="piccola","X",0)</f>
        <v>0</v>
      </c>
      <c r="AA198" s="174">
        <f>IF('4-Inserimento dati (VSost somm)'!G400="media","X",0)</f>
        <v>0</v>
      </c>
      <c r="AB198" s="175">
        <f>IF('4-Inserimento dati (VSost somm)'!G400="grande","X",0)</f>
        <v>0</v>
      </c>
      <c r="AC198" s="312">
        <f>'4-Inserimento dati (VSost somm)'!H400</f>
        <v>0</v>
      </c>
      <c r="AD198" s="313"/>
      <c r="AE198" s="313"/>
    </row>
    <row r="199" spans="1:31" ht="18.75" customHeight="1">
      <c r="A199" s="203"/>
      <c r="B199" s="8"/>
      <c r="C199" s="8"/>
      <c r="D199" s="8"/>
      <c r="E199" s="8"/>
      <c r="F199" s="8"/>
      <c r="G199" s="8"/>
      <c r="H199" s="126"/>
      <c r="I199" s="7"/>
      <c r="J199" s="126"/>
      <c r="K199" s="7"/>
      <c r="L199" s="126"/>
      <c r="M199" s="7"/>
      <c r="N199" s="7"/>
      <c r="O199" s="127"/>
      <c r="P199" s="7"/>
      <c r="Q199" s="126"/>
      <c r="R199" s="7"/>
      <c r="S199" s="127"/>
      <c r="T199" s="7"/>
      <c r="U199" s="25"/>
      <c r="V199" s="25"/>
      <c r="W199" s="25"/>
      <c r="X199" s="25"/>
      <c r="Y199" s="25"/>
      <c r="Z199" s="25"/>
      <c r="AA199" s="25"/>
      <c r="AB199" s="25"/>
      <c r="AC199" s="128"/>
      <c r="AD199" s="129"/>
      <c r="AE199" s="2"/>
    </row>
    <row r="200" spans="1:31" ht="12.75">
      <c r="A200" s="390" t="s">
        <v>23</v>
      </c>
      <c r="B200" s="130" t="s">
        <v>53</v>
      </c>
      <c r="C200" s="131"/>
      <c r="D200" s="131"/>
      <c r="E200" s="131"/>
      <c r="F200" s="131"/>
      <c r="G200" s="131"/>
      <c r="H200" s="6"/>
      <c r="I200" s="87"/>
      <c r="J200" s="87"/>
      <c r="K200" s="6"/>
      <c r="L200" s="6"/>
      <c r="M200" s="5"/>
      <c r="N200" s="5"/>
      <c r="O200" s="5"/>
      <c r="P200" s="6"/>
      <c r="Q200" s="6"/>
      <c r="R200" s="5"/>
      <c r="S200" s="5"/>
      <c r="T200" s="6"/>
      <c r="U200" s="6"/>
      <c r="V200" s="6"/>
      <c r="W200" s="6"/>
      <c r="X200" s="6"/>
      <c r="Y200" s="6"/>
      <c r="Z200" s="6"/>
      <c r="AA200" s="6"/>
      <c r="AB200" s="6"/>
      <c r="AC200" s="132"/>
      <c r="AD200" s="6"/>
      <c r="AE200" s="2"/>
    </row>
    <row r="201" spans="1:31" ht="25.5" customHeight="1">
      <c r="A201" s="390"/>
      <c r="B201" s="64" t="s">
        <v>171</v>
      </c>
      <c r="C201" s="64" t="s">
        <v>37</v>
      </c>
      <c r="D201" s="64"/>
      <c r="E201" s="64"/>
      <c r="F201" s="64"/>
      <c r="G201" s="65"/>
      <c r="H201" s="158">
        <f>IF('4-Inserimento dati (VSost somm)'!F409=0,"l",'4-Inserimento dati (VSost somm)'!E409)</f>
        <v>0</v>
      </c>
      <c r="I201" s="159">
        <f>IF('4-Inserimento dati (VSost somm)'!F409=0,"l",'4-Inserimento dati (VSost somm)'!E409)</f>
        <v>0</v>
      </c>
      <c r="J201" s="159">
        <f>IF('4-Inserimento dati (VSost somm)'!F409=0,"l",'4-Inserimento dati (VSost somm)'!E409)</f>
        <v>0</v>
      </c>
      <c r="K201" s="159">
        <f>IF('4-Inserimento dati (VSost somm)'!F409=0,"l",'4-Inserimento dati (VSost somm)'!E409)</f>
        <v>0</v>
      </c>
      <c r="L201" s="159">
        <f>IF('4-Inserimento dati (VSost somm)'!F409=0,"l",'4-Inserimento dati (VSost somm)'!E409)</f>
        <v>0</v>
      </c>
      <c r="M201" s="159">
        <f>IF('4-Inserimento dati (VSost somm)'!F409=0,"l",'4-Inserimento dati (VSost somm)'!E409)</f>
        <v>0</v>
      </c>
      <c r="N201" s="159">
        <f>IF('4-Inserimento dati (VSost somm)'!F409=0,"l",'4-Inserimento dati (VSost somm)'!E409)</f>
        <v>0</v>
      </c>
      <c r="O201" s="159">
        <f>IF('4-Inserimento dati (VSost somm)'!F409=0,"l",'4-Inserimento dati (VSost somm)'!E409)</f>
        <v>0</v>
      </c>
      <c r="P201" s="159">
        <f>IF('4-Inserimento dati (VSost somm)'!F409=0,"l",'4-Inserimento dati (VSost somm)'!E409)</f>
        <v>0</v>
      </c>
      <c r="Q201" s="159">
        <f>IF('4-Inserimento dati (VSost somm)'!F409=0,"l",'4-Inserimento dati (VSost somm)'!E409)</f>
        <v>0</v>
      </c>
      <c r="R201" s="159">
        <f>IF('4-Inserimento dati (VSost somm)'!F409=0,"l",'4-Inserimento dati (VSost somm)'!E409)</f>
        <v>0</v>
      </c>
      <c r="S201" s="159">
        <f>IF('4-Inserimento dati (VSost somm)'!F409=0,"l",'4-Inserimento dati (VSost somm)'!E409)</f>
        <v>0</v>
      </c>
      <c r="T201" s="164">
        <f>IF('4-Inserimento dati (VSost somm)'!F409=0,"l",'4-Inserimento dati (VSost somm)'!E409)</f>
        <v>0</v>
      </c>
      <c r="U201" s="192">
        <f>IF('4-Inserimento dati (VSost somm)'!F409=0,"l",'4-Inserimento dati (VSost somm)'!E409)</f>
        <v>0</v>
      </c>
      <c r="V201" s="152">
        <f>IF('4-Inserimento dati (VSost somm)'!F409=0,"l",'4-Inserimento dati (VSost somm)'!E409)</f>
        <v>0</v>
      </c>
      <c r="W201" s="176" t="str">
        <f>IF('4-Inserimento dati (VSost somm)'!F409=0,"l",(IF('4-Inserimento dati (VSost somm)'!E409="sconosciuto","X","l")))</f>
        <v>l</v>
      </c>
      <c r="X201" s="165">
        <f aca="true" t="shared" si="6" ref="X201:X207">X29</f>
        <v>0.2</v>
      </c>
      <c r="Y201" s="170" t="str">
        <f>IF('4-Inserimento dati (VSost somm)'!G409="nessuna","X",0)</f>
        <v>X</v>
      </c>
      <c r="Z201" s="171">
        <f>IF('4-Inserimento dati (VSost somm)'!G409="piccola","X",0)</f>
        <v>0</v>
      </c>
      <c r="AA201" s="171">
        <f>IF('4-Inserimento dati (VSost somm)'!G409="media","X",0)</f>
        <v>0</v>
      </c>
      <c r="AB201" s="172">
        <f>IF('4-Inserimento dati (VSost somm)'!G409="grande","X",0)</f>
        <v>0</v>
      </c>
      <c r="AC201" s="312">
        <f>'4-Inserimento dati (VSost somm)'!H409</f>
        <v>0</v>
      </c>
      <c r="AD201" s="313"/>
      <c r="AE201" s="313"/>
    </row>
    <row r="202" spans="1:31" ht="25.5" customHeight="1">
      <c r="A202" s="390"/>
      <c r="B202" s="64" t="s">
        <v>172</v>
      </c>
      <c r="C202" s="64" t="s">
        <v>38</v>
      </c>
      <c r="D202" s="64"/>
      <c r="E202" s="64"/>
      <c r="F202" s="64"/>
      <c r="G202" s="65"/>
      <c r="H202" s="158">
        <f>IF('4-Inserimento dati (VSost somm)'!F415=0,"l",'4-Inserimento dati (VSost somm)'!E415)</f>
        <v>0</v>
      </c>
      <c r="I202" s="159">
        <f>IF('4-Inserimento dati (VSost somm)'!F415=0,"l",'4-Inserimento dati (VSost somm)'!E415)</f>
        <v>0</v>
      </c>
      <c r="J202" s="159">
        <f>IF('4-Inserimento dati (VSost somm)'!F415=0,"l",'4-Inserimento dati (VSost somm)'!E415)</f>
        <v>0</v>
      </c>
      <c r="K202" s="159">
        <f>IF('4-Inserimento dati (VSost somm)'!F415=0,"l",'4-Inserimento dati (VSost somm)'!E415)</f>
        <v>0</v>
      </c>
      <c r="L202" s="159">
        <f>IF('4-Inserimento dati (VSost somm)'!F415=0,"l",'4-Inserimento dati (VSost somm)'!E415)</f>
        <v>0</v>
      </c>
      <c r="M202" s="159">
        <f>IF('4-Inserimento dati (VSost somm)'!F415=0,"l",'4-Inserimento dati (VSost somm)'!E415)</f>
        <v>0</v>
      </c>
      <c r="N202" s="159">
        <f>IF('4-Inserimento dati (VSost somm)'!F415=0,"l",'4-Inserimento dati (VSost somm)'!E415)</f>
        <v>0</v>
      </c>
      <c r="O202" s="159">
        <f>IF('4-Inserimento dati (VSost somm)'!F415=0,"l",'4-Inserimento dati (VSost somm)'!E415)</f>
        <v>0</v>
      </c>
      <c r="P202" s="159">
        <f>IF('4-Inserimento dati (VSost somm)'!F415=0,"l",'4-Inserimento dati (VSost somm)'!E415)</f>
        <v>0</v>
      </c>
      <c r="Q202" s="159">
        <f>IF('4-Inserimento dati (VSost somm)'!F415=0,"l",'4-Inserimento dati (VSost somm)'!E415)</f>
        <v>0</v>
      </c>
      <c r="R202" s="159">
        <f>IF('4-Inserimento dati (VSost somm)'!F415=0,"l",'4-Inserimento dati (VSost somm)'!E415)</f>
        <v>0</v>
      </c>
      <c r="S202" s="159">
        <f>IF('4-Inserimento dati (VSost somm)'!F415=0,"l",'4-Inserimento dati (VSost somm)'!E415)</f>
        <v>0</v>
      </c>
      <c r="T202" s="164">
        <f>IF('4-Inserimento dati (VSost somm)'!F415=0,"l",'4-Inserimento dati (VSost somm)'!E415)</f>
        <v>0</v>
      </c>
      <c r="U202" s="192">
        <f>IF('4-Inserimento dati (VSost somm)'!F415=0,"l",'4-Inserimento dati (VSost somm)'!E415)</f>
        <v>0</v>
      </c>
      <c r="V202" s="152">
        <f>IF('4-Inserimento dati (VSost somm)'!F415=0,"l",'4-Inserimento dati (VSost somm)'!E415)</f>
        <v>0</v>
      </c>
      <c r="W202" s="176" t="str">
        <f>IF('4-Inserimento dati (VSost somm)'!F415=0,"l",(IF('4-Inserimento dati (VSost somm)'!E415="sconosciuto","X","l")))</f>
        <v>l</v>
      </c>
      <c r="X202" s="165">
        <f t="shared" si="6"/>
        <v>0.2</v>
      </c>
      <c r="Y202" s="170" t="str">
        <f>IF('4-Inserimento dati (VSost somm)'!G415="nessuna","X",0)</f>
        <v>X</v>
      </c>
      <c r="Z202" s="171">
        <f>IF('4-Inserimento dati (VSost somm)'!G415="piccola","X",0)</f>
        <v>0</v>
      </c>
      <c r="AA202" s="171">
        <f>IF('4-Inserimento dati (VSost somm)'!G415="media","X",0)</f>
        <v>0</v>
      </c>
      <c r="AB202" s="172">
        <f>IF('4-Inserimento dati (VSost somm)'!G415="grande","X",0)</f>
        <v>0</v>
      </c>
      <c r="AC202" s="312">
        <f>'4-Inserimento dati (VSost somm)'!H415</f>
        <v>0</v>
      </c>
      <c r="AD202" s="313"/>
      <c r="AE202" s="313"/>
    </row>
    <row r="203" spans="1:31" ht="25.5" customHeight="1">
      <c r="A203" s="390"/>
      <c r="B203" s="64" t="s">
        <v>173</v>
      </c>
      <c r="C203" s="64" t="s">
        <v>39</v>
      </c>
      <c r="D203" s="64"/>
      <c r="E203" s="64"/>
      <c r="F203" s="64"/>
      <c r="G203" s="65"/>
      <c r="H203" s="158">
        <f>IF('4-Inserimento dati (VSost somm)'!F421=0,"l",'4-Inserimento dati (VSost somm)'!E421)</f>
        <v>0</v>
      </c>
      <c r="I203" s="159">
        <f>IF('4-Inserimento dati (VSost somm)'!F421=0,"l",'4-Inserimento dati (VSost somm)'!E421)</f>
        <v>0</v>
      </c>
      <c r="J203" s="151">
        <f>IF('4-Inserimento dati (VSost somm)'!F421=0,"l",'4-Inserimento dati (VSost somm)'!E421)</f>
        <v>0</v>
      </c>
      <c r="K203" s="159">
        <f>IF('4-Inserimento dati (VSost somm)'!F421=0,"l",'4-Inserimento dati (VSost somm)'!E421)</f>
        <v>0</v>
      </c>
      <c r="L203" s="151">
        <f>IF('4-Inserimento dati (VSost somm)'!F421=0,"l",'4-Inserimento dati (VSost somm)'!E421)</f>
        <v>0</v>
      </c>
      <c r="M203" s="159">
        <f>IF('4-Inserimento dati (VSost somm)'!F421=0,"l",'4-Inserimento dati (VSost somm)'!E421)</f>
        <v>0</v>
      </c>
      <c r="N203" s="153">
        <f>IF('4-Inserimento dati (VSost somm)'!F421=0,"l",'4-Inserimento dati (VSost somm)'!E421)</f>
        <v>0</v>
      </c>
      <c r="O203" s="151">
        <f>IF('4-Inserimento dati (VSost somm)'!F421=0,"l",'4-Inserimento dati (VSost somm)'!E421)</f>
        <v>0</v>
      </c>
      <c r="P203" s="159">
        <f>IF('4-Inserimento dati (VSost somm)'!F421=0,"l",'4-Inserimento dati (VSost somm)'!E421)</f>
        <v>0</v>
      </c>
      <c r="Q203" s="151">
        <f>IF('4-Inserimento dati (VSost somm)'!F421=0,"l",'4-Inserimento dati (VSost somm)'!E421)</f>
        <v>0</v>
      </c>
      <c r="R203" s="159">
        <f>IF('4-Inserimento dati (VSost somm)'!F421=0,"l",'4-Inserimento dati (VSost somm)'!E421)</f>
        <v>0</v>
      </c>
      <c r="S203" s="151">
        <f>IF('4-Inserimento dati (VSost somm)'!F421=0,"l",'4-Inserimento dati (VSost somm)'!E421)</f>
        <v>0</v>
      </c>
      <c r="T203" s="164">
        <f>IF('4-Inserimento dati (VSost somm)'!F421=0,"l",'4-Inserimento dati (VSost somm)'!E421)</f>
        <v>0</v>
      </c>
      <c r="U203" s="192">
        <f>IF('4-Inserimento dati (VSost somm)'!F421=0,"l",'4-Inserimento dati (VSost somm)'!E421)</f>
        <v>0</v>
      </c>
      <c r="V203" s="152">
        <f>IF('4-Inserimento dati (VSost somm)'!F421=0,"l",'4-Inserimento dati (VSost somm)'!E421)</f>
        <v>0</v>
      </c>
      <c r="W203" s="176" t="str">
        <f>IF('4-Inserimento dati (VSost somm)'!F421=0,"l",(IF('4-Inserimento dati (VSost somm)'!E421="sconosciuto","X","l")))</f>
        <v>l</v>
      </c>
      <c r="X203" s="165">
        <f t="shared" si="6"/>
        <v>0.2</v>
      </c>
      <c r="Y203" s="170" t="str">
        <f>IF('4-Inserimento dati (VSost somm)'!G421="nessuna","X",0)</f>
        <v>X</v>
      </c>
      <c r="Z203" s="171">
        <f>IF('4-Inserimento dati (VSost somm)'!G421="piccola","X",0)</f>
        <v>0</v>
      </c>
      <c r="AA203" s="171">
        <f>IF('4-Inserimento dati (VSost somm)'!G421="media","X",0)</f>
        <v>0</v>
      </c>
      <c r="AB203" s="172">
        <f>IF('4-Inserimento dati (VSost somm)'!G421="grande","X",0)</f>
        <v>0</v>
      </c>
      <c r="AC203" s="312">
        <f>'4-Inserimento dati (VSost somm)'!H421</f>
        <v>0</v>
      </c>
      <c r="AD203" s="313"/>
      <c r="AE203" s="313"/>
    </row>
    <row r="204" spans="1:31" ht="25.5" customHeight="1">
      <c r="A204" s="390"/>
      <c r="B204" s="64" t="s">
        <v>174</v>
      </c>
      <c r="C204" s="306" t="s">
        <v>59</v>
      </c>
      <c r="D204" s="306"/>
      <c r="E204" s="306"/>
      <c r="F204" s="306"/>
      <c r="G204" s="367"/>
      <c r="H204" s="158">
        <f>IF('4-Inserimento dati (VSost somm)'!F427=0,"l",'4-Inserimento dati (VSost somm)'!E427)</f>
        <v>0</v>
      </c>
      <c r="I204" s="159">
        <f>IF('4-Inserimento dati (VSost somm)'!F427=0,"l",'4-Inserimento dati (VSost somm)'!E427)</f>
        <v>0</v>
      </c>
      <c r="J204" s="151">
        <f>IF('4-Inserimento dati (VSost somm)'!F427=0,"l",'4-Inserimento dati (VSost somm)'!E427)</f>
        <v>0</v>
      </c>
      <c r="K204" s="159">
        <f>IF('4-Inserimento dati (VSost somm)'!F427=0,"l",'4-Inserimento dati (VSost somm)'!E427)</f>
        <v>0</v>
      </c>
      <c r="L204" s="151">
        <f>IF('4-Inserimento dati (VSost somm)'!F427=0,"l",'4-Inserimento dati (VSost somm)'!E427)</f>
        <v>0</v>
      </c>
      <c r="M204" s="159">
        <f>IF('4-Inserimento dati (VSost somm)'!F427=0,"l",'4-Inserimento dati (VSost somm)'!E427)</f>
        <v>0</v>
      </c>
      <c r="N204" s="151">
        <f>IF('4-Inserimento dati (VSost somm)'!F427=0,"l",'4-Inserimento dati (VSost somm)'!E427)</f>
        <v>0</v>
      </c>
      <c r="O204" s="151">
        <f>IF('4-Inserimento dati (VSost somm)'!F427=0,"l",'4-Inserimento dati (VSost somm)'!E427)</f>
        <v>0</v>
      </c>
      <c r="P204" s="159">
        <f>IF('4-Inserimento dati (VSost somm)'!F427=0,"l",'4-Inserimento dati (VSost somm)'!E427)</f>
        <v>0</v>
      </c>
      <c r="Q204" s="151">
        <f>IF('4-Inserimento dati (VSost somm)'!F427=0,"l",'4-Inserimento dati (VSost somm)'!E427)</f>
        <v>0</v>
      </c>
      <c r="R204" s="159">
        <f>IF('4-Inserimento dati (VSost somm)'!F427=0,"l",'4-Inserimento dati (VSost somm)'!E427)</f>
        <v>0</v>
      </c>
      <c r="S204" s="151">
        <f>IF('4-Inserimento dati (VSost somm)'!F427=0,"l",'4-Inserimento dati (VSost somm)'!E427)</f>
        <v>0</v>
      </c>
      <c r="T204" s="164">
        <f>IF('4-Inserimento dati (VSost somm)'!F427=0,"l",'4-Inserimento dati (VSost somm)'!E427)</f>
        <v>0</v>
      </c>
      <c r="U204" s="192">
        <f>IF('4-Inserimento dati (VSost somm)'!F427=0,"l",'4-Inserimento dati (VSost somm)'!E427)</f>
        <v>0</v>
      </c>
      <c r="V204" s="152">
        <f>IF('4-Inserimento dati (VSost somm)'!F427=0,"l",'4-Inserimento dati (VSost somm)'!E427)</f>
        <v>0</v>
      </c>
      <c r="W204" s="176" t="str">
        <f>IF('4-Inserimento dati (VSost somm)'!F427=0,"l",(IF('4-Inserimento dati (VSost somm)'!E427="sconosciuto","X","l")))</f>
        <v>l</v>
      </c>
      <c r="X204" s="165">
        <f t="shared" si="6"/>
        <v>0.2</v>
      </c>
      <c r="Y204" s="170" t="str">
        <f>IF('4-Inserimento dati (VSost somm)'!G427="nessuna","X",0)</f>
        <v>X</v>
      </c>
      <c r="Z204" s="171">
        <f>IF('4-Inserimento dati (VSost somm)'!G427="piccola","X",0)</f>
        <v>0</v>
      </c>
      <c r="AA204" s="171">
        <f>IF('4-Inserimento dati (VSost somm)'!G427="media","X",0)</f>
        <v>0</v>
      </c>
      <c r="AB204" s="172">
        <f>IF('4-Inserimento dati (VSost somm)'!G427="grande","X",0)</f>
        <v>0</v>
      </c>
      <c r="AC204" s="312">
        <f>'4-Inserimento dati (VSost somm)'!H427</f>
        <v>0</v>
      </c>
      <c r="AD204" s="313"/>
      <c r="AE204" s="313"/>
    </row>
    <row r="205" spans="1:31" ht="25.5" customHeight="1">
      <c r="A205" s="390"/>
      <c r="B205" s="66" t="s">
        <v>175</v>
      </c>
      <c r="C205" s="66" t="s">
        <v>100</v>
      </c>
      <c r="D205" s="66"/>
      <c r="E205" s="66"/>
      <c r="F205" s="66"/>
      <c r="G205" s="67"/>
      <c r="H205" s="160">
        <f>IF('4-Inserimento dati (VSost somm)'!F433=0,"l",'4-Inserimento dati (VSost somm)'!E433)</f>
        <v>0</v>
      </c>
      <c r="I205" s="161">
        <f>IF('4-Inserimento dati (VSost somm)'!F433=0,"l",'4-Inserimento dati (VSost somm)'!E433)</f>
        <v>0</v>
      </c>
      <c r="J205" s="161">
        <f>IF('4-Inserimento dati (VSost somm)'!F433=0,"l",'4-Inserimento dati (VSost somm)'!E433)</f>
        <v>0</v>
      </c>
      <c r="K205" s="161">
        <f>IF('4-Inserimento dati (VSost somm)'!F433=0,"l",'4-Inserimento dati (VSost somm)'!E433)</f>
        <v>0</v>
      </c>
      <c r="L205" s="161">
        <f>IF('4-Inserimento dati (VSost somm)'!F433=0,"l",'4-Inserimento dati (VSost somm)'!E433)</f>
        <v>0</v>
      </c>
      <c r="M205" s="161">
        <f>IF('4-Inserimento dati (VSost somm)'!F433=0,"l",'4-Inserimento dati (VSost somm)'!E433)</f>
        <v>0</v>
      </c>
      <c r="N205" s="161">
        <f>IF('4-Inserimento dati (VSost somm)'!F433=0,"l",'4-Inserimento dati (VSost somm)'!E433)</f>
        <v>0</v>
      </c>
      <c r="O205" s="161">
        <f>IF('4-Inserimento dati (VSost somm)'!F433=0,"l",'4-Inserimento dati (VSost somm)'!E433)</f>
        <v>0</v>
      </c>
      <c r="P205" s="161">
        <f>IF('4-Inserimento dati (VSost somm)'!F433=0,"l",'4-Inserimento dati (VSost somm)'!E433)</f>
        <v>0</v>
      </c>
      <c r="Q205" s="161">
        <f>IF('4-Inserimento dati (VSost somm)'!F433=0,"l",'4-Inserimento dati (VSost somm)'!E433)</f>
        <v>0</v>
      </c>
      <c r="R205" s="161">
        <f>IF('4-Inserimento dati (VSost somm)'!F433=0,"l",'4-Inserimento dati (VSost somm)'!E433)</f>
        <v>0</v>
      </c>
      <c r="S205" s="161">
        <f>IF('4-Inserimento dati (VSost somm)'!F433=0,"l",'4-Inserimento dati (VSost somm)'!E433)</f>
        <v>0</v>
      </c>
      <c r="T205" s="191">
        <f>IF('4-Inserimento dati (VSost somm)'!F433=0,"l",'4-Inserimento dati (VSost somm)'!E433)</f>
        <v>0</v>
      </c>
      <c r="U205" s="193">
        <f>IF('4-Inserimento dati (VSost somm)'!F433=0,"l",'4-Inserimento dati (VSost somm)'!E433)</f>
        <v>0</v>
      </c>
      <c r="V205" s="155">
        <f>IF('4-Inserimento dati (VSost somm)'!F433=0,"l",'4-Inserimento dati (VSost somm)'!E433)</f>
        <v>0</v>
      </c>
      <c r="W205" s="177" t="str">
        <f>IF('4-Inserimento dati (VSost somm)'!F433=0,"l",(IF('4-Inserimento dati (VSost somm)'!E433="sconosciuto","X","l")))</f>
        <v>l</v>
      </c>
      <c r="X205" s="165">
        <f t="shared" si="6"/>
        <v>0.2</v>
      </c>
      <c r="Y205" s="173" t="str">
        <f>IF('4-Inserimento dati (VSost somm)'!G433="nessuna","X",0)</f>
        <v>X</v>
      </c>
      <c r="Z205" s="174">
        <f>IF('4-Inserimento dati (VSost somm)'!G433="piccola","X",0)</f>
        <v>0</v>
      </c>
      <c r="AA205" s="174">
        <f>IF('4-Inserimento dati (VSost somm)'!G433="media","X",0)</f>
        <v>0</v>
      </c>
      <c r="AB205" s="175">
        <f>IF('4-Inserimento dati (VSost somm)'!G433="grande","X",0)</f>
        <v>0</v>
      </c>
      <c r="AC205" s="312">
        <f>'4-Inserimento dati (VSost somm)'!H433</f>
        <v>0</v>
      </c>
      <c r="AD205" s="313"/>
      <c r="AE205" s="313"/>
    </row>
    <row r="206" spans="1:31" ht="25.5" customHeight="1">
      <c r="A206" s="390"/>
      <c r="B206" s="66" t="s">
        <v>204</v>
      </c>
      <c r="C206" s="306" t="str">
        <f>C120</f>
        <v>Criterio 6</v>
      </c>
      <c r="D206" s="307"/>
      <c r="E206" s="307"/>
      <c r="F206" s="307"/>
      <c r="G206" s="308"/>
      <c r="H206" s="158" t="str">
        <f>IF('4-Inserimento dati (VSost somm)'!F439=0,"l",'4-Inserimento dati (VSost somm)'!E439)</f>
        <v>l</v>
      </c>
      <c r="I206" s="159" t="str">
        <f>IF('4-Inserimento dati (VSost somm)'!F439=0,"l",'4-Inserimento dati (VSost somm)'!E439)</f>
        <v>l</v>
      </c>
      <c r="J206" s="159" t="str">
        <f>IF('4-Inserimento dati (VSost somm)'!F439=0,"l",'4-Inserimento dati (VSost somm)'!E439)</f>
        <v>l</v>
      </c>
      <c r="K206" s="159" t="str">
        <f>IF('4-Inserimento dati (VSost somm)'!F439=0,"l",'4-Inserimento dati (VSost somm)'!E439)</f>
        <v>l</v>
      </c>
      <c r="L206" s="159" t="str">
        <f>IF('4-Inserimento dati (VSost somm)'!F439=0,"l",'4-Inserimento dati (VSost somm)'!E439)</f>
        <v>l</v>
      </c>
      <c r="M206" s="159" t="str">
        <f>IF('4-Inserimento dati (VSost somm)'!F439=0,"l",'4-Inserimento dati (VSost somm)'!E439)</f>
        <v>l</v>
      </c>
      <c r="N206" s="159" t="str">
        <f>IF('4-Inserimento dati (VSost somm)'!F439=0,"l",'4-Inserimento dati (VSost somm)'!E439)</f>
        <v>l</v>
      </c>
      <c r="O206" s="159" t="str">
        <f>IF('4-Inserimento dati (VSost somm)'!F439=0,"l",'4-Inserimento dati (VSost somm)'!E439)</f>
        <v>l</v>
      </c>
      <c r="P206" s="159" t="str">
        <f>IF('4-Inserimento dati (VSost somm)'!F439=0,"l",'4-Inserimento dati (VSost somm)'!E439)</f>
        <v>l</v>
      </c>
      <c r="Q206" s="159" t="str">
        <f>IF('4-Inserimento dati (VSost somm)'!F439=0,"l",'4-Inserimento dati (VSost somm)'!E439)</f>
        <v>l</v>
      </c>
      <c r="R206" s="159" t="str">
        <f>IF('4-Inserimento dati (VSost somm)'!F439=0,"l",'4-Inserimento dati (VSost somm)'!E439)</f>
        <v>l</v>
      </c>
      <c r="S206" s="159" t="str">
        <f>IF('4-Inserimento dati (VSost somm)'!F439=0,"l",'4-Inserimento dati (VSost somm)'!E439)</f>
        <v>l</v>
      </c>
      <c r="T206" s="164" t="str">
        <f>IF('4-Inserimento dati (VSost somm)'!F439=0,"l",'4-Inserimento dati (VSost somm)'!E439)</f>
        <v>l</v>
      </c>
      <c r="U206" s="192" t="str">
        <f>IF('4-Inserimento dati (VSost somm)'!F439=0,"l",'4-Inserimento dati (VSost somm)'!E439)</f>
        <v>l</v>
      </c>
      <c r="V206" s="162" t="str">
        <f>IF('4-Inserimento dati (VSost somm)'!F439=0,"l",'4-Inserimento dati (VSost somm)'!E439)</f>
        <v>l</v>
      </c>
      <c r="W206" s="195" t="str">
        <f>IF('4-Inserimento dati (VSost somm)'!F439=0,"l",(IF('4-Inserimento dati (VSost somm)'!E439="sconosciuto","X","l")))</f>
        <v>l</v>
      </c>
      <c r="X206" s="165">
        <f t="shared" si="6"/>
        <v>0</v>
      </c>
      <c r="Y206" s="170" t="str">
        <f>IF('4-Inserimento dati (VSost somm)'!G439="nessuna","X",0)</f>
        <v>X</v>
      </c>
      <c r="Z206" s="171">
        <f>IF('4-Inserimento dati (VSost somm)'!G439="piccola","X",0)</f>
        <v>0</v>
      </c>
      <c r="AA206" s="171">
        <f>IF('4-Inserimento dati (VSost somm)'!G439="media","X",0)</f>
        <v>0</v>
      </c>
      <c r="AB206" s="172">
        <f>IF('4-Inserimento dati (VSost somm)'!G439="grande","X",0)</f>
        <v>0</v>
      </c>
      <c r="AC206" s="312">
        <f>'4-Inserimento dati (VSost somm)'!H439</f>
        <v>0</v>
      </c>
      <c r="AD206" s="313"/>
      <c r="AE206" s="313"/>
    </row>
    <row r="207" spans="1:31" ht="25.5" customHeight="1">
      <c r="A207" s="390"/>
      <c r="B207" s="66" t="s">
        <v>205</v>
      </c>
      <c r="C207" s="388" t="str">
        <f>C121</f>
        <v>Criterio 7</v>
      </c>
      <c r="D207" s="314"/>
      <c r="E207" s="314"/>
      <c r="F207" s="314"/>
      <c r="G207" s="389"/>
      <c r="H207" s="160" t="str">
        <f>IF('4-Inserimento dati (VSost somm)'!F445=0,"l",'4-Inserimento dati (VSost somm)'!E445)</f>
        <v>l</v>
      </c>
      <c r="I207" s="161" t="str">
        <f>IF('4-Inserimento dati (VSost somm)'!F445=0,"l",'4-Inserimento dati (VSost somm)'!E445)</f>
        <v>l</v>
      </c>
      <c r="J207" s="161" t="str">
        <f>IF('4-Inserimento dati (VSost somm)'!F445=0,"l",'4-Inserimento dati (VSost somm)'!E445)</f>
        <v>l</v>
      </c>
      <c r="K207" s="161" t="str">
        <f>IF('4-Inserimento dati (VSost somm)'!F445=0,"l",'4-Inserimento dati (VSost somm)'!E445)</f>
        <v>l</v>
      </c>
      <c r="L207" s="161" t="str">
        <f>IF('4-Inserimento dati (VSost somm)'!F445=0,"l",'4-Inserimento dati (VSost somm)'!E445)</f>
        <v>l</v>
      </c>
      <c r="M207" s="161" t="str">
        <f>IF('4-Inserimento dati (VSost somm)'!F445=0,"l",'4-Inserimento dati (VSost somm)'!E445)</f>
        <v>l</v>
      </c>
      <c r="N207" s="161" t="str">
        <f>IF('4-Inserimento dati (VSost somm)'!F445=0,"l",'4-Inserimento dati (VSost somm)'!E445)</f>
        <v>l</v>
      </c>
      <c r="O207" s="198" t="str">
        <f>IF('4-Inserimento dati (VSost somm)'!F445=0,"l",'4-Inserimento dati (VSost somm)'!E445)</f>
        <v>l</v>
      </c>
      <c r="P207" s="161" t="str">
        <f>IF('4-Inserimento dati (VSost somm)'!F445=0,"l",'4-Inserimento dati (VSost somm)'!E445)</f>
        <v>l</v>
      </c>
      <c r="Q207" s="161" t="str">
        <f>IF('4-Inserimento dati (VSost somm)'!F445=0,"l",'4-Inserimento dati (VSost somm)'!E445)</f>
        <v>l</v>
      </c>
      <c r="R207" s="161" t="str">
        <f>IF('4-Inserimento dati (VSost somm)'!F445=0,"l",'4-Inserimento dati (VSost somm)'!E445)</f>
        <v>l</v>
      </c>
      <c r="S207" s="161" t="str">
        <f>IF('4-Inserimento dati (VSost somm)'!F445=0,"l",'4-Inserimento dati (VSost somm)'!E445)</f>
        <v>l</v>
      </c>
      <c r="T207" s="191" t="str">
        <f>IF('4-Inserimento dati (VSost somm)'!F445=0,"l",'4-Inserimento dati (VSost somm)'!E445)</f>
        <v>l</v>
      </c>
      <c r="U207" s="193" t="str">
        <f>IF('4-Inserimento dati (VSost somm)'!F445=0,"l",'4-Inserimento dati (VSost somm)'!E445)</f>
        <v>l</v>
      </c>
      <c r="V207" s="163" t="str">
        <f>IF('4-Inserimento dati (VSost somm)'!F445=0,"l",'4-Inserimento dati (VSost somm)'!E445)</f>
        <v>l</v>
      </c>
      <c r="W207" s="196" t="str">
        <f>IF('4-Inserimento dati (VSost somm)'!F445=0,"l",(IF('4-Inserimento dati (VSost somm)'!E445="sconosciuto","X","l")))</f>
        <v>l</v>
      </c>
      <c r="X207" s="166">
        <f t="shared" si="6"/>
        <v>0</v>
      </c>
      <c r="Y207" s="173" t="str">
        <f>IF('4-Inserimento dati (VSost somm)'!G445="nessuna","X",0)</f>
        <v>X</v>
      </c>
      <c r="Z207" s="174">
        <f>IF('4-Inserimento dati (VSost somm)'!G2445="piccola","X",0)</f>
        <v>0</v>
      </c>
      <c r="AA207" s="174">
        <f>IF('4-Inserimento dati (VSost somm)'!G445="media","X",0)</f>
        <v>0</v>
      </c>
      <c r="AB207" s="175">
        <f>IF('4-Inserimento dati (VSost somm)'!G445="grande","X",0)</f>
        <v>0</v>
      </c>
      <c r="AC207" s="312">
        <f>'4-Inserimento dati (VSost somm)'!H445</f>
        <v>0</v>
      </c>
      <c r="AD207" s="313"/>
      <c r="AE207" s="313"/>
    </row>
    <row r="208" spans="1:31" ht="18.75" customHeight="1">
      <c r="A208" s="203"/>
      <c r="B208" s="8"/>
      <c r="C208" s="8"/>
      <c r="D208" s="8"/>
      <c r="E208" s="8"/>
      <c r="F208" s="8"/>
      <c r="G208" s="8"/>
      <c r="H208" s="126"/>
      <c r="I208" s="7"/>
      <c r="J208" s="126"/>
      <c r="K208" s="7"/>
      <c r="L208" s="126"/>
      <c r="M208" s="7"/>
      <c r="N208" s="7"/>
      <c r="O208" s="127"/>
      <c r="P208" s="7"/>
      <c r="Q208" s="126"/>
      <c r="R208" s="7"/>
      <c r="S208" s="127"/>
      <c r="T208" s="7"/>
      <c r="U208" s="25"/>
      <c r="V208" s="25"/>
      <c r="W208" s="25"/>
      <c r="X208" s="25"/>
      <c r="Y208" s="25"/>
      <c r="Z208" s="25"/>
      <c r="AA208" s="25"/>
      <c r="AB208" s="25"/>
      <c r="AC208" s="133"/>
      <c r="AD208" s="8"/>
      <c r="AE208" s="2"/>
    </row>
    <row r="209" spans="1:31" ht="12.75">
      <c r="A209" s="390" t="s">
        <v>23</v>
      </c>
      <c r="B209" s="134" t="s">
        <v>54</v>
      </c>
      <c r="C209" s="135"/>
      <c r="D209" s="135"/>
      <c r="E209" s="135"/>
      <c r="F209" s="135"/>
      <c r="G209" s="135"/>
      <c r="H209" s="6"/>
      <c r="I209" s="87"/>
      <c r="J209" s="87"/>
      <c r="K209" s="6"/>
      <c r="L209" s="6"/>
      <c r="M209" s="5"/>
      <c r="N209" s="5"/>
      <c r="O209" s="5"/>
      <c r="P209" s="6"/>
      <c r="Q209" s="6"/>
      <c r="R209" s="5"/>
      <c r="S209" s="5"/>
      <c r="T209" s="6"/>
      <c r="U209" s="6"/>
      <c r="V209" s="6"/>
      <c r="W209" s="6"/>
      <c r="X209" s="6"/>
      <c r="Y209" s="6"/>
      <c r="Z209" s="6"/>
      <c r="AA209" s="6"/>
      <c r="AB209" s="6"/>
      <c r="AC209" s="132"/>
      <c r="AD209" s="6"/>
      <c r="AE209" s="2"/>
    </row>
    <row r="210" spans="1:31" ht="25.5" customHeight="1">
      <c r="A210" s="390"/>
      <c r="B210" s="64" t="s">
        <v>176</v>
      </c>
      <c r="C210" s="64" t="s">
        <v>41</v>
      </c>
      <c r="D210" s="64"/>
      <c r="E210" s="64"/>
      <c r="F210" s="64"/>
      <c r="G210" s="65"/>
      <c r="H210" s="158">
        <f>IF('4-Inserimento dati (VSost somm)'!F454=0,"l",'4-Inserimento dati (VSost somm)'!E454)</f>
        <v>0</v>
      </c>
      <c r="I210" s="159">
        <f>IF('4-Inserimento dati (VSost somm)'!F454=0,"l",'4-Inserimento dati (VSost somm)'!E454)</f>
        <v>0</v>
      </c>
      <c r="J210" s="159">
        <f>IF('4-Inserimento dati (VSost somm)'!F454=0,"l",'4-Inserimento dati (VSost somm)'!E454)</f>
        <v>0</v>
      </c>
      <c r="K210" s="159">
        <f>IF('4-Inserimento dati (VSost somm)'!F454=0,"l",'4-Inserimento dati (VSost somm)'!E454)</f>
        <v>0</v>
      </c>
      <c r="L210" s="159">
        <f>IF('4-Inserimento dati (VSost somm)'!F454=0,"l",'4-Inserimento dati (VSost somm)'!E454)</f>
        <v>0</v>
      </c>
      <c r="M210" s="159">
        <f>IF('4-Inserimento dati (VSost somm)'!F454=0,"l",'4-Inserimento dati (VSost somm)'!E454)</f>
        <v>0</v>
      </c>
      <c r="N210" s="159">
        <f>IF('4-Inserimento dati (VSost somm)'!F454=0,"l",'4-Inserimento dati (VSost somm)'!E454)</f>
        <v>0</v>
      </c>
      <c r="O210" s="159">
        <f>IF('4-Inserimento dati (VSost somm)'!F454=0,"l",'4-Inserimento dati (VSost somm)'!E454)</f>
        <v>0</v>
      </c>
      <c r="P210" s="159">
        <f>IF('4-Inserimento dati (VSost somm)'!F454=0,"l",'4-Inserimento dati (VSost somm)'!E454)</f>
        <v>0</v>
      </c>
      <c r="Q210" s="159">
        <f>IF('4-Inserimento dati (VSost somm)'!F454=0,"l",'4-Inserimento dati (VSost somm)'!E454)</f>
        <v>0</v>
      </c>
      <c r="R210" s="159">
        <f>IF('4-Inserimento dati (VSost somm)'!F454=0,"l",'4-Inserimento dati (VSost somm)'!E454)</f>
        <v>0</v>
      </c>
      <c r="S210" s="159">
        <f>IF('4-Inserimento dati (VSost somm)'!F454=0,"l",'4-Inserimento dati (VSost somm)'!E454)</f>
        <v>0</v>
      </c>
      <c r="T210" s="164">
        <f>IF('4-Inserimento dati (VSost somm)'!F454=0,"l",'4-Inserimento dati (VSost somm)'!E454)</f>
        <v>0</v>
      </c>
      <c r="U210" s="192">
        <f>IF('4-Inserimento dati (VSost somm)'!F454=0,"l",'4-Inserimento dati (VSost somm)'!E454)</f>
        <v>0</v>
      </c>
      <c r="V210" s="152">
        <f>IF('4-Inserimento dati (VSost somm)'!F454=0,"l",'4-Inserimento dati (VSost somm)'!E454)</f>
        <v>0</v>
      </c>
      <c r="W210" s="176" t="str">
        <f>IF('4-Inserimento dati (VSost somm)'!F454=0,"l",(IF('4-Inserimento dati (VSost somm)'!E454="sconosciuto","X","l")))</f>
        <v>l</v>
      </c>
      <c r="X210" s="165">
        <f aca="true" t="shared" si="7" ref="X210:X216">X38</f>
        <v>0.2</v>
      </c>
      <c r="Y210" s="170" t="str">
        <f>IF('4-Inserimento dati (VSost somm)'!G454="nessuna","X",0)</f>
        <v>X</v>
      </c>
      <c r="Z210" s="171">
        <f>IF('4-Inserimento dati (VSost somm)'!G454="piccola","X",0)</f>
        <v>0</v>
      </c>
      <c r="AA210" s="171">
        <f>IF('4-Inserimento dati (VSost somm)'!G454="media","X",0)</f>
        <v>0</v>
      </c>
      <c r="AB210" s="172">
        <f>IF('4-Inserimento dati (VSost somm)'!G454="grande","X",0)</f>
        <v>0</v>
      </c>
      <c r="AC210" s="312">
        <f>'4-Inserimento dati (VSost somm)'!H454</f>
        <v>0</v>
      </c>
      <c r="AD210" s="313"/>
      <c r="AE210" s="313"/>
    </row>
    <row r="211" spans="1:31" ht="25.5" customHeight="1">
      <c r="A211" s="390"/>
      <c r="B211" s="64" t="s">
        <v>177</v>
      </c>
      <c r="C211" s="306" t="s">
        <v>42</v>
      </c>
      <c r="D211" s="307"/>
      <c r="E211" s="307"/>
      <c r="F211" s="307"/>
      <c r="G211" s="308"/>
      <c r="H211" s="158">
        <f>IF('4-Inserimento dati (VSost somm)'!F460=0,"l",'4-Inserimento dati (VSost somm)'!E460)</f>
        <v>0</v>
      </c>
      <c r="I211" s="159">
        <f>IF('4-Inserimento dati (VSost somm)'!F460=0,"l",'4-Inserimento dati (VSost somm)'!E460)</f>
        <v>0</v>
      </c>
      <c r="J211" s="159">
        <f>IF('4-Inserimento dati (VSost somm)'!F460=0,"l",'4-Inserimento dati (VSost somm)'!E460)</f>
        <v>0</v>
      </c>
      <c r="K211" s="159">
        <f>IF('4-Inserimento dati (VSost somm)'!F460=0,"l",'4-Inserimento dati (VSost somm)'!E460)</f>
        <v>0</v>
      </c>
      <c r="L211" s="159">
        <f>IF('4-Inserimento dati (VSost somm)'!F460=0,"l",'4-Inserimento dati (VSost somm)'!E460)</f>
        <v>0</v>
      </c>
      <c r="M211" s="159">
        <f>IF('4-Inserimento dati (VSost somm)'!F460=0,"l",'4-Inserimento dati (VSost somm)'!E460)</f>
        <v>0</v>
      </c>
      <c r="N211" s="159">
        <f>IF('4-Inserimento dati (VSost somm)'!F460=0,"l",'4-Inserimento dati (VSost somm)'!E460)</f>
        <v>0</v>
      </c>
      <c r="O211" s="159">
        <f>IF('4-Inserimento dati (VSost somm)'!F460=0,"l",'4-Inserimento dati (VSost somm)'!E460)</f>
        <v>0</v>
      </c>
      <c r="P211" s="159">
        <f>IF('4-Inserimento dati (VSost somm)'!F460=0,"l",'4-Inserimento dati (VSost somm)'!E460)</f>
        <v>0</v>
      </c>
      <c r="Q211" s="159">
        <f>IF('4-Inserimento dati (VSost somm)'!F460=0,"l",'4-Inserimento dati (VSost somm)'!E460)</f>
        <v>0</v>
      </c>
      <c r="R211" s="159">
        <f>IF('4-Inserimento dati (VSost somm)'!F460=0,"l",'4-Inserimento dati (VSost somm)'!E460)</f>
        <v>0</v>
      </c>
      <c r="S211" s="159">
        <f>IF('4-Inserimento dati (VSost somm)'!F460=0,"l",'4-Inserimento dati (VSost somm)'!E460)</f>
        <v>0</v>
      </c>
      <c r="T211" s="164">
        <f>IF('4-Inserimento dati (VSost somm)'!F460=0,"l",'4-Inserimento dati (VSost somm)'!E460)</f>
        <v>0</v>
      </c>
      <c r="U211" s="192">
        <f>IF('4-Inserimento dati (VSost somm)'!F460=0,"l",'4-Inserimento dati (VSost somm)'!E460)</f>
        <v>0</v>
      </c>
      <c r="V211" s="152">
        <f>IF('4-Inserimento dati (VSost somm)'!F460=0,"l",'4-Inserimento dati (VSost somm)'!E460)</f>
        <v>0</v>
      </c>
      <c r="W211" s="176" t="str">
        <f>IF('4-Inserimento dati (VSost somm)'!F460=0,"l",(IF('4-Inserimento dati (VSost somm)'!E460="sconosciuto","X","l")))</f>
        <v>l</v>
      </c>
      <c r="X211" s="165">
        <f t="shared" si="7"/>
        <v>0.2</v>
      </c>
      <c r="Y211" s="170" t="str">
        <f>IF('4-Inserimento dati (VSost somm)'!G460="nessuna","X",0)</f>
        <v>X</v>
      </c>
      <c r="Z211" s="171">
        <f>IF('4-Inserimento dati (VSost somm)'!G460="piccola","X",0)</f>
        <v>0</v>
      </c>
      <c r="AA211" s="171">
        <f>IF('4-Inserimento dati (VSost somm)'!G460="media","X",0)</f>
        <v>0</v>
      </c>
      <c r="AB211" s="172">
        <f>IF('4-Inserimento dati (VSost somm)'!G460="grande","X",0)</f>
        <v>0</v>
      </c>
      <c r="AC211" s="312">
        <f>'4-Inserimento dati (VSost somm)'!H460</f>
        <v>0</v>
      </c>
      <c r="AD211" s="313"/>
      <c r="AE211" s="313"/>
    </row>
    <row r="212" spans="1:31" ht="25.5" customHeight="1">
      <c r="A212" s="390"/>
      <c r="B212" s="64" t="s">
        <v>178</v>
      </c>
      <c r="C212" s="64" t="s">
        <v>101</v>
      </c>
      <c r="D212" s="64"/>
      <c r="E212" s="64"/>
      <c r="F212" s="64"/>
      <c r="G212" s="65"/>
      <c r="H212" s="158">
        <f>IF('4-Inserimento dati (VSost somm)'!F466=0,"l",'4-Inserimento dati (VSost somm)'!E466)</f>
        <v>0</v>
      </c>
      <c r="I212" s="159">
        <f>IF('4-Inserimento dati (VSost somm)'!F466=0,"l",'4-Inserimento dati (VSost somm)'!E466)</f>
        <v>0</v>
      </c>
      <c r="J212" s="151">
        <f>IF('4-Inserimento dati (VSost somm)'!F466=0,"l",'4-Inserimento dati (VSost somm)'!E466)</f>
        <v>0</v>
      </c>
      <c r="K212" s="159">
        <f>IF('4-Inserimento dati (VSost somm)'!F466=0,"l",'4-Inserimento dati (VSost somm)'!E466)</f>
        <v>0</v>
      </c>
      <c r="L212" s="151">
        <f>IF('4-Inserimento dati (VSost somm)'!F466=0,"l",'4-Inserimento dati (VSost somm)'!E466)</f>
        <v>0</v>
      </c>
      <c r="M212" s="159">
        <f>IF('4-Inserimento dati (VSost somm)'!F466=0,"l",'4-Inserimento dati (VSost somm)'!E466)</f>
        <v>0</v>
      </c>
      <c r="N212" s="153">
        <f>IF('4-Inserimento dati (VSost somm)'!F466=0,"l",'4-Inserimento dati (VSost somm)'!E466)</f>
        <v>0</v>
      </c>
      <c r="O212" s="151">
        <f>IF('4-Inserimento dati (VSost somm)'!F466=0,"l",'4-Inserimento dati (VSost somm)'!E466)</f>
        <v>0</v>
      </c>
      <c r="P212" s="159">
        <f>IF('4-Inserimento dati (VSost somm)'!F466=0,"l",'4-Inserimento dati (VSost somm)'!E466)</f>
        <v>0</v>
      </c>
      <c r="Q212" s="151">
        <f>IF('4-Inserimento dati (VSost somm)'!F466=0,"l",'4-Inserimento dati (VSost somm)'!E466)</f>
        <v>0</v>
      </c>
      <c r="R212" s="159">
        <f>IF('4-Inserimento dati (VSost somm)'!F466=0,"l",'4-Inserimento dati (VSost somm)'!E466)</f>
        <v>0</v>
      </c>
      <c r="S212" s="151">
        <f>IF('4-Inserimento dati (VSost somm)'!F466=0,"l",'4-Inserimento dati (VSost somm)'!E466)</f>
        <v>0</v>
      </c>
      <c r="T212" s="164">
        <f>IF('4-Inserimento dati (VSost somm)'!F466=0,"l",'4-Inserimento dati (VSost somm)'!E466)</f>
        <v>0</v>
      </c>
      <c r="U212" s="192">
        <f>IF('4-Inserimento dati (VSost somm)'!F466=0,"l",'4-Inserimento dati (VSost somm)'!E466)</f>
        <v>0</v>
      </c>
      <c r="V212" s="152">
        <f>IF('4-Inserimento dati (VSost somm)'!F466=0,"l",'4-Inserimento dati (VSost somm)'!E466)</f>
        <v>0</v>
      </c>
      <c r="W212" s="176" t="str">
        <f>IF('4-Inserimento dati (VSost somm)'!F466=0,"l",(IF('4-Inserimento dati (VSost somm)'!E466="sconosciuto","X","l")))</f>
        <v>l</v>
      </c>
      <c r="X212" s="165">
        <f t="shared" si="7"/>
        <v>0.2</v>
      </c>
      <c r="Y212" s="170" t="str">
        <f>IF('4-Inserimento dati (VSost somm)'!G466="nessuna","X",0)</f>
        <v>X</v>
      </c>
      <c r="Z212" s="171">
        <f>IF('4-Inserimento dati (VSost somm)'!G466="piccola","X",0)</f>
        <v>0</v>
      </c>
      <c r="AA212" s="171">
        <f>IF('4-Inserimento dati (VSost somm)'!G466="media","X",0)</f>
        <v>0</v>
      </c>
      <c r="AB212" s="172">
        <f>IF('4-Inserimento dati (VSost somm)'!G466="grande","X",0)</f>
        <v>0</v>
      </c>
      <c r="AC212" s="312">
        <f>'4-Inserimento dati (VSost somm)'!H466</f>
        <v>0</v>
      </c>
      <c r="AD212" s="313"/>
      <c r="AE212" s="313"/>
    </row>
    <row r="213" spans="1:31" ht="25.5" customHeight="1">
      <c r="A213" s="390"/>
      <c r="B213" s="64" t="s">
        <v>179</v>
      </c>
      <c r="C213" s="306" t="s">
        <v>43</v>
      </c>
      <c r="D213" s="307"/>
      <c r="E213" s="307"/>
      <c r="F213" s="307"/>
      <c r="G213" s="308"/>
      <c r="H213" s="158">
        <f>IF('4-Inserimento dati (VSost somm)'!F472=0,"l",'4-Inserimento dati (VSost somm)'!E472)</f>
        <v>0</v>
      </c>
      <c r="I213" s="159">
        <f>IF('4-Inserimento dati (VSost somm)'!F472=0,"l",'4-Inserimento dati (VSost somm)'!E472)</f>
        <v>0</v>
      </c>
      <c r="J213" s="151">
        <f>IF('4-Inserimento dati (VSost somm)'!F472=0,"l",'4-Inserimento dati (VSost somm)'!E472)</f>
        <v>0</v>
      </c>
      <c r="K213" s="159">
        <f>IF('4-Inserimento dati (VSost somm)'!F472=0,"l",'4-Inserimento dati (VSost somm)'!E472)</f>
        <v>0</v>
      </c>
      <c r="L213" s="151">
        <f>IF('4-Inserimento dati (VSost somm)'!F472=0,"l",'4-Inserimento dati (VSost somm)'!E472)</f>
        <v>0</v>
      </c>
      <c r="M213" s="159">
        <f>IF('4-Inserimento dati (VSost somm)'!F472=0,"l",'4-Inserimento dati (VSost somm)'!E472)</f>
        <v>0</v>
      </c>
      <c r="N213" s="151">
        <f>IF('4-Inserimento dati (VSost somm)'!F472=0,"l",'4-Inserimento dati (VSost somm)'!E472)</f>
        <v>0</v>
      </c>
      <c r="O213" s="151">
        <f>IF('4-Inserimento dati (VSost somm)'!F472=0,"l",'4-Inserimento dati (VSost somm)'!E472)</f>
        <v>0</v>
      </c>
      <c r="P213" s="159">
        <f>IF('4-Inserimento dati (VSost somm)'!F472=0,"l",'4-Inserimento dati (VSost somm)'!E472)</f>
        <v>0</v>
      </c>
      <c r="Q213" s="151">
        <f>IF('4-Inserimento dati (VSost somm)'!F472=0,"l",'4-Inserimento dati (VSost somm)'!E472)</f>
        <v>0</v>
      </c>
      <c r="R213" s="159">
        <f>IF('4-Inserimento dati (VSost somm)'!F472=0,"l",'4-Inserimento dati (VSost somm)'!E472)</f>
        <v>0</v>
      </c>
      <c r="S213" s="151">
        <f>IF('4-Inserimento dati (VSost somm)'!F472=0,"l",'4-Inserimento dati (VSost somm)'!E472)</f>
        <v>0</v>
      </c>
      <c r="T213" s="164">
        <f>IF('4-Inserimento dati (VSost somm)'!F472=0,"l",'4-Inserimento dati (VSost somm)'!E472)</f>
        <v>0</v>
      </c>
      <c r="U213" s="192">
        <f>IF('4-Inserimento dati (VSost somm)'!F472=0,"l",'4-Inserimento dati (VSost somm)'!E472)</f>
        <v>0</v>
      </c>
      <c r="V213" s="152">
        <f>IF('4-Inserimento dati (VSost somm)'!F472=0,"l",'4-Inserimento dati (VSost somm)'!E472)</f>
        <v>0</v>
      </c>
      <c r="W213" s="176" t="str">
        <f>IF('4-Inserimento dati (VSost somm)'!F472=0,"l",(IF('4-Inserimento dati (VSost somm)'!E472="sconosciuto","X","l")))</f>
        <v>l</v>
      </c>
      <c r="X213" s="165">
        <f t="shared" si="7"/>
        <v>0.2</v>
      </c>
      <c r="Y213" s="170" t="str">
        <f>IF('4-Inserimento dati (VSost somm)'!G472="nessuna","X",0)</f>
        <v>X</v>
      </c>
      <c r="Z213" s="171">
        <f>IF('4-Inserimento dati (VSost somm)'!G472="piccola","X",0)</f>
        <v>0</v>
      </c>
      <c r="AA213" s="171">
        <f>IF('4-Inserimento dati (VSost somm)'!G472="media","X",0)</f>
        <v>0</v>
      </c>
      <c r="AB213" s="172">
        <f>IF('4-Inserimento dati (VSost somm)'!G472="grande","X",0)</f>
        <v>0</v>
      </c>
      <c r="AC213" s="312">
        <f>'4-Inserimento dati (VSost somm)'!H472</f>
        <v>0</v>
      </c>
      <c r="AD213" s="313"/>
      <c r="AE213" s="313"/>
    </row>
    <row r="214" spans="1:31" ht="25.5" customHeight="1">
      <c r="A214" s="390"/>
      <c r="B214" s="64" t="s">
        <v>180</v>
      </c>
      <c r="C214" s="66" t="s">
        <v>51</v>
      </c>
      <c r="D214" s="66"/>
      <c r="E214" s="66"/>
      <c r="F214" s="66"/>
      <c r="G214" s="67"/>
      <c r="H214" s="160">
        <f>IF('4-Inserimento dati (VSost somm)'!F478=0,"l",'4-Inserimento dati (VSost somm)'!E478)</f>
        <v>0</v>
      </c>
      <c r="I214" s="161">
        <f>IF('4-Inserimento dati (VSost somm)'!F478=0,"l",'4-Inserimento dati (VSost somm)'!E478)</f>
        <v>0</v>
      </c>
      <c r="J214" s="161">
        <f>IF('4-Inserimento dati (VSost somm)'!F478=0,"l",'4-Inserimento dati (VSost somm)'!E478)</f>
        <v>0</v>
      </c>
      <c r="K214" s="161">
        <f>IF('4-Inserimento dati (VSost somm)'!F478=0,"l",'4-Inserimento dati (VSost somm)'!E478)</f>
        <v>0</v>
      </c>
      <c r="L214" s="161">
        <f>IF('4-Inserimento dati (VSost somm)'!F478=0,"l",'4-Inserimento dati (VSost somm)'!E478)</f>
        <v>0</v>
      </c>
      <c r="M214" s="161">
        <f>IF('4-Inserimento dati (VSost somm)'!F478=0,"l",'4-Inserimento dati (VSost somm)'!E478)</f>
        <v>0</v>
      </c>
      <c r="N214" s="161">
        <f>IF('4-Inserimento dati (VSost somm)'!F478=0,"l",'4-Inserimento dati (VSost somm)'!E478)</f>
        <v>0</v>
      </c>
      <c r="O214" s="161">
        <f>IF('4-Inserimento dati (VSost somm)'!F478=0,"l",'4-Inserimento dati (VSost somm)'!E478)</f>
        <v>0</v>
      </c>
      <c r="P214" s="161">
        <f>IF('4-Inserimento dati (VSost somm)'!F478=0,"l",'4-Inserimento dati (VSost somm)'!E478)</f>
        <v>0</v>
      </c>
      <c r="Q214" s="161">
        <f>IF('4-Inserimento dati (VSost somm)'!F478=0,"l",'4-Inserimento dati (VSost somm)'!E478)</f>
        <v>0</v>
      </c>
      <c r="R214" s="161">
        <f>IF('4-Inserimento dati (VSost somm)'!F478=0,"l",'4-Inserimento dati (VSost somm)'!E478)</f>
        <v>0</v>
      </c>
      <c r="S214" s="161">
        <f>IF('4-Inserimento dati (VSost somm)'!F478=0,"l",'4-Inserimento dati (VSost somm)'!E478)</f>
        <v>0</v>
      </c>
      <c r="T214" s="191">
        <f>IF('4-Inserimento dati (VSost somm)'!F478=0,"l",'4-Inserimento dati (VSost somm)'!E478)</f>
        <v>0</v>
      </c>
      <c r="U214" s="193">
        <f>IF('4-Inserimento dati (VSost somm)'!F478=0,"l",'4-Inserimento dati (VSost somm)'!E478)</f>
        <v>0</v>
      </c>
      <c r="V214" s="155">
        <f>IF('4-Inserimento dati (VSost somm)'!F478=0,"l",'4-Inserimento dati (VSost somm)'!E478)</f>
        <v>0</v>
      </c>
      <c r="W214" s="177" t="str">
        <f>IF('4-Inserimento dati (VSost somm)'!F478=0,"l",(IF('4-Inserimento dati (VSost somm)'!E478="sconosciuto","X","l")))</f>
        <v>l</v>
      </c>
      <c r="X214" s="165">
        <f t="shared" si="7"/>
        <v>0.2</v>
      </c>
      <c r="Y214" s="173" t="str">
        <f>IF('4-Inserimento dati (VSost somm)'!G478="nessuna","X",0)</f>
        <v>X</v>
      </c>
      <c r="Z214" s="174">
        <f>IF('4-Inserimento dati (VSost somm)'!G478="piccola","X",0)</f>
        <v>0</v>
      </c>
      <c r="AA214" s="174">
        <f>IF('4-Inserimento dati (VSost somm)'!G478="media","X",0)</f>
        <v>0</v>
      </c>
      <c r="AB214" s="175">
        <f>IF('4-Inserimento dati (VSost somm)'!G478="grande","X",0)</f>
        <v>0</v>
      </c>
      <c r="AC214" s="312">
        <f>'4-Inserimento dati (VSost somm)'!H478</f>
        <v>0</v>
      </c>
      <c r="AD214" s="313"/>
      <c r="AE214" s="313"/>
    </row>
    <row r="215" spans="1:31" ht="25.5" customHeight="1">
      <c r="A215" s="390"/>
      <c r="B215" s="64" t="s">
        <v>227</v>
      </c>
      <c r="C215" s="306" t="str">
        <f>C129</f>
        <v>Criterio 6</v>
      </c>
      <c r="D215" s="307"/>
      <c r="E215" s="307"/>
      <c r="F215" s="307"/>
      <c r="G215" s="308"/>
      <c r="H215" s="158" t="str">
        <f>IF('4-Inserimento dati (VSost somm)'!F484=0,"l",'4-Inserimento dati (VSost somm)'!E484)</f>
        <v>l</v>
      </c>
      <c r="I215" s="159" t="str">
        <f>IF('4-Inserimento dati (VSost somm)'!F484=0,"l",'4-Inserimento dati (VSost somm)'!E484)</f>
        <v>l</v>
      </c>
      <c r="J215" s="159" t="str">
        <f>IF('4-Inserimento dati (VSost somm)'!F484=0,"l",'4-Inserimento dati (VSost somm)'!E484)</f>
        <v>l</v>
      </c>
      <c r="K215" s="159" t="str">
        <f>IF('4-Inserimento dati (VSost somm)'!F484=0,"l",'4-Inserimento dati (VSost somm)'!E484)</f>
        <v>l</v>
      </c>
      <c r="L215" s="159" t="str">
        <f>IF('4-Inserimento dati (VSost somm)'!F484=0,"l",'4-Inserimento dati (VSost somm)'!E484)</f>
        <v>l</v>
      </c>
      <c r="M215" s="159" t="str">
        <f>IF('4-Inserimento dati (VSost somm)'!F484=0,"l",'4-Inserimento dati (VSost somm)'!E484)</f>
        <v>l</v>
      </c>
      <c r="N215" s="159" t="str">
        <f>IF('4-Inserimento dati (VSost somm)'!F484=0,"l",'4-Inserimento dati (VSost somm)'!E484)</f>
        <v>l</v>
      </c>
      <c r="O215" s="159" t="str">
        <f>IF('4-Inserimento dati (VSost somm)'!F484=0,"l",'4-Inserimento dati (VSost somm)'!E484)</f>
        <v>l</v>
      </c>
      <c r="P215" s="159" t="str">
        <f>IF('4-Inserimento dati (VSost somm)'!F484=0,"l",'4-Inserimento dati (VSost somm)'!E484)</f>
        <v>l</v>
      </c>
      <c r="Q215" s="159" t="str">
        <f>IF('4-Inserimento dati (VSost somm)'!F484=0,"l",'4-Inserimento dati (VSost somm)'!E484)</f>
        <v>l</v>
      </c>
      <c r="R215" s="159" t="str">
        <f>IF('4-Inserimento dati (VSost somm)'!F484=0,"l",'4-Inserimento dati (VSost somm)'!E484)</f>
        <v>l</v>
      </c>
      <c r="S215" s="159" t="str">
        <f>IF('4-Inserimento dati (VSost somm)'!F484=0,"l",'4-Inserimento dati (VSost somm)'!E484)</f>
        <v>l</v>
      </c>
      <c r="T215" s="164" t="str">
        <f>IF('4-Inserimento dati (VSost somm)'!F484=0,"l",'4-Inserimento dati (VSost somm)'!E484)</f>
        <v>l</v>
      </c>
      <c r="U215" s="192" t="str">
        <f>IF('4-Inserimento dati (VSost somm)'!F484=0,"l",'4-Inserimento dati (VSost somm)'!E484)</f>
        <v>l</v>
      </c>
      <c r="V215" s="162" t="str">
        <f>IF('4-Inserimento dati (VSost somm)'!F484=0,"l",'4-Inserimento dati (VSost somm)'!E484)</f>
        <v>l</v>
      </c>
      <c r="W215" s="195" t="str">
        <f>IF('4-Inserimento dati (VSost somm)'!F484=0,"l",(IF('4-Inserimento dati (VSost somm)'!E484="sconosciuto","X","l")))</f>
        <v>l</v>
      </c>
      <c r="X215" s="165">
        <f t="shared" si="7"/>
        <v>0</v>
      </c>
      <c r="Y215" s="170" t="str">
        <f>IF('4-Inserimento dati (VSost somm)'!G484="nessuna","X",0)</f>
        <v>X</v>
      </c>
      <c r="Z215" s="171">
        <f>IF('4-Inserimento dati (VSost somm)'!G484="piccola","X",0)</f>
        <v>0</v>
      </c>
      <c r="AA215" s="171">
        <f>IF('4-Inserimento dati (VSost somm)'!G484="media","X",0)</f>
        <v>0</v>
      </c>
      <c r="AB215" s="172">
        <f>IF('4-Inserimento dati (VSost somm)'!G484="grande","X",0)</f>
        <v>0</v>
      </c>
      <c r="AC215" s="312">
        <f>'4-Inserimento dati (VSost somm)'!H484</f>
        <v>0</v>
      </c>
      <c r="AD215" s="313"/>
      <c r="AE215" s="313"/>
    </row>
    <row r="216" spans="1:31" ht="25.5" customHeight="1">
      <c r="A216" s="390"/>
      <c r="B216" s="66" t="s">
        <v>228</v>
      </c>
      <c r="C216" s="388" t="str">
        <f>C130</f>
        <v>Criterio 7</v>
      </c>
      <c r="D216" s="314"/>
      <c r="E216" s="314"/>
      <c r="F216" s="314"/>
      <c r="G216" s="389"/>
      <c r="H216" s="160" t="str">
        <f>IF('4-Inserimento dati (VSost somm)'!F490=0,"l",'4-Inserimento dati (VSost somm)'!E490)</f>
        <v>l</v>
      </c>
      <c r="I216" s="161" t="str">
        <f>IF('4-Inserimento dati (VSost somm)'!F490=0,"l",'4-Inserimento dati (VSost somm)'!E490)</f>
        <v>l</v>
      </c>
      <c r="J216" s="161" t="str">
        <f>IF('4-Inserimento dati (VSost somm)'!F490=0,"l",'4-Inserimento dati (VSost somm)'!E490)</f>
        <v>l</v>
      </c>
      <c r="K216" s="161" t="str">
        <f>IF('4-Inserimento dati (VSost somm)'!F490=0,"l",'4-Inserimento dati (VSost somm)'!E490)</f>
        <v>l</v>
      </c>
      <c r="L216" s="161" t="str">
        <f>IF('4-Inserimento dati (VSost somm)'!F490=0,"l",'4-Inserimento dati (VSost somm)'!E490)</f>
        <v>l</v>
      </c>
      <c r="M216" s="161" t="str">
        <f>IF('4-Inserimento dati (VSost somm)'!F490=0,"l",'4-Inserimento dati (VSost somm)'!E490)</f>
        <v>l</v>
      </c>
      <c r="N216" s="161" t="str">
        <f>IF('4-Inserimento dati (VSost somm)'!F490=0,"l",'4-Inserimento dati (VSost somm)'!E490)</f>
        <v>l</v>
      </c>
      <c r="O216" s="198" t="str">
        <f>IF('4-Inserimento dati (VSost somm)'!F490=0,"l",'4-Inserimento dati (VSost somm)'!E490)</f>
        <v>l</v>
      </c>
      <c r="P216" s="161" t="str">
        <f>IF('4-Inserimento dati (VSost somm)'!F490=0,"l",'4-Inserimento dati (VSost somm)'!E490)</f>
        <v>l</v>
      </c>
      <c r="Q216" s="161" t="str">
        <f>IF('4-Inserimento dati (VSost somm)'!F490=0,"l",'4-Inserimento dati (VSost somm)'!E490)</f>
        <v>l</v>
      </c>
      <c r="R216" s="161" t="str">
        <f>IF('4-Inserimento dati (VSost somm)'!F490=0,"l",'4-Inserimento dati (VSost somm)'!E490)</f>
        <v>l</v>
      </c>
      <c r="S216" s="161" t="str">
        <f>IF('4-Inserimento dati (VSost somm)'!F490=0,"l",'4-Inserimento dati (VSost somm)'!E490)</f>
        <v>l</v>
      </c>
      <c r="T216" s="191" t="str">
        <f>IF('4-Inserimento dati (VSost somm)'!F490=0,"l",'4-Inserimento dati (VSost somm)'!E490)</f>
        <v>l</v>
      </c>
      <c r="U216" s="193" t="str">
        <f>IF('4-Inserimento dati (VSost somm)'!F490=0,"l",'4-Inserimento dati (VSost somm)'!E490)</f>
        <v>l</v>
      </c>
      <c r="V216" s="163" t="str">
        <f>IF('4-Inserimento dati (VSost somm)'!F490=0,"l",'4-Inserimento dati (VSost somm)'!E490)</f>
        <v>l</v>
      </c>
      <c r="W216" s="196" t="str">
        <f>IF('4-Inserimento dati (VSost somm)'!F490=0,"l",(IF('4-Inserimento dati (VSost somm)'!E490="sconosciuto","X","l")))</f>
        <v>l</v>
      </c>
      <c r="X216" s="166">
        <f t="shared" si="7"/>
        <v>0</v>
      </c>
      <c r="Y216" s="173" t="str">
        <f>IF('4-Inserimento dati (VSost somm)'!G490="nessuna","X",0)</f>
        <v>X</v>
      </c>
      <c r="Z216" s="174">
        <f>IF('4-Inserimento dati (VSost somm)'!G490="piccola","X",0)</f>
        <v>0</v>
      </c>
      <c r="AA216" s="174">
        <f>IF('4-Inserimento dati (VSost somm)'!G490="media","X",0)</f>
        <v>0</v>
      </c>
      <c r="AB216" s="175">
        <f>IF('4-Inserimento dati (VSost somm)'!G490="grande","X",0)</f>
        <v>0</v>
      </c>
      <c r="AC216" s="312">
        <f>'4-Inserimento dati (VSost somm)'!H490</f>
        <v>0</v>
      </c>
      <c r="AD216" s="313"/>
      <c r="AE216" s="313"/>
    </row>
    <row r="217" spans="1:31" ht="12.75">
      <c r="A217" s="203"/>
      <c r="B217" s="2"/>
      <c r="C217" s="2"/>
      <c r="D217" s="2"/>
      <c r="E217" s="2"/>
      <c r="F217" s="2"/>
      <c r="G217" s="2"/>
      <c r="H217" s="2"/>
      <c r="I217" s="321"/>
      <c r="J217" s="321"/>
      <c r="K217" s="2"/>
      <c r="L217" s="2"/>
      <c r="M217" s="350"/>
      <c r="N217" s="350"/>
      <c r="O217" s="350"/>
      <c r="P217" s="2"/>
      <c r="Q217" s="2"/>
      <c r="R217" s="350"/>
      <c r="S217" s="350"/>
      <c r="T217" s="2"/>
      <c r="U217" s="2"/>
      <c r="V217" s="2"/>
      <c r="W217" s="2"/>
      <c r="X217" s="2"/>
      <c r="Y217" s="2"/>
      <c r="Z217" s="2"/>
      <c r="AA217" s="2"/>
      <c r="AB217" s="2"/>
      <c r="AC217" s="2"/>
      <c r="AD217" s="2"/>
      <c r="AE217" s="2"/>
    </row>
    <row r="218" spans="1:31" ht="12.75">
      <c r="A218" s="203"/>
      <c r="B218" s="2"/>
      <c r="C218" s="2"/>
      <c r="D218" s="2"/>
      <c r="E218" s="2"/>
      <c r="F218" s="2"/>
      <c r="G218" s="2"/>
      <c r="H218" s="2"/>
      <c r="I218" s="26"/>
      <c r="J218" s="26"/>
      <c r="K218" s="2"/>
      <c r="L218" s="2"/>
      <c r="M218" s="27"/>
      <c r="N218" s="27"/>
      <c r="O218" s="27"/>
      <c r="P218" s="2"/>
      <c r="Q218" s="2"/>
      <c r="R218" s="27"/>
      <c r="S218" s="27"/>
      <c r="T218" s="2"/>
      <c r="U218" s="2"/>
      <c r="V218" s="2"/>
      <c r="W218" s="2"/>
      <c r="X218" s="2"/>
      <c r="Y218" s="2"/>
      <c r="Z218" s="2"/>
      <c r="AA218" s="2"/>
      <c r="AB218" s="2"/>
      <c r="AC218" s="2"/>
      <c r="AD218" s="2"/>
      <c r="AE218" s="2"/>
    </row>
    <row r="219" spans="1:31" ht="12.75">
      <c r="A219" s="203"/>
      <c r="B219" s="2"/>
      <c r="C219" s="2"/>
      <c r="D219" s="2"/>
      <c r="E219" s="2"/>
      <c r="F219" s="2"/>
      <c r="G219" s="2"/>
      <c r="H219" s="2"/>
      <c r="I219" s="321"/>
      <c r="J219" s="321"/>
      <c r="K219" s="2"/>
      <c r="L219" s="2"/>
      <c r="M219" s="350"/>
      <c r="N219" s="350"/>
      <c r="O219" s="350"/>
      <c r="P219" s="2"/>
      <c r="Q219" s="2"/>
      <c r="R219" s="350"/>
      <c r="S219" s="350"/>
      <c r="T219" s="2"/>
      <c r="U219" s="2"/>
      <c r="V219" s="2"/>
      <c r="W219" s="2"/>
      <c r="X219" s="2"/>
      <c r="Y219" s="2"/>
      <c r="Z219" s="2"/>
      <c r="AA219" s="2"/>
      <c r="AB219" s="2"/>
      <c r="AC219" s="2"/>
      <c r="AD219" s="2"/>
      <c r="AE219" s="2"/>
    </row>
    <row r="220" spans="1:31" ht="15.75">
      <c r="A220" s="203"/>
      <c r="B220" s="76" t="s">
        <v>89</v>
      </c>
      <c r="C220" s="77"/>
      <c r="D220" s="77"/>
      <c r="E220" s="2"/>
      <c r="F220" s="2"/>
      <c r="G220" s="2"/>
      <c r="H220" s="2"/>
      <c r="I220" s="321"/>
      <c r="J220" s="321"/>
      <c r="K220" s="2"/>
      <c r="L220" s="2"/>
      <c r="M220" s="350"/>
      <c r="N220" s="350"/>
      <c r="O220" s="350"/>
      <c r="P220" s="2"/>
      <c r="Q220" s="2"/>
      <c r="R220" s="350"/>
      <c r="S220" s="350"/>
      <c r="T220" s="2"/>
      <c r="U220" s="2"/>
      <c r="V220" s="2"/>
      <c r="W220" s="2"/>
      <c r="X220" s="2"/>
      <c r="Y220" s="2"/>
      <c r="Z220" s="2"/>
      <c r="AA220" s="2"/>
      <c r="AB220" s="2"/>
      <c r="AC220" s="2"/>
      <c r="AD220" s="2"/>
      <c r="AE220" s="2"/>
    </row>
    <row r="221" spans="1:31" ht="18.75" customHeight="1">
      <c r="A221" s="203"/>
      <c r="B221" s="11"/>
      <c r="C221" s="11"/>
      <c r="D221" s="11"/>
      <c r="E221" s="28"/>
      <c r="F221" s="28"/>
      <c r="G221" s="7"/>
      <c r="H221" s="82"/>
      <c r="I221" s="358" t="s">
        <v>75</v>
      </c>
      <c r="J221" s="359"/>
      <c r="K221" s="359"/>
      <c r="L221" s="359"/>
      <c r="M221" s="359"/>
      <c r="N221" s="359"/>
      <c r="O221" s="359"/>
      <c r="P221" s="359"/>
      <c r="Q221" s="359"/>
      <c r="R221" s="359"/>
      <c r="S221" s="359"/>
      <c r="T221" s="359"/>
      <c r="U221" s="359"/>
      <c r="V221" s="359"/>
      <c r="W221" s="360"/>
      <c r="X221" s="303"/>
      <c r="Y221" s="338" t="s">
        <v>95</v>
      </c>
      <c r="Z221" s="324"/>
      <c r="AA221" s="324"/>
      <c r="AB221" s="347"/>
      <c r="AC221" s="320" t="s">
        <v>64</v>
      </c>
      <c r="AD221" s="321"/>
      <c r="AE221" s="290"/>
    </row>
    <row r="222" spans="1:31" ht="25.5" customHeight="1">
      <c r="A222" s="203"/>
      <c r="B222" s="68" t="s">
        <v>92</v>
      </c>
      <c r="C222" s="68" t="s">
        <v>30</v>
      </c>
      <c r="D222" s="68"/>
      <c r="E222" s="28"/>
      <c r="F222" s="83"/>
      <c r="G222" s="83"/>
      <c r="H222" s="84"/>
      <c r="I222" s="356" t="s">
        <v>96</v>
      </c>
      <c r="J222" s="354"/>
      <c r="K222" s="354"/>
      <c r="L222" s="324" t="s">
        <v>34</v>
      </c>
      <c r="M222" s="354"/>
      <c r="N222" s="354"/>
      <c r="O222" s="324" t="s">
        <v>97</v>
      </c>
      <c r="P222" s="354"/>
      <c r="Q222" s="354"/>
      <c r="R222" s="324" t="s">
        <v>98</v>
      </c>
      <c r="S222" s="354"/>
      <c r="T222" s="355"/>
      <c r="U222" s="326" t="s">
        <v>151</v>
      </c>
      <c r="V222" s="327"/>
      <c r="W222" s="328"/>
      <c r="X222" s="304"/>
      <c r="Y222" s="30" t="s">
        <v>96</v>
      </c>
      <c r="Z222" s="31" t="s">
        <v>34</v>
      </c>
      <c r="AA222" s="31" t="s">
        <v>97</v>
      </c>
      <c r="AB222" s="32" t="s">
        <v>98</v>
      </c>
      <c r="AC222" s="11"/>
      <c r="AD222" s="2"/>
      <c r="AE222" s="2"/>
    </row>
    <row r="223" spans="1:31" ht="12.75">
      <c r="A223" s="203"/>
      <c r="B223" s="180" t="s">
        <v>55</v>
      </c>
      <c r="C223" s="181"/>
      <c r="D223" s="181"/>
      <c r="E223" s="182"/>
      <c r="F223" s="183"/>
      <c r="G223" s="183"/>
      <c r="H223" s="184"/>
      <c r="I223" s="78"/>
      <c r="J223" s="87"/>
      <c r="K223" s="88"/>
      <c r="L223" s="16"/>
      <c r="M223" s="78"/>
      <c r="N223" s="89"/>
      <c r="O223" s="90"/>
      <c r="P223" s="91"/>
      <c r="Q223" s="79"/>
      <c r="R223" s="90"/>
      <c r="S223" s="91"/>
      <c r="T223" s="91"/>
      <c r="U223" s="188"/>
      <c r="V223" s="60"/>
      <c r="W223" s="61"/>
      <c r="X223" s="305"/>
      <c r="Y223" s="19"/>
      <c r="Z223" s="15"/>
      <c r="AA223" s="15"/>
      <c r="AB223" s="20"/>
      <c r="AC223" s="2"/>
      <c r="AD223" s="2"/>
      <c r="AE223" s="2"/>
    </row>
    <row r="224" spans="1:31" ht="25.5" customHeight="1">
      <c r="A224" s="390" t="s">
        <v>23</v>
      </c>
      <c r="B224" s="72">
        <v>1</v>
      </c>
      <c r="C224" s="73" t="s">
        <v>44</v>
      </c>
      <c r="D224" s="73"/>
      <c r="E224" s="62"/>
      <c r="F224" s="85"/>
      <c r="G224" s="85"/>
      <c r="H224" s="86"/>
      <c r="I224" s="315" t="str">
        <f>'4-Inserimento dati (VSost somm)'!E503</f>
        <v>nessuna</v>
      </c>
      <c r="J224" s="316"/>
      <c r="K224" s="316"/>
      <c r="L224" s="316" t="str">
        <f>'4-Inserimento dati (VSost somm)'!E503</f>
        <v>nessuna</v>
      </c>
      <c r="M224" s="316"/>
      <c r="N224" s="316"/>
      <c r="O224" s="316" t="str">
        <f>'4-Inserimento dati (VSost somm)'!E503</f>
        <v>nessuna</v>
      </c>
      <c r="P224" s="316"/>
      <c r="Q224" s="316"/>
      <c r="R224" s="316" t="str">
        <f>'4-Inserimento dati (VSost somm)'!E503</f>
        <v>nessuna</v>
      </c>
      <c r="S224" s="316"/>
      <c r="T224" s="319"/>
      <c r="U224" s="189"/>
      <c r="V224" s="156"/>
      <c r="W224" s="176" t="str">
        <f>(IF('4-Inserimento dati (VSost somm)'!E503="sconosciuto","X","l"))</f>
        <v>l</v>
      </c>
      <c r="X224" s="21"/>
      <c r="Y224" s="170" t="str">
        <f>IF('4-Inserimento dati (VSost somm)'!G503="nessuna","X",0)</f>
        <v>X</v>
      </c>
      <c r="Z224" s="171">
        <f>IF('4-Inserimento dati (VSost somm)'!G503="piccola","X",0)</f>
        <v>0</v>
      </c>
      <c r="AA224" s="171">
        <f>IF('4-Inserimento dati (VSost somm)'!G503="media","X",0)</f>
        <v>0</v>
      </c>
      <c r="AB224" s="172">
        <f>IF('4-Inserimento dati (VSost somm)'!G503="grande","X",0)</f>
        <v>0</v>
      </c>
      <c r="AC224" s="312">
        <f>'4-Inserimento dati (VSost somm)'!H503</f>
        <v>0</v>
      </c>
      <c r="AD224" s="313"/>
      <c r="AE224" s="314"/>
    </row>
    <row r="225" spans="1:31" ht="25.5" customHeight="1">
      <c r="A225" s="390"/>
      <c r="B225" s="72">
        <f aca="true" t="shared" si="8" ref="B225:B231">B224+1</f>
        <v>2</v>
      </c>
      <c r="C225" s="73" t="s">
        <v>45</v>
      </c>
      <c r="D225" s="73"/>
      <c r="E225" s="62"/>
      <c r="F225" s="85"/>
      <c r="G225" s="85"/>
      <c r="H225" s="86"/>
      <c r="I225" s="315" t="str">
        <f>'4-Inserimento dati (VSost somm)'!E505</f>
        <v>nessuna</v>
      </c>
      <c r="J225" s="316"/>
      <c r="K225" s="316"/>
      <c r="L225" s="316" t="str">
        <f>'4-Inserimento dati (VSost somm)'!E505</f>
        <v>nessuna</v>
      </c>
      <c r="M225" s="316"/>
      <c r="N225" s="316"/>
      <c r="O225" s="316" t="str">
        <f>'4-Inserimento dati (VSost somm)'!E505</f>
        <v>nessuna</v>
      </c>
      <c r="P225" s="316"/>
      <c r="Q225" s="316"/>
      <c r="R225" s="316" t="str">
        <f>'4-Inserimento dati (VSost somm)'!E505</f>
        <v>nessuna</v>
      </c>
      <c r="S225" s="316"/>
      <c r="T225" s="319"/>
      <c r="U225" s="189"/>
      <c r="V225" s="156"/>
      <c r="W225" s="176" t="str">
        <f>(IF('4-Inserimento dati (VSost somm)'!E505="sconosciuto","X","l"))</f>
        <v>l</v>
      </c>
      <c r="X225" s="21"/>
      <c r="Y225" s="170" t="str">
        <f>IF('4-Inserimento dati (VSost somm)'!G505="nessuna","X",0)</f>
        <v>X</v>
      </c>
      <c r="Z225" s="171">
        <f>IF('4-Inserimento dati (VSost somm)'!G505="piccola","X",0)</f>
        <v>0</v>
      </c>
      <c r="AA225" s="171">
        <f>IF('4-Inserimento dati (VSost somm)'!G505="media","X",0)</f>
        <v>0</v>
      </c>
      <c r="AB225" s="172">
        <f>IF('4-Inserimento dati (VSost somm)'!G505="grande","X",0)</f>
        <v>0</v>
      </c>
      <c r="AC225" s="312">
        <f>'4-Inserimento dati (VSost somm)'!H505</f>
        <v>0</v>
      </c>
      <c r="AD225" s="313"/>
      <c r="AE225" s="314"/>
    </row>
    <row r="226" spans="1:31" ht="25.5" customHeight="1">
      <c r="A226" s="390"/>
      <c r="B226" s="72">
        <f t="shared" si="8"/>
        <v>3</v>
      </c>
      <c r="C226" s="73" t="s">
        <v>46</v>
      </c>
      <c r="D226" s="73"/>
      <c r="E226" s="62"/>
      <c r="F226" s="85"/>
      <c r="G226" s="85"/>
      <c r="H226" s="86"/>
      <c r="I226" s="315" t="str">
        <f>'4-Inserimento dati (VSost somm)'!E507</f>
        <v>nessuna</v>
      </c>
      <c r="J226" s="316"/>
      <c r="K226" s="316"/>
      <c r="L226" s="316" t="str">
        <f>'4-Inserimento dati (VSost somm)'!E507</f>
        <v>nessuna</v>
      </c>
      <c r="M226" s="316"/>
      <c r="N226" s="316"/>
      <c r="O226" s="316" t="str">
        <f>'4-Inserimento dati (VSost somm)'!E507</f>
        <v>nessuna</v>
      </c>
      <c r="P226" s="316"/>
      <c r="Q226" s="316"/>
      <c r="R226" s="316" t="str">
        <f>'4-Inserimento dati (VSost somm)'!E507</f>
        <v>nessuna</v>
      </c>
      <c r="S226" s="316"/>
      <c r="T226" s="319"/>
      <c r="U226" s="189"/>
      <c r="V226" s="156"/>
      <c r="W226" s="176" t="str">
        <f>(IF('4-Inserimento dati (VSost somm)'!E507="sconosciuto","X","l"))</f>
        <v>l</v>
      </c>
      <c r="X226" s="21"/>
      <c r="Y226" s="170" t="str">
        <f>IF('4-Inserimento dati (VSost somm)'!G507="nessuna","X",0)</f>
        <v>X</v>
      </c>
      <c r="Z226" s="171">
        <f>IF('4-Inserimento dati (VSost somm)'!G507="piccola","X",0)</f>
        <v>0</v>
      </c>
      <c r="AA226" s="171">
        <f>IF('4-Inserimento dati (VSost somm)'!G507="media","X",0)</f>
        <v>0</v>
      </c>
      <c r="AB226" s="172">
        <f>IF('4-Inserimento dati (VSost somm)'!G507="grande","X",0)</f>
        <v>0</v>
      </c>
      <c r="AC226" s="312">
        <f>'4-Inserimento dati (VSost somm)'!H507</f>
        <v>0</v>
      </c>
      <c r="AD226" s="313"/>
      <c r="AE226" s="314"/>
    </row>
    <row r="227" spans="1:31" ht="25.5" customHeight="1">
      <c r="A227" s="390"/>
      <c r="B227" s="72">
        <f t="shared" si="8"/>
        <v>4</v>
      </c>
      <c r="C227" s="73" t="s">
        <v>47</v>
      </c>
      <c r="D227" s="73"/>
      <c r="E227" s="62"/>
      <c r="F227" s="62"/>
      <c r="G227" s="62"/>
      <c r="H227" s="80"/>
      <c r="I227" s="315" t="str">
        <f>'4-Inserimento dati (VSost somm)'!E509</f>
        <v>nessuna</v>
      </c>
      <c r="J227" s="316"/>
      <c r="K227" s="316"/>
      <c r="L227" s="316" t="str">
        <f>'4-Inserimento dati (VSost somm)'!E509</f>
        <v>nessuna</v>
      </c>
      <c r="M227" s="316"/>
      <c r="N227" s="316"/>
      <c r="O227" s="316" t="str">
        <f>'4-Inserimento dati (VSost somm)'!E509</f>
        <v>nessuna</v>
      </c>
      <c r="P227" s="316"/>
      <c r="Q227" s="316"/>
      <c r="R227" s="316" t="str">
        <f>'4-Inserimento dati (VSost somm)'!E509</f>
        <v>nessuna</v>
      </c>
      <c r="S227" s="316"/>
      <c r="T227" s="319"/>
      <c r="U227" s="189"/>
      <c r="V227" s="156"/>
      <c r="W227" s="176" t="str">
        <f>(IF('4-Inserimento dati (VSost somm)'!E509="sconosciuto","X","l"))</f>
        <v>l</v>
      </c>
      <c r="X227" s="21"/>
      <c r="Y227" s="170" t="str">
        <f>IF('4-Inserimento dati (VSost somm)'!G509="nessuna","X",0)</f>
        <v>X</v>
      </c>
      <c r="Z227" s="171">
        <f>IF('4-Inserimento dati (VSost somm)'!G509="piccola","X",0)</f>
        <v>0</v>
      </c>
      <c r="AA227" s="171">
        <f>IF('4-Inserimento dati (VSost somm)'!G509="media","X",0)</f>
        <v>0</v>
      </c>
      <c r="AB227" s="172">
        <f>IF('4-Inserimento dati (VSost somm)'!G509="grande","X",0)</f>
        <v>0</v>
      </c>
      <c r="AC227" s="312">
        <f>'4-Inserimento dati (VSost somm)'!H509</f>
        <v>0</v>
      </c>
      <c r="AD227" s="313"/>
      <c r="AE227" s="314"/>
    </row>
    <row r="228" spans="1:31" ht="25.5" customHeight="1">
      <c r="A228" s="390"/>
      <c r="B228" s="72">
        <f t="shared" si="8"/>
        <v>5</v>
      </c>
      <c r="C228" s="73" t="s">
        <v>102</v>
      </c>
      <c r="D228" s="73"/>
      <c r="E228" s="62"/>
      <c r="F228" s="62"/>
      <c r="G228" s="62"/>
      <c r="H228" s="80"/>
      <c r="I228" s="315" t="str">
        <f>'4-Inserimento dati (VSost somm)'!E511</f>
        <v>nessuna</v>
      </c>
      <c r="J228" s="316"/>
      <c r="K228" s="316"/>
      <c r="L228" s="316" t="str">
        <f>'4-Inserimento dati (VSost somm)'!E511</f>
        <v>nessuna</v>
      </c>
      <c r="M228" s="316"/>
      <c r="N228" s="316"/>
      <c r="O228" s="316" t="str">
        <f>'4-Inserimento dati (VSost somm)'!E511</f>
        <v>nessuna</v>
      </c>
      <c r="P228" s="316"/>
      <c r="Q228" s="316"/>
      <c r="R228" s="316" t="str">
        <f>'4-Inserimento dati (VSost somm)'!E511</f>
        <v>nessuna</v>
      </c>
      <c r="S228" s="316"/>
      <c r="T228" s="319"/>
      <c r="U228" s="189"/>
      <c r="V228" s="156"/>
      <c r="W228" s="176" t="str">
        <f>(IF('4-Inserimento dati (VSost somm)'!E511="sconosciuto","X","l"))</f>
        <v>l</v>
      </c>
      <c r="X228" s="21"/>
      <c r="Y228" s="170" t="str">
        <f>IF('4-Inserimento dati (VSost somm)'!G511="nessuna","X",0)</f>
        <v>X</v>
      </c>
      <c r="Z228" s="171">
        <f>IF('4-Inserimento dati (VSost somm)'!G511="piccola","X",0)</f>
        <v>0</v>
      </c>
      <c r="AA228" s="171">
        <f>IF('4-Inserimento dati (VSost somm)'!G511="media","X",0)</f>
        <v>0</v>
      </c>
      <c r="AB228" s="172">
        <f>IF('4-Inserimento dati (VSost somm)'!G511="grande","X",0)</f>
        <v>0</v>
      </c>
      <c r="AC228" s="312">
        <f>'4-Inserimento dati (VSost somm)'!H511</f>
        <v>0</v>
      </c>
      <c r="AD228" s="313"/>
      <c r="AE228" s="314"/>
    </row>
    <row r="229" spans="1:31" ht="25.5" customHeight="1">
      <c r="A229" s="390"/>
      <c r="B229" s="74">
        <f t="shared" si="8"/>
        <v>6</v>
      </c>
      <c r="C229" s="75" t="s">
        <v>48</v>
      </c>
      <c r="D229" s="75"/>
      <c r="E229" s="62"/>
      <c r="F229" s="62"/>
      <c r="G229" s="62"/>
      <c r="H229" s="80"/>
      <c r="I229" s="315" t="str">
        <f>'4-Inserimento dati (VSost somm)'!E513</f>
        <v>nessuna</v>
      </c>
      <c r="J229" s="316"/>
      <c r="K229" s="316"/>
      <c r="L229" s="316" t="str">
        <f>'4-Inserimento dati (VSost somm)'!E513</f>
        <v>nessuna</v>
      </c>
      <c r="M229" s="316"/>
      <c r="N229" s="316"/>
      <c r="O229" s="316" t="str">
        <f>'4-Inserimento dati (VSost somm)'!E513</f>
        <v>nessuna</v>
      </c>
      <c r="P229" s="316"/>
      <c r="Q229" s="316"/>
      <c r="R229" s="316" t="str">
        <f>'4-Inserimento dati (VSost somm)'!E513</f>
        <v>nessuna</v>
      </c>
      <c r="S229" s="316"/>
      <c r="T229" s="319"/>
      <c r="U229" s="189"/>
      <c r="V229" s="156"/>
      <c r="W229" s="176" t="str">
        <f>(IF('4-Inserimento dati (VSost somm)'!E513="sconosciuto","X","l"))</f>
        <v>l</v>
      </c>
      <c r="X229" s="22"/>
      <c r="Y229" s="170" t="str">
        <f>IF('4-Inserimento dati (VSost somm)'!G513="nessuna","X",0)</f>
        <v>X</v>
      </c>
      <c r="Z229" s="171">
        <f>IF('4-Inserimento dati (VSost somm)'!G513="piccola","X",0)</f>
        <v>0</v>
      </c>
      <c r="AA229" s="171">
        <f>IF('4-Inserimento dati (VSost somm)'!G513="media","X",0)</f>
        <v>0</v>
      </c>
      <c r="AB229" s="172">
        <f>IF('4-Inserimento dati (VSost somm)'!G513="grande","X",0)</f>
        <v>0</v>
      </c>
      <c r="AC229" s="312">
        <f>'4-Inserimento dati (VSost somm)'!H513</f>
        <v>0</v>
      </c>
      <c r="AD229" s="313"/>
      <c r="AE229" s="314"/>
    </row>
    <row r="230" spans="1:31" ht="25.5" customHeight="1">
      <c r="A230" s="390"/>
      <c r="B230" s="72">
        <f t="shared" si="8"/>
        <v>7</v>
      </c>
      <c r="C230" s="73" t="s">
        <v>49</v>
      </c>
      <c r="D230" s="73"/>
      <c r="E230" s="62"/>
      <c r="F230" s="62"/>
      <c r="G230" s="62"/>
      <c r="H230" s="80"/>
      <c r="I230" s="315" t="str">
        <f>'4-Inserimento dati (VSost somm)'!E515</f>
        <v>nessuna</v>
      </c>
      <c r="J230" s="316"/>
      <c r="K230" s="316"/>
      <c r="L230" s="316" t="str">
        <f>'4-Inserimento dati (VSost somm)'!E515</f>
        <v>nessuna</v>
      </c>
      <c r="M230" s="316"/>
      <c r="N230" s="316"/>
      <c r="O230" s="316" t="str">
        <f>'4-Inserimento dati (VSost somm)'!E515</f>
        <v>nessuna</v>
      </c>
      <c r="P230" s="316"/>
      <c r="Q230" s="316"/>
      <c r="R230" s="316" t="str">
        <f>'4-Inserimento dati (VSost somm)'!E515</f>
        <v>nessuna</v>
      </c>
      <c r="S230" s="316"/>
      <c r="T230" s="319"/>
      <c r="U230" s="189"/>
      <c r="V230" s="156"/>
      <c r="W230" s="176" t="str">
        <f>(IF('4-Inserimento dati (VSost somm)'!E515="sconosciuto","X","l"))</f>
        <v>l</v>
      </c>
      <c r="X230" s="21"/>
      <c r="Y230" s="170" t="str">
        <f>IF('4-Inserimento dati (VSost somm)'!G515="nessuna","X",0)</f>
        <v>X</v>
      </c>
      <c r="Z230" s="171">
        <f>IF('4-Inserimento dati (VSost somm)'!G515="piccola","X",0)</f>
        <v>0</v>
      </c>
      <c r="AA230" s="171">
        <f>IF('4-Inserimento dati (VSost somm)'!G515="media","X",0)</f>
        <v>0</v>
      </c>
      <c r="AB230" s="172">
        <f>IF('4-Inserimento dati (VSost somm)'!G515="grande","X",0)</f>
        <v>0</v>
      </c>
      <c r="AC230" s="312">
        <f>'4-Inserimento dati (VSost somm)'!H515</f>
        <v>0</v>
      </c>
      <c r="AD230" s="313"/>
      <c r="AE230" s="314"/>
    </row>
    <row r="231" spans="1:31" ht="25.5" customHeight="1">
      <c r="A231" s="390"/>
      <c r="B231" s="74">
        <f t="shared" si="8"/>
        <v>8</v>
      </c>
      <c r="C231" s="75" t="s">
        <v>50</v>
      </c>
      <c r="D231" s="75"/>
      <c r="E231" s="63"/>
      <c r="F231" s="63"/>
      <c r="G231" s="63"/>
      <c r="H231" s="81"/>
      <c r="I231" s="317" t="str">
        <f>'4-Inserimento dati (VSost somm)'!E517</f>
        <v>nessuna</v>
      </c>
      <c r="J231" s="318"/>
      <c r="K231" s="318"/>
      <c r="L231" s="318" t="str">
        <f>'4-Inserimento dati (VSost somm)'!E517</f>
        <v>nessuna</v>
      </c>
      <c r="M231" s="318"/>
      <c r="N231" s="318"/>
      <c r="O231" s="318" t="str">
        <f>'4-Inserimento dati (VSost somm)'!E517</f>
        <v>nessuna</v>
      </c>
      <c r="P231" s="318"/>
      <c r="Q231" s="318"/>
      <c r="R231" s="318" t="str">
        <f>'4-Inserimento dati (VSost somm)'!E517</f>
        <v>nessuna</v>
      </c>
      <c r="S231" s="318"/>
      <c r="T231" s="357"/>
      <c r="U231" s="190"/>
      <c r="V231" s="157"/>
      <c r="W231" s="177" t="str">
        <f>(IF('4-Inserimento dati (VSost somm)'!E517="sconosciuto","X","l"))</f>
        <v>l</v>
      </c>
      <c r="X231" s="22"/>
      <c r="Y231" s="173" t="str">
        <f>IF('4-Inserimento dati (VSost somm)'!G517="nessuna","X",0)</f>
        <v>X</v>
      </c>
      <c r="Z231" s="174">
        <f>IF('4-Inserimento dati (VSost somm)'!G517="piccola","X",0)</f>
        <v>0</v>
      </c>
      <c r="AA231" s="174">
        <f>IF('4-Inserimento dati (VSost somm)'!G517="media","X",0)</f>
        <v>0</v>
      </c>
      <c r="AB231" s="175">
        <f>IF('4-Inserimento dati (VSost somm)'!G517="grande","X",0)</f>
        <v>0</v>
      </c>
      <c r="AC231" s="312">
        <f>'4-Inserimento dati (VSost somm)'!H517</f>
        <v>0</v>
      </c>
      <c r="AD231" s="313"/>
      <c r="AE231" s="314"/>
    </row>
    <row r="232" spans="1:31" ht="12.75">
      <c r="A232" s="203"/>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2.75">
      <c r="A233" s="203"/>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2.75">
      <c r="A234" s="203"/>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5.75">
      <c r="A235" s="203"/>
      <c r="B235" s="1" t="s">
        <v>108</v>
      </c>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2.75">
      <c r="A236" s="203"/>
      <c r="B236" s="3"/>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2.75">
      <c r="A237" s="203"/>
      <c r="B237" s="3" t="s">
        <v>104</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2.75">
      <c r="A238" s="203"/>
      <c r="B238" s="3"/>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2.75" customHeight="1">
      <c r="A239" s="203"/>
      <c r="B239" s="2"/>
      <c r="C239" s="2"/>
      <c r="D239" s="2"/>
      <c r="E239" s="2"/>
      <c r="F239" s="2"/>
      <c r="G239" s="2"/>
      <c r="H239" s="2"/>
      <c r="I239" s="2"/>
      <c r="J239" s="2"/>
      <c r="K239" s="2"/>
      <c r="L239" s="2"/>
      <c r="M239" s="2"/>
      <c r="N239" s="2"/>
      <c r="O239" s="2"/>
      <c r="P239" s="2"/>
      <c r="Q239" s="2"/>
      <c r="R239" s="2"/>
      <c r="S239" s="2"/>
      <c r="T239" s="2"/>
      <c r="U239" s="2"/>
      <c r="V239" s="2"/>
      <c r="W239" s="353" t="s">
        <v>105</v>
      </c>
      <c r="X239" s="353"/>
      <c r="Y239" s="353"/>
      <c r="Z239" s="353"/>
      <c r="AA239" s="353"/>
      <c r="AB239" s="353"/>
      <c r="AC239" s="14"/>
      <c r="AD239" s="14"/>
      <c r="AE239" s="14"/>
    </row>
    <row r="240" spans="1:31" ht="12.75">
      <c r="A240" s="203"/>
      <c r="B240" s="2"/>
      <c r="C240" s="2"/>
      <c r="D240" s="2"/>
      <c r="E240" s="2"/>
      <c r="F240" s="2"/>
      <c r="G240" s="2"/>
      <c r="H240" s="2"/>
      <c r="I240" s="2"/>
      <c r="J240" s="2"/>
      <c r="K240" s="2"/>
      <c r="L240" s="2"/>
      <c r="M240" s="2"/>
      <c r="N240" s="2"/>
      <c r="O240" s="2"/>
      <c r="P240" s="2"/>
      <c r="Q240" s="2"/>
      <c r="R240" s="2"/>
      <c r="S240" s="2"/>
      <c r="T240" s="2"/>
      <c r="U240" s="2"/>
      <c r="V240" s="2"/>
      <c r="W240" s="353"/>
      <c r="X240" s="353"/>
      <c r="Y240" s="353"/>
      <c r="Z240" s="353"/>
      <c r="AA240" s="353"/>
      <c r="AB240" s="353"/>
      <c r="AC240" s="14"/>
      <c r="AD240" s="14"/>
      <c r="AE240" s="14"/>
    </row>
    <row r="241" spans="1:31" ht="7.5" customHeight="1">
      <c r="A241" s="203"/>
      <c r="B241" s="2"/>
      <c r="C241" s="2"/>
      <c r="D241" s="2"/>
      <c r="E241" s="2"/>
      <c r="F241" s="2"/>
      <c r="G241" s="2"/>
      <c r="H241" s="2"/>
      <c r="I241" s="2"/>
      <c r="J241" s="2"/>
      <c r="K241" s="2"/>
      <c r="L241" s="2"/>
      <c r="M241" s="2"/>
      <c r="N241" s="2"/>
      <c r="O241" s="2"/>
      <c r="P241" s="2"/>
      <c r="Q241" s="2"/>
      <c r="R241" s="2"/>
      <c r="S241" s="2"/>
      <c r="T241" s="2"/>
      <c r="U241" s="2"/>
      <c r="V241" s="2"/>
      <c r="W241" s="14"/>
      <c r="X241" s="14"/>
      <c r="Y241" s="14"/>
      <c r="Z241" s="14"/>
      <c r="AA241" s="14"/>
      <c r="AB241" s="14"/>
      <c r="AC241" s="14"/>
      <c r="AD241" s="14"/>
      <c r="AE241" s="14"/>
    </row>
    <row r="242" spans="1:31" ht="12.75" customHeight="1">
      <c r="A242" s="203"/>
      <c r="B242" s="2"/>
      <c r="C242" s="2"/>
      <c r="D242" s="2"/>
      <c r="E242" s="2"/>
      <c r="F242" s="2"/>
      <c r="G242" s="2"/>
      <c r="H242" s="2"/>
      <c r="I242" s="2"/>
      <c r="J242" s="2"/>
      <c r="K242" s="2"/>
      <c r="L242" s="2"/>
      <c r="M242" s="2"/>
      <c r="N242" s="2"/>
      <c r="O242" s="2"/>
      <c r="P242" s="2"/>
      <c r="Q242" s="2"/>
      <c r="R242" s="2"/>
      <c r="S242" s="2"/>
      <c r="T242" s="2"/>
      <c r="U242" s="2"/>
      <c r="V242" s="2"/>
      <c r="W242" s="2" t="s">
        <v>33</v>
      </c>
      <c r="X242" s="2"/>
      <c r="Y242" s="2"/>
      <c r="Z242" s="12">
        <f>'4-Inserimento dati (VSost somm)'!J364+'4-Inserimento dati (VSost somm)'!J370+'4-Inserimento dati (VSost somm)'!J376+'4-Inserimento dati (VSost somm)'!J382+'4-Inserimento dati (VSost somm)'!J388+'4-Inserimento dati (VSost somm)'!J394+'4-Inserimento dati (VSost somm)'!J400</f>
        <v>0</v>
      </c>
      <c r="AA242" s="2"/>
      <c r="AB242" s="2"/>
      <c r="AC242" s="2"/>
      <c r="AD242" s="2"/>
      <c r="AE242" s="2"/>
    </row>
    <row r="243" spans="1:31" ht="12.75">
      <c r="A243" s="203"/>
      <c r="B243" s="2"/>
      <c r="C243" s="2"/>
      <c r="D243" s="2"/>
      <c r="E243" s="2"/>
      <c r="F243" s="2"/>
      <c r="G243" s="2"/>
      <c r="H243" s="2"/>
      <c r="I243" s="2"/>
      <c r="J243" s="2"/>
      <c r="K243" s="2"/>
      <c r="L243" s="2"/>
      <c r="M243" s="2"/>
      <c r="N243" s="2"/>
      <c r="O243" s="2"/>
      <c r="P243" s="2"/>
      <c r="Q243" s="2"/>
      <c r="R243" s="2"/>
      <c r="S243" s="2"/>
      <c r="T243" s="2"/>
      <c r="U243" s="2"/>
      <c r="V243" s="2"/>
      <c r="W243" s="2" t="s">
        <v>53</v>
      </c>
      <c r="X243" s="2"/>
      <c r="Y243" s="2"/>
      <c r="Z243" s="12">
        <f>'4-Inserimento dati (VSost somm)'!J409+'4-Inserimento dati (VSost somm)'!J415+'4-Inserimento dati (VSost somm)'!J421+'4-Inserimento dati (VSost somm)'!J427+'4-Inserimento dati (VSost somm)'!J433+'4-Inserimento dati (VSost somm)'!J439+'4-Inserimento dati (VSost somm)'!J445</f>
        <v>0</v>
      </c>
      <c r="AA243" s="2"/>
      <c r="AB243" s="2"/>
      <c r="AC243" s="2"/>
      <c r="AD243" s="2"/>
      <c r="AE243" s="2"/>
    </row>
    <row r="244" spans="1:31" ht="12.75">
      <c r="A244" s="203"/>
      <c r="B244" s="2"/>
      <c r="C244" s="2"/>
      <c r="D244" s="2"/>
      <c r="E244" s="2"/>
      <c r="F244" s="2"/>
      <c r="G244" s="2"/>
      <c r="H244" s="2"/>
      <c r="I244" s="2"/>
      <c r="J244" s="2"/>
      <c r="K244" s="2"/>
      <c r="L244" s="2"/>
      <c r="M244" s="2"/>
      <c r="N244" s="2"/>
      <c r="O244" s="2"/>
      <c r="P244" s="2"/>
      <c r="Q244" s="2"/>
      <c r="R244" s="2"/>
      <c r="S244" s="2"/>
      <c r="T244" s="2"/>
      <c r="U244" s="2"/>
      <c r="V244" s="2"/>
      <c r="W244" s="2" t="s">
        <v>54</v>
      </c>
      <c r="X244" s="2"/>
      <c r="Y244" s="2"/>
      <c r="Z244" s="12">
        <f>'4-Inserimento dati (VSost somm)'!J454+'4-Inserimento dati (VSost somm)'!J460+'4-Inserimento dati (VSost somm)'!J466+'4-Inserimento dati (VSost somm)'!J472+'4-Inserimento dati (VSost somm)'!J478+'4-Inserimento dati (VSost somm)'!J484+'4-Inserimento dati (VSost somm)'!J490</f>
        <v>0</v>
      </c>
      <c r="AA244" s="2"/>
      <c r="AB244" s="2"/>
      <c r="AC244" s="2"/>
      <c r="AD244" s="2"/>
      <c r="AE244" s="2"/>
    </row>
    <row r="245" spans="1:31" ht="12.75">
      <c r="A245" s="203"/>
      <c r="B245" s="2"/>
      <c r="C245" s="2"/>
      <c r="D245" s="2"/>
      <c r="E245" s="2"/>
      <c r="F245" s="2"/>
      <c r="G245" s="2"/>
      <c r="H245" s="2"/>
      <c r="I245" s="2"/>
      <c r="J245" s="2"/>
      <c r="K245" s="2"/>
      <c r="L245" s="2"/>
      <c r="M245" s="2"/>
      <c r="N245" s="2"/>
      <c r="O245" s="2"/>
      <c r="P245" s="13"/>
      <c r="Q245" s="13"/>
      <c r="R245" s="2"/>
      <c r="S245" s="2"/>
      <c r="T245" s="2"/>
      <c r="U245" s="2"/>
      <c r="V245" s="2"/>
      <c r="W245" s="2"/>
      <c r="X245" s="2"/>
      <c r="Y245" s="2"/>
      <c r="Z245" s="2"/>
      <c r="AA245" s="2"/>
      <c r="AB245" s="2"/>
      <c r="AC245" s="2"/>
      <c r="AD245" s="2"/>
      <c r="AE245" s="2"/>
    </row>
    <row r="246" spans="1:31" ht="12.75" customHeight="1">
      <c r="A246" s="203"/>
      <c r="B246" s="2"/>
      <c r="C246" s="2"/>
      <c r="D246" s="12"/>
      <c r="E246" s="12"/>
      <c r="F246" s="12"/>
      <c r="G246" s="2"/>
      <c r="H246" s="2"/>
      <c r="I246" s="2"/>
      <c r="J246" s="2"/>
      <c r="K246" s="2"/>
      <c r="L246" s="2"/>
      <c r="M246" s="2"/>
      <c r="N246" s="2"/>
      <c r="O246" s="2"/>
      <c r="P246" s="13"/>
      <c r="Q246" s="13"/>
      <c r="R246" s="2"/>
      <c r="S246" s="2"/>
      <c r="T246" s="2"/>
      <c r="U246" s="2"/>
      <c r="V246" s="2"/>
      <c r="W246" s="2"/>
      <c r="X246" s="2"/>
      <c r="Y246" s="2"/>
      <c r="Z246" s="2"/>
      <c r="AA246" s="2"/>
      <c r="AB246" s="2"/>
      <c r="AC246" s="14"/>
      <c r="AD246" s="14"/>
      <c r="AE246" s="14"/>
    </row>
    <row r="247" spans="1:31" ht="12.75" customHeight="1">
      <c r="A247" s="203"/>
      <c r="B247" s="2"/>
      <c r="C247" s="2"/>
      <c r="D247" s="2"/>
      <c r="E247" s="2"/>
      <c r="F247" s="2"/>
      <c r="G247" s="2"/>
      <c r="H247" s="2"/>
      <c r="I247" s="2"/>
      <c r="J247" s="2"/>
      <c r="K247" s="2"/>
      <c r="L247" s="2"/>
      <c r="M247" s="2"/>
      <c r="N247" s="2"/>
      <c r="O247" s="2"/>
      <c r="P247" s="13"/>
      <c r="Q247" s="13"/>
      <c r="R247" s="2"/>
      <c r="S247" s="2"/>
      <c r="T247" s="2"/>
      <c r="U247" s="2"/>
      <c r="V247" s="2"/>
      <c r="W247" s="353" t="s">
        <v>106</v>
      </c>
      <c r="X247" s="353"/>
      <c r="Y247" s="353"/>
      <c r="Z247" s="353"/>
      <c r="AA247" s="353"/>
      <c r="AB247" s="353"/>
      <c r="AC247" s="14"/>
      <c r="AD247" s="14"/>
      <c r="AE247" s="14"/>
    </row>
    <row r="248" spans="1:31" ht="12.75" customHeight="1">
      <c r="A248" s="390" t="s">
        <v>23</v>
      </c>
      <c r="B248" s="2"/>
      <c r="C248" s="2"/>
      <c r="D248" s="2"/>
      <c r="E248" s="2"/>
      <c r="F248" s="2"/>
      <c r="G248" s="2"/>
      <c r="H248" s="2"/>
      <c r="I248" s="2"/>
      <c r="J248" s="2"/>
      <c r="K248" s="2"/>
      <c r="L248" s="2"/>
      <c r="M248" s="2"/>
      <c r="N248" s="2"/>
      <c r="O248" s="2"/>
      <c r="P248" s="13"/>
      <c r="Q248" s="13"/>
      <c r="R248" s="2"/>
      <c r="S248" s="2"/>
      <c r="T248" s="2"/>
      <c r="U248" s="2"/>
      <c r="V248" s="2"/>
      <c r="W248" s="353"/>
      <c r="X248" s="353"/>
      <c r="Y248" s="353"/>
      <c r="Z248" s="353"/>
      <c r="AA248" s="353"/>
      <c r="AB248" s="353"/>
      <c r="AC248" s="14"/>
      <c r="AD248" s="14"/>
      <c r="AE248" s="14"/>
    </row>
    <row r="249" spans="1:31" ht="12.75">
      <c r="A249" s="390"/>
      <c r="B249" s="2"/>
      <c r="C249" s="2"/>
      <c r="D249" s="2"/>
      <c r="E249" s="2"/>
      <c r="F249" s="2"/>
      <c r="G249" s="2"/>
      <c r="H249" s="2"/>
      <c r="I249" s="2"/>
      <c r="J249" s="2"/>
      <c r="K249" s="2"/>
      <c r="L249" s="2"/>
      <c r="M249" s="2"/>
      <c r="N249" s="2"/>
      <c r="O249" s="2"/>
      <c r="P249" s="13"/>
      <c r="Q249" s="13"/>
      <c r="R249" s="2"/>
      <c r="S249" s="2"/>
      <c r="T249" s="2"/>
      <c r="U249" s="2"/>
      <c r="V249" s="2"/>
      <c r="W249" s="14"/>
      <c r="X249" s="14"/>
      <c r="Y249" s="14"/>
      <c r="Z249" s="14"/>
      <c r="AA249" s="14"/>
      <c r="AB249" s="14"/>
      <c r="AC249" s="2"/>
      <c r="AD249" s="2"/>
      <c r="AE249" s="2"/>
    </row>
    <row r="250" spans="1:31" ht="12.75">
      <c r="A250" s="390"/>
      <c r="B250" s="2"/>
      <c r="C250" s="2"/>
      <c r="D250" s="2"/>
      <c r="E250" s="2"/>
      <c r="F250" s="2"/>
      <c r="G250" s="2"/>
      <c r="H250" s="2"/>
      <c r="I250" s="2"/>
      <c r="J250" s="2"/>
      <c r="K250" s="2"/>
      <c r="L250" s="2"/>
      <c r="M250" s="2"/>
      <c r="N250" s="2"/>
      <c r="O250" s="2"/>
      <c r="P250" s="13"/>
      <c r="Q250" s="13"/>
      <c r="R250" s="2"/>
      <c r="S250" s="2"/>
      <c r="T250" s="2"/>
      <c r="U250" s="2"/>
      <c r="V250" s="2"/>
      <c r="W250" s="2" t="s">
        <v>33</v>
      </c>
      <c r="X250" s="2"/>
      <c r="Y250" s="2"/>
      <c r="Z250" s="12">
        <f>'4-Inserimento dati (VSost somm)'!K364+'4-Inserimento dati (VSost somm)'!K370+'4-Inserimento dati (VSost somm)'!K376+'4-Inserimento dati (VSost somm)'!K382+'4-Inserimento dati (VSost somm)'!K388+'4-Inserimento dati (VSost somm)'!K394+'4-Inserimento dati (VSost somm)'!K400</f>
        <v>0</v>
      </c>
      <c r="AA250" s="2"/>
      <c r="AB250" s="2"/>
      <c r="AC250" s="2"/>
      <c r="AD250" s="2"/>
      <c r="AE250" s="2"/>
    </row>
    <row r="251" spans="1:31" ht="12.75">
      <c r="A251" s="390"/>
      <c r="B251" s="2"/>
      <c r="C251" s="2"/>
      <c r="D251" s="2"/>
      <c r="E251" s="2"/>
      <c r="F251" s="2"/>
      <c r="G251" s="2"/>
      <c r="H251" s="2"/>
      <c r="I251" s="2"/>
      <c r="J251" s="2"/>
      <c r="K251" s="2"/>
      <c r="L251" s="2"/>
      <c r="M251" s="2"/>
      <c r="N251" s="2"/>
      <c r="O251" s="2"/>
      <c r="P251" s="2"/>
      <c r="Q251" s="2"/>
      <c r="R251" s="2"/>
      <c r="S251" s="2"/>
      <c r="T251" s="2"/>
      <c r="U251" s="2"/>
      <c r="V251" s="2"/>
      <c r="W251" s="2" t="s">
        <v>53</v>
      </c>
      <c r="X251" s="2"/>
      <c r="Y251" s="2"/>
      <c r="Z251" s="12">
        <f>'4-Inserimento dati (VSost somm)'!K409+'4-Inserimento dati (VSost somm)'!K415+'4-Inserimento dati (VSost somm)'!K421+'4-Inserimento dati (VSost somm)'!K427+'4-Inserimento dati (VSost somm)'!K433+'4-Inserimento dati (VSost somm)'!K439+'4-Inserimento dati (VSost somm)'!K445</f>
        <v>0</v>
      </c>
      <c r="AA251" s="2"/>
      <c r="AB251" s="2"/>
      <c r="AC251" s="2"/>
      <c r="AD251" s="2"/>
      <c r="AE251" s="2"/>
    </row>
    <row r="252" spans="1:34" ht="12.75">
      <c r="A252" s="390"/>
      <c r="B252" s="2"/>
      <c r="C252" s="2"/>
      <c r="D252" s="2"/>
      <c r="E252" s="2"/>
      <c r="F252" s="2"/>
      <c r="G252" s="2"/>
      <c r="H252" s="2"/>
      <c r="I252" s="2"/>
      <c r="J252" s="2"/>
      <c r="K252" s="2"/>
      <c r="L252" s="2"/>
      <c r="M252" s="2"/>
      <c r="N252" s="2"/>
      <c r="O252" s="2"/>
      <c r="P252" s="2"/>
      <c r="Q252" s="2"/>
      <c r="R252" s="2"/>
      <c r="S252" s="2"/>
      <c r="T252" s="2"/>
      <c r="U252" s="2"/>
      <c r="V252" s="2"/>
      <c r="W252" s="2" t="s">
        <v>54</v>
      </c>
      <c r="X252" s="2"/>
      <c r="Y252" s="2"/>
      <c r="Z252" s="12">
        <f>'4-Inserimento dati (VSost somm)'!K454+'4-Inserimento dati (VSost somm)'!K460+'4-Inserimento dati (VSost somm)'!K466+'4-Inserimento dati (VSost somm)'!K472+'4-Inserimento dati (VSost somm)'!K478+'4-Inserimento dati (VSost somm)'!K484+'4-Inserimento dati (VSost somm)'!K490</f>
        <v>0</v>
      </c>
      <c r="AA252" s="2"/>
      <c r="AB252" s="2"/>
      <c r="AC252" s="2"/>
      <c r="AD252" s="2"/>
      <c r="AE252" s="2"/>
      <c r="AG252" s="230"/>
      <c r="AH252" s="230"/>
    </row>
    <row r="253" spans="1:34" ht="12.75">
      <c r="A253" s="390"/>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G253" s="230"/>
      <c r="AH253" s="230"/>
    </row>
    <row r="254" spans="1:34" ht="12.75">
      <c r="A254" s="390"/>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G254" s="230"/>
      <c r="AH254" s="230"/>
    </row>
    <row r="255" spans="1:34" ht="12.75">
      <c r="A255" s="390"/>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G255" s="230"/>
      <c r="AH255" s="230"/>
    </row>
    <row r="256" spans="1:34" ht="12.75">
      <c r="A256" s="203"/>
      <c r="B256" s="2"/>
      <c r="C256" s="2"/>
      <c r="D256" s="2"/>
      <c r="E256" s="2"/>
      <c r="F256" s="2"/>
      <c r="G256" s="2"/>
      <c r="H256" s="2"/>
      <c r="I256" s="2"/>
      <c r="J256" s="2"/>
      <c r="K256" s="2"/>
      <c r="L256" s="2"/>
      <c r="M256" s="2"/>
      <c r="N256" s="2"/>
      <c r="O256" s="2"/>
      <c r="P256" s="2"/>
      <c r="Q256" s="2"/>
      <c r="R256" s="2"/>
      <c r="S256" s="2"/>
      <c r="T256" s="2"/>
      <c r="U256" s="2"/>
      <c r="V256" s="2"/>
      <c r="W256" s="3"/>
      <c r="X256" s="2"/>
      <c r="Y256" s="2"/>
      <c r="Z256" s="2"/>
      <c r="AA256" s="2"/>
      <c r="AB256" s="2"/>
      <c r="AC256" s="2"/>
      <c r="AD256" s="2"/>
      <c r="AE256" s="2"/>
      <c r="AG256" s="230"/>
      <c r="AH256" s="230"/>
    </row>
    <row r="257" spans="1:34" ht="12.75">
      <c r="A257" s="203"/>
      <c r="B257" s="2"/>
      <c r="C257" s="2"/>
      <c r="D257" s="2"/>
      <c r="E257" s="2"/>
      <c r="F257" s="2"/>
      <c r="G257" s="2"/>
      <c r="H257" s="2"/>
      <c r="I257" s="2"/>
      <c r="J257" s="2"/>
      <c r="K257" s="2"/>
      <c r="L257" s="2"/>
      <c r="M257" s="2"/>
      <c r="N257" s="2"/>
      <c r="O257" s="2"/>
      <c r="P257" s="2"/>
      <c r="Q257" s="2"/>
      <c r="R257" s="2"/>
      <c r="S257" s="2"/>
      <c r="T257" s="2"/>
      <c r="U257" s="2"/>
      <c r="V257" s="2"/>
      <c r="W257" s="353"/>
      <c r="X257" s="353"/>
      <c r="Y257" s="353"/>
      <c r="Z257" s="330"/>
      <c r="AA257" s="330"/>
      <c r="AB257" s="330"/>
      <c r="AC257" s="2"/>
      <c r="AD257" s="2"/>
      <c r="AE257" s="2"/>
      <c r="AG257" s="230"/>
      <c r="AH257" s="230"/>
    </row>
    <row r="258" spans="1:34" ht="12.75">
      <c r="A258" s="203"/>
      <c r="B258" s="2"/>
      <c r="C258" s="2"/>
      <c r="D258" s="2"/>
      <c r="E258" s="2"/>
      <c r="F258" s="2"/>
      <c r="G258" s="2"/>
      <c r="H258" s="2"/>
      <c r="I258" s="2"/>
      <c r="J258" s="2"/>
      <c r="K258" s="2"/>
      <c r="L258" s="2"/>
      <c r="M258" s="2"/>
      <c r="N258" s="2"/>
      <c r="O258" s="2"/>
      <c r="P258" s="2"/>
      <c r="Q258" s="2"/>
      <c r="R258" s="2"/>
      <c r="S258" s="2"/>
      <c r="T258" s="2"/>
      <c r="U258" s="2"/>
      <c r="V258" s="2"/>
      <c r="W258" s="330"/>
      <c r="X258" s="330"/>
      <c r="Y258" s="330"/>
      <c r="Z258" s="330"/>
      <c r="AA258" s="330"/>
      <c r="AB258" s="330"/>
      <c r="AC258" s="2"/>
      <c r="AD258" s="2"/>
      <c r="AE258" s="2"/>
      <c r="AG258" s="230"/>
      <c r="AH258" s="230"/>
    </row>
    <row r="259" spans="1:34" ht="12.75">
      <c r="A259" s="20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G259" s="230"/>
      <c r="AH259" s="230"/>
    </row>
    <row r="260" spans="1:31" ht="12.75">
      <c r="A260" s="203"/>
      <c r="B260" s="2"/>
      <c r="C260" s="2"/>
      <c r="D260" s="2"/>
      <c r="E260" s="2"/>
      <c r="F260" s="2"/>
      <c r="G260" s="2"/>
      <c r="H260" s="2"/>
      <c r="I260" s="2"/>
      <c r="J260" s="2"/>
      <c r="K260" s="2"/>
      <c r="L260" s="2"/>
      <c r="M260" s="2"/>
      <c r="N260" s="2"/>
      <c r="O260" s="2"/>
      <c r="P260" s="2"/>
      <c r="Q260" s="2"/>
      <c r="R260" s="2"/>
      <c r="S260" s="2"/>
      <c r="T260" s="2"/>
      <c r="U260" s="2"/>
      <c r="V260" s="2"/>
      <c r="W260" s="2"/>
      <c r="X260" s="2"/>
      <c r="Y260" s="2"/>
      <c r="Z260" s="12"/>
      <c r="AA260" s="2"/>
      <c r="AB260" s="2"/>
      <c r="AC260" s="2"/>
      <c r="AD260" s="2"/>
      <c r="AE260" s="2"/>
    </row>
    <row r="261" spans="1:31" ht="12.75">
      <c r="A261" s="203"/>
      <c r="B261" s="2"/>
      <c r="C261" s="2"/>
      <c r="D261" s="2"/>
      <c r="E261" s="2"/>
      <c r="F261" s="2"/>
      <c r="G261" s="2"/>
      <c r="H261" s="2"/>
      <c r="I261" s="2"/>
      <c r="J261" s="2"/>
      <c r="K261" s="2"/>
      <c r="L261" s="2"/>
      <c r="M261" s="2"/>
      <c r="N261" s="2"/>
      <c r="O261" s="2"/>
      <c r="P261" s="2"/>
      <c r="Q261" s="2"/>
      <c r="R261" s="2"/>
      <c r="S261" s="2"/>
      <c r="T261" s="2"/>
      <c r="U261" s="2"/>
      <c r="V261" s="2"/>
      <c r="W261" s="2"/>
      <c r="X261" s="2"/>
      <c r="Y261" s="2"/>
      <c r="Z261" s="12"/>
      <c r="AA261" s="2"/>
      <c r="AB261" s="2"/>
      <c r="AC261" s="2"/>
      <c r="AD261" s="2"/>
      <c r="AE261" s="2"/>
    </row>
    <row r="262" spans="1:31" ht="12.75">
      <c r="A262" s="20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2.75">
      <c r="A263" s="20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 r="A264" s="203"/>
      <c r="B264" s="2"/>
      <c r="C264" s="334">
        <f>IF('4-Inserimento dati (VSost somm)'!P364=0,0,"Attenzione: la somma di almeno un'aggregazione è diversa da 100%!")</f>
        <v>0</v>
      </c>
      <c r="D264" s="335"/>
      <c r="E264" s="335"/>
      <c r="F264" s="335"/>
      <c r="G264" s="335"/>
      <c r="H264" s="335"/>
      <c r="I264" s="335"/>
      <c r="J264" s="335"/>
      <c r="K264" s="335"/>
      <c r="L264" s="335"/>
      <c r="M264" s="335"/>
      <c r="N264" s="335"/>
      <c r="O264" s="335"/>
      <c r="P264" s="335"/>
      <c r="Q264" s="335"/>
      <c r="R264" s="335"/>
      <c r="S264" s="290"/>
      <c r="T264" s="290"/>
      <c r="U264" s="2"/>
      <c r="V264" s="2"/>
      <c r="W264" s="2"/>
      <c r="X264" s="2"/>
      <c r="Y264" s="2"/>
      <c r="Z264" s="2"/>
      <c r="AA264" s="2"/>
      <c r="AB264" s="2"/>
      <c r="AC264" s="2"/>
      <c r="AD264" s="2"/>
      <c r="AE264" s="2"/>
    </row>
    <row r="265" spans="1:31" ht="12.75">
      <c r="A265" s="203"/>
      <c r="B265" s="2"/>
      <c r="C265" s="2"/>
      <c r="D265" s="12"/>
      <c r="E265" s="12"/>
      <c r="F265" s="1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 r="A266" s="203"/>
      <c r="B266" s="2"/>
      <c r="C266" s="2"/>
      <c r="D266" s="12"/>
      <c r="E266" s="12"/>
      <c r="F266" s="1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s="231" customFormat="1" ht="15.75">
      <c r="A267" s="227"/>
      <c r="B267" s="40" t="s">
        <v>86</v>
      </c>
      <c r="C267" s="39"/>
      <c r="D267" s="39"/>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row>
    <row r="268" spans="1:31" s="231" customFormat="1" ht="18" customHeight="1">
      <c r="A268" s="227"/>
      <c r="B268" s="54" t="s">
        <v>91</v>
      </c>
      <c r="C268" s="39"/>
      <c r="D268" s="39"/>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row>
    <row r="269" spans="1:31" s="231" customFormat="1" ht="63.75" customHeight="1">
      <c r="A269" s="227"/>
      <c r="B269" s="365">
        <f>'4-Inserimento dati (VSost somm)'!B699:G699</f>
        <v>0</v>
      </c>
      <c r="C269" s="366"/>
      <c r="D269" s="366"/>
      <c r="E269" s="366"/>
      <c r="F269" s="366"/>
      <c r="G269" s="366"/>
      <c r="H269" s="362"/>
      <c r="I269" s="362"/>
      <c r="J269" s="362"/>
      <c r="K269" s="362"/>
      <c r="L269" s="362"/>
      <c r="M269" s="362"/>
      <c r="N269" s="362"/>
      <c r="O269" s="362"/>
      <c r="P269" s="362"/>
      <c r="Q269" s="362"/>
      <c r="R269" s="362"/>
      <c r="S269" s="362"/>
      <c r="T269" s="362"/>
      <c r="U269" s="362"/>
      <c r="V269" s="362"/>
      <c r="W269" s="362"/>
      <c r="X269" s="362"/>
      <c r="Y269" s="362"/>
      <c r="Z269" s="362"/>
      <c r="AA269" s="362"/>
      <c r="AB269" s="362"/>
      <c r="AC269" s="362"/>
      <c r="AD269" s="33"/>
      <c r="AE269" s="33"/>
    </row>
    <row r="270" spans="1:31" s="231" customFormat="1" ht="13.5" thickBot="1">
      <c r="A270" s="227"/>
      <c r="B270" s="99"/>
      <c r="C270" s="99"/>
      <c r="D270" s="99"/>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row>
    <row r="271" spans="1:31" s="231" customFormat="1" ht="12.75">
      <c r="A271" s="227"/>
      <c r="B271" s="39"/>
      <c r="C271" s="39"/>
      <c r="D271" s="39"/>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row>
    <row r="272" spans="1:31" s="231" customFormat="1" ht="18">
      <c r="A272" s="227"/>
      <c r="B272" s="101" t="str">
        <f>'4-Inserimento dati (VSost somm)'!B530</f>
        <v>Variante 4</v>
      </c>
      <c r="C272" s="39"/>
      <c r="D272" s="39"/>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row>
    <row r="273" spans="1:31" ht="12.75">
      <c r="A273" s="20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5.75">
      <c r="A274" s="203"/>
      <c r="B274" s="1" t="s">
        <v>159</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8.75" customHeight="1">
      <c r="A275" s="203"/>
      <c r="B275" s="11"/>
      <c r="C275" s="11"/>
      <c r="D275" s="11"/>
      <c r="E275" s="11"/>
      <c r="F275" s="11"/>
      <c r="G275" s="29"/>
      <c r="H275" s="326" t="s">
        <v>93</v>
      </c>
      <c r="I275" s="336"/>
      <c r="J275" s="336"/>
      <c r="K275" s="336"/>
      <c r="L275" s="336"/>
      <c r="M275" s="336"/>
      <c r="N275" s="336"/>
      <c r="O275" s="336"/>
      <c r="P275" s="336"/>
      <c r="Q275" s="336"/>
      <c r="R275" s="336"/>
      <c r="S275" s="336"/>
      <c r="T275" s="336"/>
      <c r="U275" s="336"/>
      <c r="V275" s="336"/>
      <c r="W275" s="337"/>
      <c r="X275" s="303" t="s">
        <v>165</v>
      </c>
      <c r="Y275" s="338" t="s">
        <v>95</v>
      </c>
      <c r="Z275" s="324"/>
      <c r="AA275" s="324"/>
      <c r="AB275" s="347"/>
      <c r="AC275" s="320" t="s">
        <v>64</v>
      </c>
      <c r="AD275" s="321"/>
      <c r="AE275" s="290"/>
    </row>
    <row r="276" spans="1:31" ht="25.5" customHeight="1">
      <c r="A276" s="203"/>
      <c r="B276" s="68" t="s">
        <v>92</v>
      </c>
      <c r="C276" s="68" t="s">
        <v>29</v>
      </c>
      <c r="D276" s="68"/>
      <c r="E276" s="68"/>
      <c r="F276" s="68"/>
      <c r="G276" s="29"/>
      <c r="H276" s="338">
        <v>-3</v>
      </c>
      <c r="I276" s="339"/>
      <c r="J276" s="324">
        <f>H276+1</f>
        <v>-2</v>
      </c>
      <c r="K276" s="340"/>
      <c r="L276" s="324">
        <v>-1</v>
      </c>
      <c r="M276" s="340">
        <f>J276+1</f>
        <v>-1</v>
      </c>
      <c r="N276" s="31">
        <v>0</v>
      </c>
      <c r="O276" s="324">
        <v>1</v>
      </c>
      <c r="P276" s="340"/>
      <c r="Q276" s="324">
        <f>O276+1</f>
        <v>2</v>
      </c>
      <c r="R276" s="340"/>
      <c r="S276" s="324">
        <f>Q276+1</f>
        <v>3</v>
      </c>
      <c r="T276" s="325"/>
      <c r="U276" s="326" t="s">
        <v>151</v>
      </c>
      <c r="V276" s="327"/>
      <c r="W276" s="328"/>
      <c r="X276" s="304"/>
      <c r="Y276" s="30" t="s">
        <v>96</v>
      </c>
      <c r="Z276" s="31" t="s">
        <v>34</v>
      </c>
      <c r="AA276" s="31" t="s">
        <v>97</v>
      </c>
      <c r="AB276" s="32" t="s">
        <v>98</v>
      </c>
      <c r="AC276" s="14"/>
      <c r="AD276" s="4"/>
      <c r="AE276" s="2"/>
    </row>
    <row r="277" spans="1:31" ht="12.75">
      <c r="A277" s="390" t="s">
        <v>24</v>
      </c>
      <c r="B277" s="69" t="s">
        <v>33</v>
      </c>
      <c r="C277" s="70"/>
      <c r="D277" s="70"/>
      <c r="E277" s="70"/>
      <c r="F277" s="70"/>
      <c r="G277" s="71"/>
      <c r="H277" s="351"/>
      <c r="I277" s="352"/>
      <c r="J277" s="16"/>
      <c r="K277" s="24"/>
      <c r="L277" s="23"/>
      <c r="M277" s="18"/>
      <c r="N277" s="5"/>
      <c r="O277" s="17"/>
      <c r="P277" s="24"/>
      <c r="Q277" s="23"/>
      <c r="R277" s="18"/>
      <c r="S277" s="17"/>
      <c r="T277" s="6"/>
      <c r="U277" s="187"/>
      <c r="V277" s="8"/>
      <c r="W277" s="9"/>
      <c r="X277" s="305"/>
      <c r="Y277" s="19"/>
      <c r="Z277" s="15"/>
      <c r="AA277" s="15"/>
      <c r="AB277" s="20"/>
      <c r="AC277" s="4"/>
      <c r="AD277" s="4"/>
      <c r="AE277" s="2"/>
    </row>
    <row r="278" spans="1:31" ht="25.5" customHeight="1">
      <c r="A278" s="390"/>
      <c r="B278" s="64" t="s">
        <v>166</v>
      </c>
      <c r="C278" s="64" t="s">
        <v>56</v>
      </c>
      <c r="D278" s="64"/>
      <c r="E278" s="64"/>
      <c r="F278" s="64"/>
      <c r="G278" s="65"/>
      <c r="H278" s="158">
        <f>IF('4-Inserimento dati (VSost somm)'!F536=0,"l",'4-Inserimento dati (VSost somm)'!E536)</f>
        <v>0</v>
      </c>
      <c r="I278" s="159">
        <f>IF('4-Inserimento dati (VSost somm)'!F536=0,"l",'4-Inserimento dati (VSost somm)'!E536)</f>
        <v>0</v>
      </c>
      <c r="J278" s="159">
        <f>IF('4-Inserimento dati (VSost somm)'!F536=0,"l",'4-Inserimento dati (VSost somm)'!E536)</f>
        <v>0</v>
      </c>
      <c r="K278" s="159">
        <f>IF('4-Inserimento dati (VSost somm)'!F536=0,"l",'4-Inserimento dati (VSost somm)'!E536)</f>
        <v>0</v>
      </c>
      <c r="L278" s="159">
        <f>IF('4-Inserimento dati (VSost somm)'!F536=0,"l",'4-Inserimento dati (VSost somm)'!E536)</f>
        <v>0</v>
      </c>
      <c r="M278" s="159">
        <f>IF('4-Inserimento dati (VSost somm)'!F536=0,"l",'4-Inserimento dati (VSost somm)'!E536)</f>
        <v>0</v>
      </c>
      <c r="N278" s="159">
        <f>IF('4-Inserimento dati (VSost somm)'!F536=0,"l",'4-Inserimento dati (VSost somm)'!E536)</f>
        <v>0</v>
      </c>
      <c r="O278" s="159">
        <f>IF('4-Inserimento dati (VSost somm)'!F536=0,"l",'4-Inserimento dati (VSost somm)'!E536)</f>
        <v>0</v>
      </c>
      <c r="P278" s="159">
        <f>IF('4-Inserimento dati (VSost somm)'!F536=0,"l",'4-Inserimento dati (VSost somm)'!E536)</f>
        <v>0</v>
      </c>
      <c r="Q278" s="159">
        <f>IF('4-Inserimento dati (VSost somm)'!F536=0,"l",'4-Inserimento dati (VSost somm)'!E536)</f>
        <v>0</v>
      </c>
      <c r="R278" s="159">
        <f>IF('4-Inserimento dati (VSost somm)'!F536=0,"l",'4-Inserimento dati (VSost somm)'!E536)</f>
        <v>0</v>
      </c>
      <c r="S278" s="159">
        <f>IF('4-Inserimento dati (VSost somm)'!F536=0,"l",'4-Inserimento dati (VSost somm)'!E536)</f>
        <v>0</v>
      </c>
      <c r="T278" s="164">
        <f>IF('4-Inserimento dati (VSost somm)'!F536=0,"l",'4-Inserimento dati (VSost somm)'!E536)</f>
        <v>0</v>
      </c>
      <c r="U278" s="194">
        <f>IF('4-Inserimento dati (VSost somm)'!F536=0,"l",'4-Inserimento dati (VSost somm)'!E536)</f>
        <v>0</v>
      </c>
      <c r="V278" s="152">
        <f>IF('4-Inserimento dati (VSost somm)'!F536=0,"l",'4-Inserimento dati (VSost somm)'!E536)</f>
        <v>0</v>
      </c>
      <c r="W278" s="176" t="str">
        <f>IF('4-Inserimento dati (VSost somm)'!F536=0,"l",(IF('4-Inserimento dati (VSost somm)'!E536="sconosciuto","X","l")))</f>
        <v>l</v>
      </c>
      <c r="X278" s="165">
        <f aca="true" t="shared" si="9" ref="X278:X284">X20</f>
        <v>0.2</v>
      </c>
      <c r="Y278" s="170" t="str">
        <f>IF('4-Inserimento dati (VSost somm)'!G536="nessuna","X",0)</f>
        <v>X</v>
      </c>
      <c r="Z278" s="171">
        <f>IF('4-Inserimento dati (VSost somm)'!G536="piccola","X",0)</f>
        <v>0</v>
      </c>
      <c r="AA278" s="171">
        <f>IF('4-Inserimento dati (VSost somm)'!G536="media","X",0)</f>
        <v>0</v>
      </c>
      <c r="AB278" s="172">
        <f>IF('4-Inserimento dati (VSost somm)'!G536="grande","X",0)</f>
        <v>0</v>
      </c>
      <c r="AC278" s="312">
        <f>'4-Inserimento dati (VSost somm)'!H536</f>
        <v>0</v>
      </c>
      <c r="AD278" s="313"/>
      <c r="AE278" s="313"/>
    </row>
    <row r="279" spans="1:31" ht="25.5" customHeight="1">
      <c r="A279" s="390"/>
      <c r="B279" s="64" t="s">
        <v>167</v>
      </c>
      <c r="C279" s="64" t="s">
        <v>58</v>
      </c>
      <c r="D279" s="64"/>
      <c r="E279" s="64"/>
      <c r="F279" s="64"/>
      <c r="G279" s="65"/>
      <c r="H279" s="158">
        <f>IF('4-Inserimento dati (VSost somm)'!F542=0,"l",'4-Inserimento dati (VSost somm)'!E542)</f>
        <v>0</v>
      </c>
      <c r="I279" s="159">
        <f>IF('4-Inserimento dati (VSost somm)'!F542=0,"l",'4-Inserimento dati (VSost somm)'!E542)</f>
        <v>0</v>
      </c>
      <c r="J279" s="159">
        <f>IF('4-Inserimento dati (VSost somm)'!F542=0,"l",'4-Inserimento dati (VSost somm)'!E542)</f>
        <v>0</v>
      </c>
      <c r="K279" s="159">
        <f>IF('4-Inserimento dati (VSost somm)'!F542=0,"l",'4-Inserimento dati (VSost somm)'!E542)</f>
        <v>0</v>
      </c>
      <c r="L279" s="159">
        <f>IF('4-Inserimento dati (VSost somm)'!F542=0,"l",'4-Inserimento dati (VSost somm)'!E542)</f>
        <v>0</v>
      </c>
      <c r="M279" s="159">
        <f>IF('4-Inserimento dati (VSost somm)'!F542=0,"l",'4-Inserimento dati (VSost somm)'!E542)</f>
        <v>0</v>
      </c>
      <c r="N279" s="159">
        <f>IF('4-Inserimento dati (VSost somm)'!F542=0,"l",'4-Inserimento dati (VSost somm)'!E542)</f>
        <v>0</v>
      </c>
      <c r="O279" s="159">
        <f>IF('4-Inserimento dati (VSost somm)'!F542=0,"l",'4-Inserimento dati (VSost somm)'!E542)</f>
        <v>0</v>
      </c>
      <c r="P279" s="159">
        <f>IF('4-Inserimento dati (VSost somm)'!F542=0,"l",'4-Inserimento dati (VSost somm)'!E542)</f>
        <v>0</v>
      </c>
      <c r="Q279" s="159">
        <f>IF('4-Inserimento dati (VSost somm)'!F542=0,"l",'4-Inserimento dati (VSost somm)'!E542)</f>
        <v>0</v>
      </c>
      <c r="R279" s="159">
        <f>IF('4-Inserimento dati (VSost somm)'!F542=0,"l",'4-Inserimento dati (VSost somm)'!E542)</f>
        <v>0</v>
      </c>
      <c r="S279" s="159">
        <f>IF('4-Inserimento dati (VSost somm)'!F542=0,"l",'4-Inserimento dati (VSost somm)'!E542)</f>
        <v>0</v>
      </c>
      <c r="T279" s="164">
        <f>IF('4-Inserimento dati (VSost somm)'!F542=0,"l",'4-Inserimento dati (VSost somm)'!E542)</f>
        <v>0</v>
      </c>
      <c r="U279" s="192">
        <f>IF('4-Inserimento dati (VSost somm)'!F542=0,"l",'4-Inserimento dati (VSost somm)'!E542)</f>
        <v>0</v>
      </c>
      <c r="V279" s="152">
        <f>IF('4-Inserimento dati (VSost somm)'!F542=0,"l",'4-Inserimento dati (VSost somm)'!E542)</f>
        <v>0</v>
      </c>
      <c r="W279" s="176" t="str">
        <f>IF('4-Inserimento dati (VSost somm)'!F542=0,"l",(IF('4-Inserimento dati (VSost somm)'!E542="sconosciuto","X","l")))</f>
        <v>l</v>
      </c>
      <c r="X279" s="165">
        <f t="shared" si="9"/>
        <v>0.2</v>
      </c>
      <c r="Y279" s="170" t="str">
        <f>IF('4-Inserimento dati (VSost somm)'!G542="nessuna","X",0)</f>
        <v>X</v>
      </c>
      <c r="Z279" s="171">
        <f>IF('4-Inserimento dati (VSost somm)'!G542="piccola","X",0)</f>
        <v>0</v>
      </c>
      <c r="AA279" s="171">
        <f>IF('4-Inserimento dati (VSost somm)'!G542="media","X",0)</f>
        <v>0</v>
      </c>
      <c r="AB279" s="172">
        <f>IF('4-Inserimento dati (VSost somm)'!G542="grande","X",0)</f>
        <v>0</v>
      </c>
      <c r="AC279" s="312">
        <f>'4-Inserimento dati (VSost somm)'!H542</f>
        <v>0</v>
      </c>
      <c r="AD279" s="313"/>
      <c r="AE279" s="313"/>
    </row>
    <row r="280" spans="1:31" ht="25.5" customHeight="1">
      <c r="A280" s="390"/>
      <c r="B280" s="64" t="s">
        <v>168</v>
      </c>
      <c r="C280" s="306" t="s">
        <v>57</v>
      </c>
      <c r="D280" s="307"/>
      <c r="E280" s="307"/>
      <c r="F280" s="307"/>
      <c r="G280" s="308"/>
      <c r="H280" s="158">
        <f>IF('4-Inserimento dati (VSost somm)'!F548=0,"l",'4-Inserimento dati (VSost somm)'!E548)</f>
        <v>0</v>
      </c>
      <c r="I280" s="159">
        <f>IF('4-Inserimento dati (VSost somm)'!F548=0,"l",'4-Inserimento dati (VSost somm)'!E548)</f>
        <v>0</v>
      </c>
      <c r="J280" s="151">
        <f>IF('4-Inserimento dati (VSost somm)'!F548=0,"l",'4-Inserimento dati (VSost somm)'!E548)</f>
        <v>0</v>
      </c>
      <c r="K280" s="159">
        <f>IF('4-Inserimento dati (VSost somm)'!F548=0,"l",'4-Inserimento dati (VSost somm)'!E548)</f>
        <v>0</v>
      </c>
      <c r="L280" s="151">
        <f>IF('4-Inserimento dati (VSost somm)'!F548=0,"l",'4-Inserimento dati (VSost somm)'!E548)</f>
        <v>0</v>
      </c>
      <c r="M280" s="159">
        <f>IF('4-Inserimento dati (VSost somm)'!F548=0,"l",'4-Inserimento dati (VSost somm)'!E548)</f>
        <v>0</v>
      </c>
      <c r="N280" s="153">
        <f>IF('4-Inserimento dati (VSost somm)'!F548=0,"l",'4-Inserimento dati (VSost somm)'!E548)</f>
        <v>0</v>
      </c>
      <c r="O280" s="151">
        <f>IF('4-Inserimento dati (VSost somm)'!F548=0,"l",'4-Inserimento dati (VSost somm)'!E548)</f>
        <v>0</v>
      </c>
      <c r="P280" s="159">
        <f>IF('4-Inserimento dati (VSost somm)'!F548=0,"l",'4-Inserimento dati (VSost somm)'!E548)</f>
        <v>0</v>
      </c>
      <c r="Q280" s="151">
        <f>IF('4-Inserimento dati (VSost somm)'!F548=0,"l",'4-Inserimento dati (VSost somm)'!E548)</f>
        <v>0</v>
      </c>
      <c r="R280" s="159">
        <f>IF('4-Inserimento dati (VSost somm)'!F548=0,"l",'4-Inserimento dati (VSost somm)'!E548)</f>
        <v>0</v>
      </c>
      <c r="S280" s="151">
        <f>IF('4-Inserimento dati (VSost somm)'!F548=0,"l",'4-Inserimento dati (VSost somm)'!E548)</f>
        <v>0</v>
      </c>
      <c r="T280" s="164">
        <f>IF('4-Inserimento dati (VSost somm)'!F548=0,"l",'4-Inserimento dati (VSost somm)'!E548)</f>
        <v>0</v>
      </c>
      <c r="U280" s="192">
        <f>IF('4-Inserimento dati (VSost somm)'!F548=0,"l",'4-Inserimento dati (VSost somm)'!E548)</f>
        <v>0</v>
      </c>
      <c r="V280" s="152">
        <f>IF('4-Inserimento dati (VSost somm)'!F548=0,"l",'4-Inserimento dati (VSost somm)'!E548)</f>
        <v>0</v>
      </c>
      <c r="W280" s="176" t="str">
        <f>IF('4-Inserimento dati (VSost somm)'!F548=0,"l",(IF('4-Inserimento dati (VSost somm)'!E548="sconosciuto","X","l")))</f>
        <v>l</v>
      </c>
      <c r="X280" s="165">
        <f t="shared" si="9"/>
        <v>0.2</v>
      </c>
      <c r="Y280" s="170" t="str">
        <f>IF('4-Inserimento dati (VSost somm)'!G548="nessuna","X",0)</f>
        <v>X</v>
      </c>
      <c r="Z280" s="171">
        <f>IF('4-Inserimento dati (VSost somm)'!G548="piccola","X",0)</f>
        <v>0</v>
      </c>
      <c r="AA280" s="171">
        <f>IF('4-Inserimento dati (VSost somm)'!G548="media","X",0)</f>
        <v>0</v>
      </c>
      <c r="AB280" s="172">
        <f>IF('4-Inserimento dati (VSost somm)'!G548="grande","X",0)</f>
        <v>0</v>
      </c>
      <c r="AC280" s="312">
        <f>'4-Inserimento dati (VSost somm)'!H548</f>
        <v>0</v>
      </c>
      <c r="AD280" s="313"/>
      <c r="AE280" s="313"/>
    </row>
    <row r="281" spans="1:31" ht="25.5" customHeight="1">
      <c r="A281" s="390"/>
      <c r="B281" s="64" t="s">
        <v>169</v>
      </c>
      <c r="C281" s="306" t="s">
        <v>35</v>
      </c>
      <c r="D281" s="307"/>
      <c r="E281" s="307"/>
      <c r="F281" s="307"/>
      <c r="G281" s="308"/>
      <c r="H281" s="158">
        <f>IF('4-Inserimento dati (VSost somm)'!F554=0,"l",'4-Inserimento dati (VSost somm)'!E554)</f>
        <v>0</v>
      </c>
      <c r="I281" s="159">
        <f>IF('4-Inserimento dati (VSost somm)'!F554=0,"l",'4-Inserimento dati (VSost somm)'!E554)</f>
        <v>0</v>
      </c>
      <c r="J281" s="151">
        <f>IF('4-Inserimento dati (VSost somm)'!F554=0,"l",'4-Inserimento dati (VSost somm)'!E554)</f>
        <v>0</v>
      </c>
      <c r="K281" s="159">
        <f>IF('4-Inserimento dati (VSost somm)'!F554=0,"l",'4-Inserimento dati (VSost somm)'!E554)</f>
        <v>0</v>
      </c>
      <c r="L281" s="151">
        <f>IF('4-Inserimento dati (VSost somm)'!F554=0,"l",'4-Inserimento dati (VSost somm)'!E554)</f>
        <v>0</v>
      </c>
      <c r="M281" s="159">
        <f>IF('4-Inserimento dati (VSost somm)'!F554=0,"l",'4-Inserimento dati (VSost somm)'!E554)</f>
        <v>0</v>
      </c>
      <c r="N281" s="151">
        <f>IF('4-Inserimento dati (VSost somm)'!F554=0,"l",'4-Inserimento dati (VSost somm)'!E554)</f>
        <v>0</v>
      </c>
      <c r="O281" s="151">
        <f>IF('4-Inserimento dati (VSost somm)'!F554=0,"l",'4-Inserimento dati (VSost somm)'!E554)</f>
        <v>0</v>
      </c>
      <c r="P281" s="159">
        <f>IF('4-Inserimento dati (VSost somm)'!F554=0,"l",'4-Inserimento dati (VSost somm)'!E554)</f>
        <v>0</v>
      </c>
      <c r="Q281" s="151">
        <f>IF('4-Inserimento dati (VSost somm)'!F554=0,"l",'4-Inserimento dati (VSost somm)'!E554)</f>
        <v>0</v>
      </c>
      <c r="R281" s="159">
        <f>IF('4-Inserimento dati (VSost somm)'!F554=0,"l",'4-Inserimento dati (VSost somm)'!E554)</f>
        <v>0</v>
      </c>
      <c r="S281" s="151">
        <f>IF('4-Inserimento dati (VSost somm)'!F554=0,"l",'4-Inserimento dati (VSost somm)'!E554)</f>
        <v>0</v>
      </c>
      <c r="T281" s="164">
        <f>IF('4-Inserimento dati (VSost somm)'!F554=0,"l",'4-Inserimento dati (VSost somm)'!E554)</f>
        <v>0</v>
      </c>
      <c r="U281" s="192">
        <f>IF('4-Inserimento dati (VSost somm)'!F554=0,"l",'4-Inserimento dati (VSost somm)'!E554)</f>
        <v>0</v>
      </c>
      <c r="V281" s="152">
        <f>IF('4-Inserimento dati (VSost somm)'!F554=0,"l",'4-Inserimento dati (VSost somm)'!E554)</f>
        <v>0</v>
      </c>
      <c r="W281" s="176" t="str">
        <f>IF('4-Inserimento dati (VSost somm)'!F554=0,"l",(IF('4-Inserimento dati (VSost somm)'!E554="sconosciuto","X","l")))</f>
        <v>l</v>
      </c>
      <c r="X281" s="165">
        <f t="shared" si="9"/>
        <v>0.2</v>
      </c>
      <c r="Y281" s="170" t="str">
        <f>IF('4-Inserimento dati (VSost somm)'!G554="nessuna","X",0)</f>
        <v>X</v>
      </c>
      <c r="Z281" s="171">
        <f>IF('4-Inserimento dati (VSost somm)'!G554="piccola","X",0)</f>
        <v>0</v>
      </c>
      <c r="AA281" s="171">
        <f>IF('4-Inserimento dati (VSost somm)'!G554="media","X",0)</f>
        <v>0</v>
      </c>
      <c r="AB281" s="172">
        <f>IF('4-Inserimento dati (VSost somm)'!G554="grande","X",0)</f>
        <v>0</v>
      </c>
      <c r="AC281" s="312">
        <f>'4-Inserimento dati (VSost somm)'!H554</f>
        <v>0</v>
      </c>
      <c r="AD281" s="313"/>
      <c r="AE281" s="313"/>
    </row>
    <row r="282" spans="1:31" ht="25.5" customHeight="1">
      <c r="A282" s="390"/>
      <c r="B282" s="66" t="s">
        <v>170</v>
      </c>
      <c r="C282" s="66" t="s">
        <v>99</v>
      </c>
      <c r="D282" s="66"/>
      <c r="E282" s="66"/>
      <c r="F282" s="66"/>
      <c r="G282" s="67"/>
      <c r="H282" s="160">
        <f>IF('4-Inserimento dati (VSost somm)'!F560=0,"l",'4-Inserimento dati (VSost somm)'!E560)</f>
        <v>0</v>
      </c>
      <c r="I282" s="161">
        <f>IF('4-Inserimento dati (VSost somm)'!F560=0,"l",'4-Inserimento dati (VSost somm)'!E560)</f>
        <v>0</v>
      </c>
      <c r="J282" s="161">
        <f>IF('4-Inserimento dati (VSost somm)'!F560=0,"l",'4-Inserimento dati (VSost somm)'!E560)</f>
        <v>0</v>
      </c>
      <c r="K282" s="161">
        <f>IF('4-Inserimento dati (VSost somm)'!F560=0,"l",'4-Inserimento dati (VSost somm)'!E560)</f>
        <v>0</v>
      </c>
      <c r="L282" s="161">
        <f>IF('4-Inserimento dati (VSost somm)'!F560=0,"l",'4-Inserimento dati (VSost somm)'!E560)</f>
        <v>0</v>
      </c>
      <c r="M282" s="161">
        <f>IF('4-Inserimento dati (VSost somm)'!F560=0,"l",'4-Inserimento dati (VSost somm)'!E560)</f>
        <v>0</v>
      </c>
      <c r="N282" s="161">
        <f>IF('4-Inserimento dati (VSost somm)'!F560=0,"l",'4-Inserimento dati (VSost somm)'!E560)</f>
        <v>0</v>
      </c>
      <c r="O282" s="161">
        <f>IF('4-Inserimento dati (VSost somm)'!F560=0,"l",'4-Inserimento dati (VSost somm)'!E560)</f>
        <v>0</v>
      </c>
      <c r="P282" s="161">
        <f>IF('4-Inserimento dati (VSost somm)'!F560=0,"l",'4-Inserimento dati (VSost somm)'!E560)</f>
        <v>0</v>
      </c>
      <c r="Q282" s="161">
        <f>IF('4-Inserimento dati (VSost somm)'!F560=0,"l",'4-Inserimento dati (VSost somm)'!E560)</f>
        <v>0</v>
      </c>
      <c r="R282" s="161">
        <f>IF('4-Inserimento dati (VSost somm)'!F560=0,"l",'4-Inserimento dati (VSost somm)'!E560)</f>
        <v>0</v>
      </c>
      <c r="S282" s="161">
        <f>IF('4-Inserimento dati (VSost somm)'!F560=0,"l",'4-Inserimento dati (VSost somm)'!E560)</f>
        <v>0</v>
      </c>
      <c r="T282" s="191">
        <f>IF('4-Inserimento dati (VSost somm)'!F560=0,"l",'4-Inserimento dati (VSost somm)'!E560)</f>
        <v>0</v>
      </c>
      <c r="U282" s="193">
        <f>IF('4-Inserimento dati (VSost somm)'!F560=0,"l",'4-Inserimento dati (VSost somm)'!E560)</f>
        <v>0</v>
      </c>
      <c r="V282" s="155">
        <f>IF('4-Inserimento dati (VSost somm)'!F560=0,"l",'4-Inserimento dati (VSost somm)'!E560)</f>
        <v>0</v>
      </c>
      <c r="W282" s="177" t="str">
        <f>IF('4-Inserimento dati (VSost somm)'!F560=0,"l",(IF('4-Inserimento dati (VSost somm)'!E560="sconosciuto","X","l")))</f>
        <v>l</v>
      </c>
      <c r="X282" s="165">
        <f t="shared" si="9"/>
        <v>0.2</v>
      </c>
      <c r="Y282" s="173" t="str">
        <f>IF('4-Inserimento dati (VSost somm)'!G560="nessuna","X",0)</f>
        <v>X</v>
      </c>
      <c r="Z282" s="174">
        <f>IF('4-Inserimento dati (VSost somm)'!G560="piccola","X",0)</f>
        <v>0</v>
      </c>
      <c r="AA282" s="174">
        <f>IF('4-Inserimento dati (VSost somm)'!G560="media","X",0)</f>
        <v>0</v>
      </c>
      <c r="AB282" s="175">
        <f>IF('4-Inserimento dati (VSost somm)'!G560="grande","X",0)</f>
        <v>0</v>
      </c>
      <c r="AC282" s="312">
        <f>'4-Inserimento dati (VSost somm)'!H560</f>
        <v>0</v>
      </c>
      <c r="AD282" s="313"/>
      <c r="AE282" s="313"/>
    </row>
    <row r="283" spans="1:31" ht="25.5" customHeight="1">
      <c r="A283" s="390"/>
      <c r="B283" s="66" t="s">
        <v>196</v>
      </c>
      <c r="C283" s="306" t="str">
        <f>C197</f>
        <v>Criterio 6</v>
      </c>
      <c r="D283" s="307"/>
      <c r="E283" s="307"/>
      <c r="F283" s="307"/>
      <c r="G283" s="308"/>
      <c r="H283" s="158" t="str">
        <f>IF('4-Inserimento dati (VSost somm)'!F566=0,"l",'4-Inserimento dati (VSost somm)'!E566)</f>
        <v>l</v>
      </c>
      <c r="I283" s="159" t="str">
        <f>IF('4-Inserimento dati (VSost somm)'!F566=0,"l",'4-Inserimento dati (VSost somm)'!E566)</f>
        <v>l</v>
      </c>
      <c r="J283" s="159" t="str">
        <f>IF('4-Inserimento dati (VSost somm)'!F566=0,"l",'4-Inserimento dati (VSost somm)'!E566)</f>
        <v>l</v>
      </c>
      <c r="K283" s="159" t="str">
        <f>IF('4-Inserimento dati (VSost somm)'!F566=0,"l",'4-Inserimento dati (VSost somm)'!E566)</f>
        <v>l</v>
      </c>
      <c r="L283" s="159" t="str">
        <f>IF('4-Inserimento dati (VSost somm)'!F566=0,"l",'4-Inserimento dati (VSost somm)'!E566)</f>
        <v>l</v>
      </c>
      <c r="M283" s="159" t="str">
        <f>IF('4-Inserimento dati (VSost somm)'!F566=0,"l",'4-Inserimento dati (VSost somm)'!E566)</f>
        <v>l</v>
      </c>
      <c r="N283" s="159" t="str">
        <f>IF('4-Inserimento dati (VSost somm)'!F566=0,"l",'4-Inserimento dati (VSost somm)'!E566)</f>
        <v>l</v>
      </c>
      <c r="O283" s="159" t="str">
        <f>IF('4-Inserimento dati (VSost somm)'!F566=0,"l",'4-Inserimento dati (VSost somm)'!E566)</f>
        <v>l</v>
      </c>
      <c r="P283" s="159" t="str">
        <f>IF('4-Inserimento dati (VSost somm)'!F566=0,"l",'4-Inserimento dati (VSost somm)'!E566)</f>
        <v>l</v>
      </c>
      <c r="Q283" s="159" t="str">
        <f>IF('4-Inserimento dati (VSost somm)'!F566=0,"l",'4-Inserimento dati (VSost somm)'!E566)</f>
        <v>l</v>
      </c>
      <c r="R283" s="159" t="str">
        <f>IF('4-Inserimento dati (VSost somm)'!F566=0,"l",'4-Inserimento dati (VSost somm)'!E566)</f>
        <v>l</v>
      </c>
      <c r="S283" s="159" t="str">
        <f>IF('4-Inserimento dati (VSost somm)'!F566=0,"l",'4-Inserimento dati (VSost somm)'!E566)</f>
        <v>l</v>
      </c>
      <c r="T283" s="164" t="str">
        <f>IF('4-Inserimento dati (VSost somm)'!F566=0,"l",'4-Inserimento dati (VSost somm)'!E566)</f>
        <v>l</v>
      </c>
      <c r="U283" s="192" t="str">
        <f>IF('4-Inserimento dati (VSost somm)'!F566=0,"l",'4-Inserimento dati (VSost somm)'!E566)</f>
        <v>l</v>
      </c>
      <c r="V283" s="162" t="str">
        <f>IF('4-Inserimento dati (VSost somm)'!F566=0,"l",'4-Inserimento dati (VSost somm)'!E566)</f>
        <v>l</v>
      </c>
      <c r="W283" s="195" t="str">
        <f>IF('4-Inserimento dati (VSost somm)'!F566=0,"l",(IF('4-Inserimento dati (VSost somm)'!E566="sconosciuto","X","l")))</f>
        <v>l</v>
      </c>
      <c r="X283" s="165">
        <f t="shared" si="9"/>
        <v>0</v>
      </c>
      <c r="Y283" s="170" t="str">
        <f>IF('4-Inserimento dati (VSost somm)'!G566="nessuna","X",0)</f>
        <v>X</v>
      </c>
      <c r="Z283" s="171">
        <f>IF('4-Inserimento dati (VSost somm)'!G566="piccola","X",0)</f>
        <v>0</v>
      </c>
      <c r="AA283" s="171">
        <f>IF('4-Inserimento dati (VSost somm)'!G566="media","X",0)</f>
        <v>0</v>
      </c>
      <c r="AB283" s="172">
        <f>IF('4-Inserimento dati (VSost somm)'!G566="grande","X",0)</f>
        <v>0</v>
      </c>
      <c r="AC283" s="312">
        <f>'4-Inserimento dati (VSost somm)'!H566</f>
        <v>0</v>
      </c>
      <c r="AD283" s="313"/>
      <c r="AE283" s="313"/>
    </row>
    <row r="284" spans="1:31" ht="25.5" customHeight="1">
      <c r="A284" s="390"/>
      <c r="B284" s="66" t="s">
        <v>200</v>
      </c>
      <c r="C284" s="388" t="str">
        <f>C198</f>
        <v>Criterio 7</v>
      </c>
      <c r="D284" s="314"/>
      <c r="E284" s="314"/>
      <c r="F284" s="314"/>
      <c r="G284" s="389"/>
      <c r="H284" s="160" t="str">
        <f>IF('4-Inserimento dati (VSost somm)'!F572=0,"l",'4-Inserimento dati (VSost somm)'!E572)</f>
        <v>l</v>
      </c>
      <c r="I284" s="161" t="str">
        <f>IF('4-Inserimento dati (VSost somm)'!F572=0,"l",'4-Inserimento dati (VSost somm)'!E572)</f>
        <v>l</v>
      </c>
      <c r="J284" s="161" t="str">
        <f>IF('4-Inserimento dati (VSost somm)'!F572=0,"l",'4-Inserimento dati (VSost somm)'!E572)</f>
        <v>l</v>
      </c>
      <c r="K284" s="161" t="str">
        <f>IF('4-Inserimento dati (VSost somm)'!F572=0,"l",'4-Inserimento dati (VSost somm)'!E572)</f>
        <v>l</v>
      </c>
      <c r="L284" s="161" t="str">
        <f>IF('4-Inserimento dati (VSost somm)'!F572=0,"l",'4-Inserimento dati (VSost somm)'!E572)</f>
        <v>l</v>
      </c>
      <c r="M284" s="161" t="str">
        <f>IF('4-Inserimento dati (VSost somm)'!F572=0,"l",'4-Inserimento dati (VSost somm)'!E572)</f>
        <v>l</v>
      </c>
      <c r="N284" s="161" t="str">
        <f>IF('4-Inserimento dati (VSost somm)'!F572=0,"l",'4-Inserimento dati (VSost somm)'!E572)</f>
        <v>l</v>
      </c>
      <c r="O284" s="198" t="str">
        <f>IF('4-Inserimento dati (VSost somm)'!F572=0,"l",'4-Inserimento dati (VSost somm)'!E572)</f>
        <v>l</v>
      </c>
      <c r="P284" s="161" t="str">
        <f>IF('4-Inserimento dati (VSost somm)'!F572=0,"l",'4-Inserimento dati (VSost somm)'!E572)</f>
        <v>l</v>
      </c>
      <c r="Q284" s="161" t="str">
        <f>IF('4-Inserimento dati (VSost somm)'!F572=0,"l",'4-Inserimento dati (VSost somm)'!E572)</f>
        <v>l</v>
      </c>
      <c r="R284" s="161" t="str">
        <f>IF('4-Inserimento dati (VSost somm)'!F572=0,"l",'4-Inserimento dati (VSost somm)'!E572)</f>
        <v>l</v>
      </c>
      <c r="S284" s="161" t="str">
        <f>IF('4-Inserimento dati (VSost somm)'!F572=0,"l",'4-Inserimento dati (VSost somm)'!E572)</f>
        <v>l</v>
      </c>
      <c r="T284" s="191" t="str">
        <f>IF('4-Inserimento dati (VSost somm)'!F572=0,"l",'4-Inserimento dati (VSost somm)'!E572)</f>
        <v>l</v>
      </c>
      <c r="U284" s="193" t="str">
        <f>IF('4-Inserimento dati (VSost somm)'!F572=0,"l",'4-Inserimento dati (VSost somm)'!E572)</f>
        <v>l</v>
      </c>
      <c r="V284" s="163" t="str">
        <f>IF('4-Inserimento dati (VSost somm)'!F572=0,"l",'4-Inserimento dati (VSost somm)'!E572)</f>
        <v>l</v>
      </c>
      <c r="W284" s="196" t="str">
        <f>IF('4-Inserimento dati (VSost somm)'!F572=0,"l",(IF('4-Inserimento dati (VSost somm)'!E572="sconosciuto","X","l")))</f>
        <v>l</v>
      </c>
      <c r="X284" s="166">
        <f t="shared" si="9"/>
        <v>0</v>
      </c>
      <c r="Y284" s="173" t="str">
        <f>IF('4-Inserimento dati (VSost somm)'!G572="nessuna","X",0)</f>
        <v>X</v>
      </c>
      <c r="Z284" s="174">
        <f>IF('4-Inserimento dati (VSost somm)'!G572="piccola","X",0)</f>
        <v>0</v>
      </c>
      <c r="AA284" s="174">
        <f>IF('4-Inserimento dati (VSost somm)'!G572="media","X",0)</f>
        <v>0</v>
      </c>
      <c r="AB284" s="175">
        <f>IF('4-Inserimento dati (VSost somm)'!G572="grande","X",0)</f>
        <v>0</v>
      </c>
      <c r="AC284" s="312">
        <f>'4-Inserimento dati (VSost somm)'!H572</f>
        <v>0</v>
      </c>
      <c r="AD284" s="313"/>
      <c r="AE284" s="313"/>
    </row>
    <row r="285" spans="1:31" ht="18.75" customHeight="1">
      <c r="A285" s="203"/>
      <c r="B285" s="8"/>
      <c r="C285" s="8"/>
      <c r="D285" s="8"/>
      <c r="E285" s="8"/>
      <c r="F285" s="8"/>
      <c r="G285" s="8"/>
      <c r="H285" s="126"/>
      <c r="I285" s="7"/>
      <c r="J285" s="126"/>
      <c r="K285" s="7"/>
      <c r="L285" s="126"/>
      <c r="M285" s="7"/>
      <c r="N285" s="7"/>
      <c r="O285" s="127"/>
      <c r="P285" s="7"/>
      <c r="Q285" s="126"/>
      <c r="R285" s="7"/>
      <c r="S285" s="127"/>
      <c r="T285" s="7"/>
      <c r="U285" s="25"/>
      <c r="V285" s="25"/>
      <c r="W285" s="25"/>
      <c r="X285" s="25"/>
      <c r="Y285" s="25"/>
      <c r="Z285" s="25"/>
      <c r="AA285" s="25"/>
      <c r="AB285" s="25"/>
      <c r="AC285" s="128"/>
      <c r="AD285" s="129"/>
      <c r="AE285" s="2"/>
    </row>
    <row r="286" spans="1:31" ht="12.75">
      <c r="A286" s="390" t="s">
        <v>24</v>
      </c>
      <c r="B286" s="130" t="s">
        <v>53</v>
      </c>
      <c r="C286" s="131"/>
      <c r="D286" s="131"/>
      <c r="E286" s="131"/>
      <c r="F286" s="131"/>
      <c r="G286" s="131"/>
      <c r="H286" s="6"/>
      <c r="I286" s="87"/>
      <c r="J286" s="87"/>
      <c r="K286" s="6"/>
      <c r="L286" s="6"/>
      <c r="M286" s="5"/>
      <c r="N286" s="5"/>
      <c r="O286" s="5"/>
      <c r="P286" s="6"/>
      <c r="Q286" s="6"/>
      <c r="R286" s="5"/>
      <c r="S286" s="5"/>
      <c r="T286" s="6"/>
      <c r="U286" s="6"/>
      <c r="V286" s="6"/>
      <c r="W286" s="6"/>
      <c r="X286" s="6"/>
      <c r="Y286" s="6"/>
      <c r="Z286" s="6"/>
      <c r="AA286" s="6"/>
      <c r="AB286" s="6"/>
      <c r="AC286" s="132"/>
      <c r="AD286" s="6"/>
      <c r="AE286" s="2"/>
    </row>
    <row r="287" spans="1:31" ht="25.5" customHeight="1">
      <c r="A287" s="390"/>
      <c r="B287" s="64" t="s">
        <v>171</v>
      </c>
      <c r="C287" s="64" t="s">
        <v>37</v>
      </c>
      <c r="D287" s="64"/>
      <c r="E287" s="64"/>
      <c r="F287" s="64"/>
      <c r="G287" s="65"/>
      <c r="H287" s="158">
        <f>IF('4-Inserimento dati (VSost somm)'!F581=0,"l",'4-Inserimento dati (VSost somm)'!E581)</f>
        <v>0</v>
      </c>
      <c r="I287" s="159">
        <f>IF('4-Inserimento dati (VSost somm)'!F581=0,"l",'4-Inserimento dati (VSost somm)'!E581)</f>
        <v>0</v>
      </c>
      <c r="J287" s="159">
        <f>IF('4-Inserimento dati (VSost somm)'!F581=0,"l",'4-Inserimento dati (VSost somm)'!E581)</f>
        <v>0</v>
      </c>
      <c r="K287" s="159">
        <f>IF('4-Inserimento dati (VSost somm)'!F581=0,"l",'4-Inserimento dati (VSost somm)'!E581)</f>
        <v>0</v>
      </c>
      <c r="L287" s="159">
        <f>IF('4-Inserimento dati (VSost somm)'!F581=0,"l",'4-Inserimento dati (VSost somm)'!E581)</f>
        <v>0</v>
      </c>
      <c r="M287" s="159">
        <f>IF('4-Inserimento dati (VSost somm)'!F581=0,"l",'4-Inserimento dati (VSost somm)'!E581)</f>
        <v>0</v>
      </c>
      <c r="N287" s="159">
        <f>IF('4-Inserimento dati (VSost somm)'!F581=0,"l",'4-Inserimento dati (VSost somm)'!E581)</f>
        <v>0</v>
      </c>
      <c r="O287" s="159">
        <f>IF('4-Inserimento dati (VSost somm)'!F581=0,"l",'4-Inserimento dati (VSost somm)'!E581)</f>
        <v>0</v>
      </c>
      <c r="P287" s="159">
        <f>IF('4-Inserimento dati (VSost somm)'!F581=0,"l",'4-Inserimento dati (VSost somm)'!E581)</f>
        <v>0</v>
      </c>
      <c r="Q287" s="159">
        <f>IF('4-Inserimento dati (VSost somm)'!F581=0,"l",'4-Inserimento dati (VSost somm)'!E581)</f>
        <v>0</v>
      </c>
      <c r="R287" s="159">
        <f>IF('4-Inserimento dati (VSost somm)'!F581=0,"l",'4-Inserimento dati (VSost somm)'!E581)</f>
        <v>0</v>
      </c>
      <c r="S287" s="159">
        <f>IF('4-Inserimento dati (VSost somm)'!F581=0,"l",'4-Inserimento dati (VSost somm)'!E581)</f>
        <v>0</v>
      </c>
      <c r="T287" s="164">
        <f>IF('4-Inserimento dati (VSost somm)'!F581=0,"l",'4-Inserimento dati (VSost somm)'!E581)</f>
        <v>0</v>
      </c>
      <c r="U287" s="192">
        <f>IF('4-Inserimento dati (VSost somm)'!F581=0,"l",'4-Inserimento dati (VSost somm)'!E581)</f>
        <v>0</v>
      </c>
      <c r="V287" s="152">
        <f>IF('4-Inserimento dati (VSost somm)'!F581=0,"l",'4-Inserimento dati (VSost somm)'!E581)</f>
        <v>0</v>
      </c>
      <c r="W287" s="176" t="str">
        <f>IF('4-Inserimento dati (VSost somm)'!F581=0,"l",(IF('4-Inserimento dati (VSost somm)'!E581="sconosciuto","X","l")))</f>
        <v>l</v>
      </c>
      <c r="X287" s="165">
        <f aca="true" t="shared" si="10" ref="X287:X293">X29</f>
        <v>0.2</v>
      </c>
      <c r="Y287" s="170" t="str">
        <f>IF('4-Inserimento dati (VSost somm)'!G581="nessuna","X",0)</f>
        <v>X</v>
      </c>
      <c r="Z287" s="171">
        <f>IF('4-Inserimento dati (VSost somm)'!G581="piccola","X",0)</f>
        <v>0</v>
      </c>
      <c r="AA287" s="171">
        <f>IF('4-Inserimento dati (VSost somm)'!G581="media","X",0)</f>
        <v>0</v>
      </c>
      <c r="AB287" s="172">
        <f>IF('4-Inserimento dati (VSost somm)'!G581="grande","X",0)</f>
        <v>0</v>
      </c>
      <c r="AC287" s="312">
        <f>'4-Inserimento dati (VSost somm)'!H581</f>
        <v>0</v>
      </c>
      <c r="AD287" s="313"/>
      <c r="AE287" s="313"/>
    </row>
    <row r="288" spans="1:31" ht="25.5" customHeight="1">
      <c r="A288" s="390"/>
      <c r="B288" s="64" t="s">
        <v>172</v>
      </c>
      <c r="C288" s="64" t="s">
        <v>38</v>
      </c>
      <c r="D288" s="64"/>
      <c r="E288" s="64"/>
      <c r="F288" s="64"/>
      <c r="G288" s="65"/>
      <c r="H288" s="158">
        <f>IF('4-Inserimento dati (VSost somm)'!F587=0,"l",'4-Inserimento dati (VSost somm)'!E587)</f>
        <v>0</v>
      </c>
      <c r="I288" s="159">
        <f>IF('4-Inserimento dati (VSost somm)'!F587=0,"l",'4-Inserimento dati (VSost somm)'!E587)</f>
        <v>0</v>
      </c>
      <c r="J288" s="159">
        <f>IF('4-Inserimento dati (VSost somm)'!F587=0,"l",'4-Inserimento dati (VSost somm)'!E587)</f>
        <v>0</v>
      </c>
      <c r="K288" s="159">
        <f>IF('4-Inserimento dati (VSost somm)'!F587=0,"l",'4-Inserimento dati (VSost somm)'!E587)</f>
        <v>0</v>
      </c>
      <c r="L288" s="159">
        <f>IF('4-Inserimento dati (VSost somm)'!F587=0,"l",'4-Inserimento dati (VSost somm)'!E587)</f>
        <v>0</v>
      </c>
      <c r="M288" s="159">
        <f>IF('4-Inserimento dati (VSost somm)'!F587=0,"l",'4-Inserimento dati (VSost somm)'!E587)</f>
        <v>0</v>
      </c>
      <c r="N288" s="159">
        <f>IF('4-Inserimento dati (VSost somm)'!F587=0,"l",'4-Inserimento dati (VSost somm)'!E587)</f>
        <v>0</v>
      </c>
      <c r="O288" s="159">
        <f>IF('4-Inserimento dati (VSost somm)'!F587=0,"l",'4-Inserimento dati (VSost somm)'!E587)</f>
        <v>0</v>
      </c>
      <c r="P288" s="159">
        <f>IF('4-Inserimento dati (VSost somm)'!F587=0,"l",'4-Inserimento dati (VSost somm)'!E587)</f>
        <v>0</v>
      </c>
      <c r="Q288" s="159">
        <f>IF('4-Inserimento dati (VSost somm)'!F587=0,"l",'4-Inserimento dati (VSost somm)'!E587)</f>
        <v>0</v>
      </c>
      <c r="R288" s="159">
        <f>IF('4-Inserimento dati (VSost somm)'!F587=0,"l",'4-Inserimento dati (VSost somm)'!E587)</f>
        <v>0</v>
      </c>
      <c r="S288" s="159">
        <f>IF('4-Inserimento dati (VSost somm)'!F587=0,"l",'4-Inserimento dati (VSost somm)'!E587)</f>
        <v>0</v>
      </c>
      <c r="T288" s="164">
        <f>IF('4-Inserimento dati (VSost somm)'!F587=0,"l",'4-Inserimento dati (VSost somm)'!E587)</f>
        <v>0</v>
      </c>
      <c r="U288" s="192">
        <f>IF('4-Inserimento dati (VSost somm)'!F587=0,"l",'4-Inserimento dati (VSost somm)'!E587)</f>
        <v>0</v>
      </c>
      <c r="V288" s="152">
        <f>IF('4-Inserimento dati (VSost somm)'!F587=0,"l",'4-Inserimento dati (VSost somm)'!E587)</f>
        <v>0</v>
      </c>
      <c r="W288" s="176" t="str">
        <f>IF('4-Inserimento dati (VSost somm)'!F587=0,"l",(IF('4-Inserimento dati (VSost somm)'!E587="sconosciuto","X","l")))</f>
        <v>l</v>
      </c>
      <c r="X288" s="165">
        <f t="shared" si="10"/>
        <v>0.2</v>
      </c>
      <c r="Y288" s="170" t="str">
        <f>IF('4-Inserimento dati (VSost somm)'!G587="nessuna","X",0)</f>
        <v>X</v>
      </c>
      <c r="Z288" s="171">
        <f>IF('4-Inserimento dati (VSost somm)'!G587="piccola","X",0)</f>
        <v>0</v>
      </c>
      <c r="AA288" s="171">
        <f>IF('4-Inserimento dati (VSost somm)'!G587="media","X",0)</f>
        <v>0</v>
      </c>
      <c r="AB288" s="172">
        <f>IF('4-Inserimento dati (VSost somm)'!G587="grande","X",0)</f>
        <v>0</v>
      </c>
      <c r="AC288" s="312">
        <f>'4-Inserimento dati (VSost somm)'!H587</f>
        <v>0</v>
      </c>
      <c r="AD288" s="313"/>
      <c r="AE288" s="313"/>
    </row>
    <row r="289" spans="1:31" ht="25.5" customHeight="1">
      <c r="A289" s="390"/>
      <c r="B289" s="64" t="s">
        <v>173</v>
      </c>
      <c r="C289" s="64" t="s">
        <v>39</v>
      </c>
      <c r="D289" s="64"/>
      <c r="E289" s="64"/>
      <c r="F289" s="64"/>
      <c r="G289" s="65"/>
      <c r="H289" s="158">
        <f>IF('4-Inserimento dati (VSost somm)'!F593=0,"l",'4-Inserimento dati (VSost somm)'!E593)</f>
        <v>0</v>
      </c>
      <c r="I289" s="159">
        <f>IF('4-Inserimento dati (VSost somm)'!F593=0,"l",'4-Inserimento dati (VSost somm)'!E593)</f>
        <v>0</v>
      </c>
      <c r="J289" s="151">
        <f>IF('4-Inserimento dati (VSost somm)'!F593=0,"l",'4-Inserimento dati (VSost somm)'!E593)</f>
        <v>0</v>
      </c>
      <c r="K289" s="159">
        <f>IF('4-Inserimento dati (VSost somm)'!F593=0,"l",'4-Inserimento dati (VSost somm)'!E593)</f>
        <v>0</v>
      </c>
      <c r="L289" s="151">
        <f>IF('4-Inserimento dati (VSost somm)'!F593=0,"l",'4-Inserimento dati (VSost somm)'!E593)</f>
        <v>0</v>
      </c>
      <c r="M289" s="159">
        <f>IF('4-Inserimento dati (VSost somm)'!F593=0,"l",'4-Inserimento dati (VSost somm)'!E593)</f>
        <v>0</v>
      </c>
      <c r="N289" s="153">
        <f>IF('4-Inserimento dati (VSost somm)'!F593=0,"l",'4-Inserimento dati (VSost somm)'!E593)</f>
        <v>0</v>
      </c>
      <c r="O289" s="151">
        <f>IF('4-Inserimento dati (VSost somm)'!F593=0,"l",'4-Inserimento dati (VSost somm)'!E593)</f>
        <v>0</v>
      </c>
      <c r="P289" s="159">
        <f>IF('4-Inserimento dati (VSost somm)'!F593=0,"l",'4-Inserimento dati (VSost somm)'!E593)</f>
        <v>0</v>
      </c>
      <c r="Q289" s="151">
        <f>IF('4-Inserimento dati (VSost somm)'!F593=0,"l",'4-Inserimento dati (VSost somm)'!E593)</f>
        <v>0</v>
      </c>
      <c r="R289" s="159">
        <f>IF('4-Inserimento dati (VSost somm)'!F593=0,"l",'4-Inserimento dati (VSost somm)'!E593)</f>
        <v>0</v>
      </c>
      <c r="S289" s="151">
        <f>IF('4-Inserimento dati (VSost somm)'!F593=0,"l",'4-Inserimento dati (VSost somm)'!E593)</f>
        <v>0</v>
      </c>
      <c r="T289" s="164">
        <f>IF('4-Inserimento dati (VSost somm)'!F593=0,"l",'4-Inserimento dati (VSost somm)'!E593)</f>
        <v>0</v>
      </c>
      <c r="U289" s="192">
        <f>IF('4-Inserimento dati (VSost somm)'!F593=0,"l",'4-Inserimento dati (VSost somm)'!E593)</f>
        <v>0</v>
      </c>
      <c r="V289" s="152">
        <f>IF('4-Inserimento dati (VSost somm)'!F593=0,"l",'4-Inserimento dati (VSost somm)'!E593)</f>
        <v>0</v>
      </c>
      <c r="W289" s="176" t="str">
        <f>IF('4-Inserimento dati (VSost somm)'!F593=0,"l",(IF('4-Inserimento dati (VSost somm)'!E593="sconosciuto","X","l")))</f>
        <v>l</v>
      </c>
      <c r="X289" s="165">
        <f t="shared" si="10"/>
        <v>0.2</v>
      </c>
      <c r="Y289" s="170" t="str">
        <f>IF('4-Inserimento dati (VSost somm)'!G593="nessuna","X",0)</f>
        <v>X</v>
      </c>
      <c r="Z289" s="171">
        <f>IF('4-Inserimento dati (VSost somm)'!G593="piccola","X",0)</f>
        <v>0</v>
      </c>
      <c r="AA289" s="171">
        <f>IF('4-Inserimento dati (VSost somm)'!G593="media","X",0)</f>
        <v>0</v>
      </c>
      <c r="AB289" s="172">
        <f>IF('4-Inserimento dati (VSost somm)'!G593="grande","X",0)</f>
        <v>0</v>
      </c>
      <c r="AC289" s="312">
        <f>'4-Inserimento dati (VSost somm)'!H593</f>
        <v>0</v>
      </c>
      <c r="AD289" s="313"/>
      <c r="AE289" s="313"/>
    </row>
    <row r="290" spans="1:31" ht="25.5" customHeight="1">
      <c r="A290" s="390"/>
      <c r="B290" s="64" t="s">
        <v>174</v>
      </c>
      <c r="C290" s="306" t="s">
        <v>59</v>
      </c>
      <c r="D290" s="306"/>
      <c r="E290" s="306"/>
      <c r="F290" s="306"/>
      <c r="G290" s="367"/>
      <c r="H290" s="158">
        <f>IF('4-Inserimento dati (VSost somm)'!F599=0,"l",'4-Inserimento dati (VSost somm)'!E599)</f>
        <v>0</v>
      </c>
      <c r="I290" s="159">
        <f>IF('4-Inserimento dati (VSost somm)'!F599=0,"l",'4-Inserimento dati (VSost somm)'!E599)</f>
        <v>0</v>
      </c>
      <c r="J290" s="151">
        <f>IF('4-Inserimento dati (VSost somm)'!F599=0,"l",'4-Inserimento dati (VSost somm)'!E599)</f>
        <v>0</v>
      </c>
      <c r="K290" s="159">
        <f>IF('4-Inserimento dati (VSost somm)'!F599=0,"l",'4-Inserimento dati (VSost somm)'!E599)</f>
        <v>0</v>
      </c>
      <c r="L290" s="151">
        <f>IF('4-Inserimento dati (VSost somm)'!F599=0,"l",'4-Inserimento dati (VSost somm)'!E599)</f>
        <v>0</v>
      </c>
      <c r="M290" s="159">
        <f>IF('4-Inserimento dati (VSost somm)'!F599=0,"l",'4-Inserimento dati (VSost somm)'!E599)</f>
        <v>0</v>
      </c>
      <c r="N290" s="151">
        <f>IF('4-Inserimento dati (VSost somm)'!F599=0,"l",'4-Inserimento dati (VSost somm)'!E599)</f>
        <v>0</v>
      </c>
      <c r="O290" s="151">
        <f>IF('4-Inserimento dati (VSost somm)'!F599=0,"l",'4-Inserimento dati (VSost somm)'!E599)</f>
        <v>0</v>
      </c>
      <c r="P290" s="159">
        <f>IF('4-Inserimento dati (VSost somm)'!F599=0,"l",'4-Inserimento dati (VSost somm)'!E599)</f>
        <v>0</v>
      </c>
      <c r="Q290" s="151">
        <f>IF('4-Inserimento dati (VSost somm)'!F599=0,"l",'4-Inserimento dati (VSost somm)'!E599)</f>
        <v>0</v>
      </c>
      <c r="R290" s="159">
        <f>IF('4-Inserimento dati (VSost somm)'!F599=0,"l",'4-Inserimento dati (VSost somm)'!E599)</f>
        <v>0</v>
      </c>
      <c r="S290" s="151">
        <f>IF('4-Inserimento dati (VSost somm)'!F599=0,"l",'4-Inserimento dati (VSost somm)'!E599)</f>
        <v>0</v>
      </c>
      <c r="T290" s="164">
        <f>IF('4-Inserimento dati (VSost somm)'!F599=0,"l",'4-Inserimento dati (VSost somm)'!E599)</f>
        <v>0</v>
      </c>
      <c r="U290" s="192">
        <f>IF('4-Inserimento dati (VSost somm)'!F599=0,"l",'4-Inserimento dati (VSost somm)'!E599)</f>
        <v>0</v>
      </c>
      <c r="V290" s="152">
        <f>IF('4-Inserimento dati (VSost somm)'!F599=0,"l",'4-Inserimento dati (VSost somm)'!E599)</f>
        <v>0</v>
      </c>
      <c r="W290" s="176" t="str">
        <f>IF('4-Inserimento dati (VSost somm)'!F599=0,"l",(IF('4-Inserimento dati (VSost somm)'!E599="sconosciuto","X","l")))</f>
        <v>l</v>
      </c>
      <c r="X290" s="165">
        <f t="shared" si="10"/>
        <v>0.2</v>
      </c>
      <c r="Y290" s="170" t="str">
        <f>IF('4-Inserimento dati (VSost somm)'!G599="nessuna","X",0)</f>
        <v>X</v>
      </c>
      <c r="Z290" s="171">
        <f>IF('4-Inserimento dati (VSost somm)'!G599="piccola","X",0)</f>
        <v>0</v>
      </c>
      <c r="AA290" s="171">
        <f>IF('4-Inserimento dati (VSost somm)'!G599="media","X",0)</f>
        <v>0</v>
      </c>
      <c r="AB290" s="172">
        <f>IF('4-Inserimento dati (VSost somm)'!G599="grande","X",0)</f>
        <v>0</v>
      </c>
      <c r="AC290" s="312">
        <f>'4-Inserimento dati (VSost somm)'!H599</f>
        <v>0</v>
      </c>
      <c r="AD290" s="313"/>
      <c r="AE290" s="313"/>
    </row>
    <row r="291" spans="1:31" ht="25.5" customHeight="1">
      <c r="A291" s="390"/>
      <c r="B291" s="66" t="s">
        <v>175</v>
      </c>
      <c r="C291" s="66" t="s">
        <v>100</v>
      </c>
      <c r="D291" s="66"/>
      <c r="E291" s="66"/>
      <c r="F291" s="66"/>
      <c r="G291" s="67"/>
      <c r="H291" s="160">
        <f>IF('4-Inserimento dati (VSost somm)'!F605=0,"l",'4-Inserimento dati (VSost somm)'!E605)</f>
        <v>0</v>
      </c>
      <c r="I291" s="161">
        <f>IF('4-Inserimento dati (VSost somm)'!F605=0,"l",'4-Inserimento dati (VSost somm)'!E605)</f>
        <v>0</v>
      </c>
      <c r="J291" s="161">
        <f>IF('4-Inserimento dati (VSost somm)'!F605=0,"l",'4-Inserimento dati (VSost somm)'!E605)</f>
        <v>0</v>
      </c>
      <c r="K291" s="161">
        <f>IF('4-Inserimento dati (VSost somm)'!F605=0,"l",'4-Inserimento dati (VSost somm)'!E605)</f>
        <v>0</v>
      </c>
      <c r="L291" s="161">
        <f>IF('4-Inserimento dati (VSost somm)'!F605=0,"l",'4-Inserimento dati (VSost somm)'!E605)</f>
        <v>0</v>
      </c>
      <c r="M291" s="161">
        <f>IF('4-Inserimento dati (VSost somm)'!F605=0,"l",'4-Inserimento dati (VSost somm)'!E605)</f>
        <v>0</v>
      </c>
      <c r="N291" s="161">
        <f>IF('4-Inserimento dati (VSost somm)'!F605=0,"l",'4-Inserimento dati (VSost somm)'!E605)</f>
        <v>0</v>
      </c>
      <c r="O291" s="161">
        <f>IF('4-Inserimento dati (VSost somm)'!F605=0,"l",'4-Inserimento dati (VSost somm)'!E605)</f>
        <v>0</v>
      </c>
      <c r="P291" s="161">
        <f>IF('4-Inserimento dati (VSost somm)'!F605=0,"l",'4-Inserimento dati (VSost somm)'!E605)</f>
        <v>0</v>
      </c>
      <c r="Q291" s="161">
        <f>IF('4-Inserimento dati (VSost somm)'!F605=0,"l",'4-Inserimento dati (VSost somm)'!E605)</f>
        <v>0</v>
      </c>
      <c r="R291" s="161">
        <f>IF('4-Inserimento dati (VSost somm)'!F605=0,"l",'4-Inserimento dati (VSost somm)'!E605)</f>
        <v>0</v>
      </c>
      <c r="S291" s="161">
        <f>IF('4-Inserimento dati (VSost somm)'!F605=0,"l",'4-Inserimento dati (VSost somm)'!E605)</f>
        <v>0</v>
      </c>
      <c r="T291" s="191">
        <f>IF('4-Inserimento dati (VSost somm)'!F605=0,"l",'4-Inserimento dati (VSost somm)'!E605)</f>
        <v>0</v>
      </c>
      <c r="U291" s="193">
        <f>IF('4-Inserimento dati (VSost somm)'!F605=0,"l",'4-Inserimento dati (VSost somm)'!E605)</f>
        <v>0</v>
      </c>
      <c r="V291" s="155">
        <f>IF('4-Inserimento dati (VSost somm)'!F605=0,"l",'4-Inserimento dati (VSost somm)'!E605)</f>
        <v>0</v>
      </c>
      <c r="W291" s="177" t="str">
        <f>IF('4-Inserimento dati (VSost somm)'!F605=0,"l",(IF('4-Inserimento dati (VSost somm)'!E605="sconosciuto","X","l")))</f>
        <v>l</v>
      </c>
      <c r="X291" s="165">
        <f t="shared" si="10"/>
        <v>0.2</v>
      </c>
      <c r="Y291" s="173" t="str">
        <f>IF('4-Inserimento dati (VSost somm)'!G605="nessuna","X",0)</f>
        <v>X</v>
      </c>
      <c r="Z291" s="174">
        <f>IF('4-Inserimento dati (VSost somm)'!G605="piccola","X",0)</f>
        <v>0</v>
      </c>
      <c r="AA291" s="174">
        <f>IF('4-Inserimento dati (VSost somm)'!G605="media","X",0)</f>
        <v>0</v>
      </c>
      <c r="AB291" s="175">
        <f>IF('4-Inserimento dati (VSost somm)'!G605="grande","X",0)</f>
        <v>0</v>
      </c>
      <c r="AC291" s="312">
        <f>'4-Inserimento dati (VSost somm)'!H605</f>
        <v>0</v>
      </c>
      <c r="AD291" s="313"/>
      <c r="AE291" s="313"/>
    </row>
    <row r="292" spans="1:31" ht="25.5" customHeight="1">
      <c r="A292" s="390"/>
      <c r="B292" s="66" t="s">
        <v>204</v>
      </c>
      <c r="C292" s="306" t="str">
        <f>C206</f>
        <v>Criterio 6</v>
      </c>
      <c r="D292" s="307"/>
      <c r="E292" s="307"/>
      <c r="F292" s="307"/>
      <c r="G292" s="308"/>
      <c r="H292" s="158" t="str">
        <f>IF('4-Inserimento dati (VSost somm)'!F611=0,"l",'4-Inserimento dati (VSost somm)'!E611)</f>
        <v>l</v>
      </c>
      <c r="I292" s="159" t="str">
        <f>IF('4-Inserimento dati (VSost somm)'!F611=0,"l",'4-Inserimento dati (VSost somm)'!E611)</f>
        <v>l</v>
      </c>
      <c r="J292" s="159" t="str">
        <f>IF('4-Inserimento dati (VSost somm)'!F611=0,"l",'4-Inserimento dati (VSost somm)'!E611)</f>
        <v>l</v>
      </c>
      <c r="K292" s="159" t="str">
        <f>IF('4-Inserimento dati (VSost somm)'!F611=0,"l",'4-Inserimento dati (VSost somm)'!E611)</f>
        <v>l</v>
      </c>
      <c r="L292" s="159" t="str">
        <f>IF('4-Inserimento dati (VSost somm)'!F611=0,"l",'4-Inserimento dati (VSost somm)'!E611)</f>
        <v>l</v>
      </c>
      <c r="M292" s="159" t="str">
        <f>IF('4-Inserimento dati (VSost somm)'!F611=0,"l",'4-Inserimento dati (VSost somm)'!E611)</f>
        <v>l</v>
      </c>
      <c r="N292" s="159" t="str">
        <f>IF('4-Inserimento dati (VSost somm)'!F611=0,"l",'4-Inserimento dati (VSost somm)'!E611)</f>
        <v>l</v>
      </c>
      <c r="O292" s="159" t="str">
        <f>IF('4-Inserimento dati (VSost somm)'!F611=0,"l",'4-Inserimento dati (VSost somm)'!E611)</f>
        <v>l</v>
      </c>
      <c r="P292" s="159" t="str">
        <f>IF('4-Inserimento dati (VSost somm)'!F611=0,"l",'4-Inserimento dati (VSost somm)'!E611)</f>
        <v>l</v>
      </c>
      <c r="Q292" s="159" t="str">
        <f>IF('4-Inserimento dati (VSost somm)'!F611=0,"l",'4-Inserimento dati (VSost somm)'!E611)</f>
        <v>l</v>
      </c>
      <c r="R292" s="159" t="str">
        <f>IF('4-Inserimento dati (VSost somm)'!F611=0,"l",'4-Inserimento dati (VSost somm)'!E611)</f>
        <v>l</v>
      </c>
      <c r="S292" s="159" t="str">
        <f>IF('4-Inserimento dati (VSost somm)'!F611=0,"l",'4-Inserimento dati (VSost somm)'!E611)</f>
        <v>l</v>
      </c>
      <c r="T292" s="164" t="str">
        <f>IF('4-Inserimento dati (VSost somm)'!F611=0,"l",'4-Inserimento dati (VSost somm)'!E611)</f>
        <v>l</v>
      </c>
      <c r="U292" s="192" t="str">
        <f>IF('4-Inserimento dati (VSost somm)'!F611=0,"l",'4-Inserimento dati (VSost somm)'!E611)</f>
        <v>l</v>
      </c>
      <c r="V292" s="162" t="str">
        <f>IF('4-Inserimento dati (VSost somm)'!F611=0,"l",'4-Inserimento dati (VSost somm)'!E611)</f>
        <v>l</v>
      </c>
      <c r="W292" s="195" t="str">
        <f>IF('4-Inserimento dati (VSost somm)'!F611=0,"l",(IF('4-Inserimento dati (VSost somm)'!E611="sconosciuto","X","l")))</f>
        <v>l</v>
      </c>
      <c r="X292" s="165">
        <f t="shared" si="10"/>
        <v>0</v>
      </c>
      <c r="Y292" s="170" t="str">
        <f>IF('4-Inserimento dati (VSost somm)'!G611="nessuna","X",0)</f>
        <v>X</v>
      </c>
      <c r="Z292" s="171">
        <f>IF('4-Inserimento dati (VSost somm)'!G611="piccola","X",0)</f>
        <v>0</v>
      </c>
      <c r="AA292" s="171">
        <f>IF('4-Inserimento dati (VSost somm)'!G611="media","X",0)</f>
        <v>0</v>
      </c>
      <c r="AB292" s="172">
        <f>IF('4-Inserimento dati (VSost somm)'!G611="grande","X",0)</f>
        <v>0</v>
      </c>
      <c r="AC292" s="312">
        <f>'4-Inserimento dati (VSost somm)'!H611</f>
        <v>0</v>
      </c>
      <c r="AD292" s="313"/>
      <c r="AE292" s="313"/>
    </row>
    <row r="293" spans="1:31" ht="25.5" customHeight="1">
      <c r="A293" s="390"/>
      <c r="B293" s="66" t="s">
        <v>205</v>
      </c>
      <c r="C293" s="388" t="str">
        <f>C207</f>
        <v>Criterio 7</v>
      </c>
      <c r="D293" s="314"/>
      <c r="E293" s="314"/>
      <c r="F293" s="314"/>
      <c r="G293" s="389"/>
      <c r="H293" s="160" t="str">
        <f>IF('4-Inserimento dati (VSost somm)'!F617=0,"l",'4-Inserimento dati (VSost somm)'!E617)</f>
        <v>l</v>
      </c>
      <c r="I293" s="161" t="str">
        <f>IF('4-Inserimento dati (VSost somm)'!F617=0,"l",'4-Inserimento dati (VSost somm)'!E617)</f>
        <v>l</v>
      </c>
      <c r="J293" s="161" t="str">
        <f>IF('4-Inserimento dati (VSost somm)'!F617=0,"l",'4-Inserimento dati (VSost somm)'!E617)</f>
        <v>l</v>
      </c>
      <c r="K293" s="161" t="str">
        <f>IF('4-Inserimento dati (VSost somm)'!F617=0,"l",'4-Inserimento dati (VSost somm)'!E617)</f>
        <v>l</v>
      </c>
      <c r="L293" s="161" t="str">
        <f>IF('4-Inserimento dati (VSost somm)'!F617=0,"l",'4-Inserimento dati (VSost somm)'!E617)</f>
        <v>l</v>
      </c>
      <c r="M293" s="161" t="str">
        <f>IF('4-Inserimento dati (VSost somm)'!F617=0,"l",'4-Inserimento dati (VSost somm)'!E617)</f>
        <v>l</v>
      </c>
      <c r="N293" s="161" t="str">
        <f>IF('4-Inserimento dati (VSost somm)'!F617=0,"l",'4-Inserimento dati (VSost somm)'!E617)</f>
        <v>l</v>
      </c>
      <c r="O293" s="198" t="str">
        <f>IF('4-Inserimento dati (VSost somm)'!F617=0,"l",'4-Inserimento dati (VSost somm)'!E617)</f>
        <v>l</v>
      </c>
      <c r="P293" s="161" t="str">
        <f>IF('4-Inserimento dati (VSost somm)'!F617=0,"l",'4-Inserimento dati (VSost somm)'!E617)</f>
        <v>l</v>
      </c>
      <c r="Q293" s="161" t="str">
        <f>IF('4-Inserimento dati (VSost somm)'!F617=0,"l",'4-Inserimento dati (VSost somm)'!E617)</f>
        <v>l</v>
      </c>
      <c r="R293" s="161" t="str">
        <f>IF('4-Inserimento dati (VSost somm)'!F617=0,"l",'4-Inserimento dati (VSost somm)'!E617)</f>
        <v>l</v>
      </c>
      <c r="S293" s="161" t="str">
        <f>IF('4-Inserimento dati (VSost somm)'!F617=0,"l",'4-Inserimento dati (VSost somm)'!E617)</f>
        <v>l</v>
      </c>
      <c r="T293" s="191" t="str">
        <f>IF('4-Inserimento dati (VSost somm)'!F617=0,"l",'4-Inserimento dati (VSost somm)'!E617)</f>
        <v>l</v>
      </c>
      <c r="U293" s="193" t="str">
        <f>IF('4-Inserimento dati (VSost somm)'!F617=0,"l",'4-Inserimento dati (VSost somm)'!E617)</f>
        <v>l</v>
      </c>
      <c r="V293" s="163" t="str">
        <f>IF('4-Inserimento dati (VSost somm)'!F617=0,"l",'4-Inserimento dati (VSost somm)'!E617)</f>
        <v>l</v>
      </c>
      <c r="W293" s="196" t="str">
        <f>IF('4-Inserimento dati (VSost somm)'!F617=0,"l",(IF('4-Inserimento dati (VSost somm)'!E617="sconosciuto","X","l")))</f>
        <v>l</v>
      </c>
      <c r="X293" s="166">
        <f t="shared" si="10"/>
        <v>0</v>
      </c>
      <c r="Y293" s="173" t="str">
        <f>IF('4-Inserimento dati (VSost somm)'!G617="nessuna","X",0)</f>
        <v>X</v>
      </c>
      <c r="Z293" s="174">
        <f>IF('4-Inserimento dati (VSost somm)'!G617="piccola","X",0)</f>
        <v>0</v>
      </c>
      <c r="AA293" s="174">
        <f>IF('4-Inserimento dati (VSost somm)'!G617="media","X",0)</f>
        <v>0</v>
      </c>
      <c r="AB293" s="175">
        <f>IF('4-Inserimento dati (VSost somm)'!G617="grande","X",0)</f>
        <v>0</v>
      </c>
      <c r="AC293" s="312">
        <f>'4-Inserimento dati (VSost somm)'!H617</f>
        <v>0</v>
      </c>
      <c r="AD293" s="313"/>
      <c r="AE293" s="313"/>
    </row>
    <row r="294" spans="1:31" ht="18.75" customHeight="1">
      <c r="A294" s="203"/>
      <c r="B294" s="8"/>
      <c r="C294" s="8"/>
      <c r="D294" s="8"/>
      <c r="E294" s="8"/>
      <c r="F294" s="8"/>
      <c r="G294" s="8"/>
      <c r="H294" s="126"/>
      <c r="I294" s="7"/>
      <c r="J294" s="126"/>
      <c r="K294" s="7"/>
      <c r="L294" s="126"/>
      <c r="M294" s="7"/>
      <c r="N294" s="7"/>
      <c r="O294" s="127"/>
      <c r="P294" s="7"/>
      <c r="Q294" s="126"/>
      <c r="R294" s="7"/>
      <c r="S294" s="127"/>
      <c r="T294" s="7"/>
      <c r="U294" s="25"/>
      <c r="V294" s="25"/>
      <c r="W294" s="25"/>
      <c r="X294" s="25"/>
      <c r="Y294" s="25"/>
      <c r="Z294" s="25"/>
      <c r="AA294" s="25"/>
      <c r="AB294" s="25"/>
      <c r="AC294" s="133"/>
      <c r="AD294" s="8"/>
      <c r="AE294" s="2"/>
    </row>
    <row r="295" spans="1:31" ht="12.75">
      <c r="A295" s="390" t="s">
        <v>24</v>
      </c>
      <c r="B295" s="134" t="s">
        <v>54</v>
      </c>
      <c r="C295" s="135"/>
      <c r="D295" s="135"/>
      <c r="E295" s="135"/>
      <c r="F295" s="135"/>
      <c r="G295" s="135"/>
      <c r="H295" s="6"/>
      <c r="I295" s="87"/>
      <c r="J295" s="87"/>
      <c r="K295" s="6"/>
      <c r="L295" s="6"/>
      <c r="M295" s="5"/>
      <c r="N295" s="5"/>
      <c r="O295" s="5"/>
      <c r="P295" s="6"/>
      <c r="Q295" s="6"/>
      <c r="R295" s="5"/>
      <c r="S295" s="5"/>
      <c r="T295" s="6"/>
      <c r="U295" s="6"/>
      <c r="V295" s="6"/>
      <c r="W295" s="6"/>
      <c r="X295" s="6"/>
      <c r="Y295" s="6"/>
      <c r="Z295" s="6"/>
      <c r="AA295" s="6"/>
      <c r="AB295" s="6"/>
      <c r="AC295" s="132"/>
      <c r="AD295" s="6"/>
      <c r="AE295" s="2"/>
    </row>
    <row r="296" spans="1:31" ht="25.5" customHeight="1">
      <c r="A296" s="390"/>
      <c r="B296" s="64" t="s">
        <v>176</v>
      </c>
      <c r="C296" s="64" t="s">
        <v>41</v>
      </c>
      <c r="D296" s="64"/>
      <c r="E296" s="64"/>
      <c r="F296" s="64"/>
      <c r="G296" s="65"/>
      <c r="H296" s="158">
        <f>IF('4-Inserimento dati (VSost somm)'!F626=0,"l",'4-Inserimento dati (VSost somm)'!E626)</f>
        <v>0</v>
      </c>
      <c r="I296" s="159">
        <f>IF('4-Inserimento dati (VSost somm)'!F626=0,"l",'4-Inserimento dati (VSost somm)'!E626)</f>
        <v>0</v>
      </c>
      <c r="J296" s="159">
        <f>IF('4-Inserimento dati (VSost somm)'!F626=0,"l",'4-Inserimento dati (VSost somm)'!E626)</f>
        <v>0</v>
      </c>
      <c r="K296" s="159">
        <f>IF('4-Inserimento dati (VSost somm)'!F626=0,"l",'4-Inserimento dati (VSost somm)'!E626)</f>
        <v>0</v>
      </c>
      <c r="L296" s="159">
        <f>IF('4-Inserimento dati (VSost somm)'!F626=0,"l",'4-Inserimento dati (VSost somm)'!E626)</f>
        <v>0</v>
      </c>
      <c r="M296" s="159">
        <f>IF('4-Inserimento dati (VSost somm)'!F626=0,"l",'4-Inserimento dati (VSost somm)'!E626)</f>
        <v>0</v>
      </c>
      <c r="N296" s="159">
        <f>IF('4-Inserimento dati (VSost somm)'!F626=0,"l",'4-Inserimento dati (VSost somm)'!E626)</f>
        <v>0</v>
      </c>
      <c r="O296" s="159">
        <f>IF('4-Inserimento dati (VSost somm)'!F626=0,"l",'4-Inserimento dati (VSost somm)'!E626)</f>
        <v>0</v>
      </c>
      <c r="P296" s="159">
        <f>IF('4-Inserimento dati (VSost somm)'!F626=0,"l",'4-Inserimento dati (VSost somm)'!E626)</f>
        <v>0</v>
      </c>
      <c r="Q296" s="159">
        <f>IF('4-Inserimento dati (VSost somm)'!F626=0,"l",'4-Inserimento dati (VSost somm)'!E626)</f>
        <v>0</v>
      </c>
      <c r="R296" s="159">
        <f>IF('4-Inserimento dati (VSost somm)'!F626=0,"l",'4-Inserimento dati (VSost somm)'!E626)</f>
        <v>0</v>
      </c>
      <c r="S296" s="159">
        <f>IF('4-Inserimento dati (VSost somm)'!F626=0,"l",'4-Inserimento dati (VSost somm)'!E626)</f>
        <v>0</v>
      </c>
      <c r="T296" s="164">
        <f>IF('4-Inserimento dati (VSost somm)'!F626=0,"l",'4-Inserimento dati (VSost somm)'!E626)</f>
        <v>0</v>
      </c>
      <c r="U296" s="192">
        <f>IF('4-Inserimento dati (VSost somm)'!F626=0,"l",'4-Inserimento dati (VSost somm)'!E626)</f>
        <v>0</v>
      </c>
      <c r="V296" s="152">
        <f>IF('4-Inserimento dati (VSost somm)'!F626=0,"l",'4-Inserimento dati (VSost somm)'!E626)</f>
        <v>0</v>
      </c>
      <c r="W296" s="176" t="str">
        <f>IF('4-Inserimento dati (VSost somm)'!F626=0,"l",(IF('4-Inserimento dati (VSost somm)'!E626="sconosciuto","X","l")))</f>
        <v>l</v>
      </c>
      <c r="X296" s="165">
        <f aca="true" t="shared" si="11" ref="X296:X302">X38</f>
        <v>0.2</v>
      </c>
      <c r="Y296" s="170" t="str">
        <f>IF('4-Inserimento dati (VSost somm)'!G626="nessuna","X",0)</f>
        <v>X</v>
      </c>
      <c r="Z296" s="171">
        <f>IF('4-Inserimento dati (VSost somm)'!G626="piccola","X",0)</f>
        <v>0</v>
      </c>
      <c r="AA296" s="171">
        <f>IF('4-Inserimento dati (VSost somm)'!G626="media","X",0)</f>
        <v>0</v>
      </c>
      <c r="AB296" s="172">
        <f>IF('4-Inserimento dati (VSost somm)'!G626="grande","X",0)</f>
        <v>0</v>
      </c>
      <c r="AC296" s="312">
        <f>'4-Inserimento dati (VSost somm)'!H626</f>
        <v>0</v>
      </c>
      <c r="AD296" s="313"/>
      <c r="AE296" s="313"/>
    </row>
    <row r="297" spans="1:31" ht="25.5" customHeight="1">
      <c r="A297" s="390"/>
      <c r="B297" s="64" t="s">
        <v>177</v>
      </c>
      <c r="C297" s="306" t="s">
        <v>42</v>
      </c>
      <c r="D297" s="307"/>
      <c r="E297" s="307"/>
      <c r="F297" s="307"/>
      <c r="G297" s="308"/>
      <c r="H297" s="158">
        <f>IF('4-Inserimento dati (VSost somm)'!F632=0,"l",'4-Inserimento dati (VSost somm)'!E632)</f>
        <v>0</v>
      </c>
      <c r="I297" s="159">
        <f>IF('4-Inserimento dati (VSost somm)'!F632=0,"l",'4-Inserimento dati (VSost somm)'!E632)</f>
        <v>0</v>
      </c>
      <c r="J297" s="159">
        <f>IF('4-Inserimento dati (VSost somm)'!F632=0,"l",'4-Inserimento dati (VSost somm)'!E632)</f>
        <v>0</v>
      </c>
      <c r="K297" s="159">
        <f>IF('4-Inserimento dati (VSost somm)'!F632=0,"l",'4-Inserimento dati (VSost somm)'!E632)</f>
        <v>0</v>
      </c>
      <c r="L297" s="159">
        <f>IF('4-Inserimento dati (VSost somm)'!F632=0,"l",'4-Inserimento dati (VSost somm)'!E632)</f>
        <v>0</v>
      </c>
      <c r="M297" s="159">
        <f>IF('4-Inserimento dati (VSost somm)'!F632=0,"l",'4-Inserimento dati (VSost somm)'!E632)</f>
        <v>0</v>
      </c>
      <c r="N297" s="159">
        <f>IF('4-Inserimento dati (VSost somm)'!F632=0,"l",'4-Inserimento dati (VSost somm)'!E632)</f>
        <v>0</v>
      </c>
      <c r="O297" s="159">
        <f>IF('4-Inserimento dati (VSost somm)'!F632=0,"l",'4-Inserimento dati (VSost somm)'!E632)</f>
        <v>0</v>
      </c>
      <c r="P297" s="159">
        <f>IF('4-Inserimento dati (VSost somm)'!F632=0,"l",'4-Inserimento dati (VSost somm)'!E632)</f>
        <v>0</v>
      </c>
      <c r="Q297" s="159">
        <f>IF('4-Inserimento dati (VSost somm)'!F632=0,"l",'4-Inserimento dati (VSost somm)'!E632)</f>
        <v>0</v>
      </c>
      <c r="R297" s="159">
        <f>IF('4-Inserimento dati (VSost somm)'!F632=0,"l",'4-Inserimento dati (VSost somm)'!E632)</f>
        <v>0</v>
      </c>
      <c r="S297" s="159">
        <f>IF('4-Inserimento dati (VSost somm)'!F632=0,"l",'4-Inserimento dati (VSost somm)'!E632)</f>
        <v>0</v>
      </c>
      <c r="T297" s="164">
        <f>IF('4-Inserimento dati (VSost somm)'!F632=0,"l",'4-Inserimento dati (VSost somm)'!E632)</f>
        <v>0</v>
      </c>
      <c r="U297" s="192">
        <f>IF('4-Inserimento dati (VSost somm)'!F632=0,"l",'4-Inserimento dati (VSost somm)'!E632)</f>
        <v>0</v>
      </c>
      <c r="V297" s="152">
        <f>IF('4-Inserimento dati (VSost somm)'!F632=0,"l",'4-Inserimento dati (VSost somm)'!E632)</f>
        <v>0</v>
      </c>
      <c r="W297" s="176" t="str">
        <f>IF('4-Inserimento dati (VSost somm)'!F632=0,"l",(IF('4-Inserimento dati (VSost somm)'!E632="sconosciuto","X","l")))</f>
        <v>l</v>
      </c>
      <c r="X297" s="165">
        <f t="shared" si="11"/>
        <v>0.2</v>
      </c>
      <c r="Y297" s="170" t="str">
        <f>IF('4-Inserimento dati (VSost somm)'!G632="nessuna","X",0)</f>
        <v>X</v>
      </c>
      <c r="Z297" s="171">
        <f>IF('4-Inserimento dati (VSost somm)'!G632="piccola","X",0)</f>
        <v>0</v>
      </c>
      <c r="AA297" s="171">
        <f>IF('4-Inserimento dati (VSost somm)'!G632="media","X",0)</f>
        <v>0</v>
      </c>
      <c r="AB297" s="172">
        <f>IF('4-Inserimento dati (VSost somm)'!G632="grande","X",0)</f>
        <v>0</v>
      </c>
      <c r="AC297" s="312">
        <f>'4-Inserimento dati (VSost somm)'!H632</f>
        <v>0</v>
      </c>
      <c r="AD297" s="313"/>
      <c r="AE297" s="313"/>
    </row>
    <row r="298" spans="1:31" ht="25.5" customHeight="1">
      <c r="A298" s="390"/>
      <c r="B298" s="64" t="s">
        <v>178</v>
      </c>
      <c r="C298" s="64" t="s">
        <v>101</v>
      </c>
      <c r="D298" s="64"/>
      <c r="E298" s="64"/>
      <c r="F298" s="64"/>
      <c r="G298" s="65"/>
      <c r="H298" s="158">
        <f>IF('4-Inserimento dati (VSost somm)'!F638=0,"l",'4-Inserimento dati (VSost somm)'!E638)</f>
        <v>0</v>
      </c>
      <c r="I298" s="159">
        <f>IF('4-Inserimento dati (VSost somm)'!F638=0,"l",'4-Inserimento dati (VSost somm)'!E638)</f>
        <v>0</v>
      </c>
      <c r="J298" s="151">
        <f>IF('4-Inserimento dati (VSost somm)'!F638=0,"l",'4-Inserimento dati (VSost somm)'!E638)</f>
        <v>0</v>
      </c>
      <c r="K298" s="159">
        <f>IF('4-Inserimento dati (VSost somm)'!F638=0,"l",'4-Inserimento dati (VSost somm)'!E638)</f>
        <v>0</v>
      </c>
      <c r="L298" s="151">
        <f>IF('4-Inserimento dati (VSost somm)'!F638=0,"l",'4-Inserimento dati (VSost somm)'!E638)</f>
        <v>0</v>
      </c>
      <c r="M298" s="159">
        <f>IF('4-Inserimento dati (VSost somm)'!F638=0,"l",'4-Inserimento dati (VSost somm)'!E638)</f>
        <v>0</v>
      </c>
      <c r="N298" s="153">
        <f>IF('4-Inserimento dati (VSost somm)'!F638=0,"l",'4-Inserimento dati (VSost somm)'!E638)</f>
        <v>0</v>
      </c>
      <c r="O298" s="151">
        <f>IF('4-Inserimento dati (VSost somm)'!F638=0,"l",'4-Inserimento dati (VSost somm)'!E638)</f>
        <v>0</v>
      </c>
      <c r="P298" s="159">
        <f>IF('4-Inserimento dati (VSost somm)'!F638=0,"l",'4-Inserimento dati (VSost somm)'!E638)</f>
        <v>0</v>
      </c>
      <c r="Q298" s="151">
        <f>IF('4-Inserimento dati (VSost somm)'!F638=0,"l",'4-Inserimento dati (VSost somm)'!E638)</f>
        <v>0</v>
      </c>
      <c r="R298" s="159">
        <f>IF('4-Inserimento dati (VSost somm)'!F638=0,"l",'4-Inserimento dati (VSost somm)'!E638)</f>
        <v>0</v>
      </c>
      <c r="S298" s="151">
        <f>IF('4-Inserimento dati (VSost somm)'!F638=0,"l",'4-Inserimento dati (VSost somm)'!E638)</f>
        <v>0</v>
      </c>
      <c r="T298" s="164">
        <f>IF('4-Inserimento dati (VSost somm)'!F638=0,"l",'4-Inserimento dati (VSost somm)'!E638)</f>
        <v>0</v>
      </c>
      <c r="U298" s="192">
        <f>IF('4-Inserimento dati (VSost somm)'!F638=0,"l",'4-Inserimento dati (VSost somm)'!E638)</f>
        <v>0</v>
      </c>
      <c r="V298" s="152">
        <f>IF('4-Inserimento dati (VSost somm)'!F638=0,"l",'4-Inserimento dati (VSost somm)'!E638)</f>
        <v>0</v>
      </c>
      <c r="W298" s="176" t="str">
        <f>IF('4-Inserimento dati (VSost somm)'!F638=0,"l",(IF('4-Inserimento dati (VSost somm)'!E638="sconosciuto","X","l")))</f>
        <v>l</v>
      </c>
      <c r="X298" s="165">
        <f t="shared" si="11"/>
        <v>0.2</v>
      </c>
      <c r="Y298" s="170" t="str">
        <f>IF('4-Inserimento dati (VSost somm)'!G638="nessuna","X",0)</f>
        <v>X</v>
      </c>
      <c r="Z298" s="171">
        <f>IF('4-Inserimento dati (VSost somm)'!G638="piccola","X",0)</f>
        <v>0</v>
      </c>
      <c r="AA298" s="171">
        <f>IF('4-Inserimento dati (VSost somm)'!G638="media","X",0)</f>
        <v>0</v>
      </c>
      <c r="AB298" s="172">
        <f>IF('4-Inserimento dati (VSost somm)'!G638="grande","X",0)</f>
        <v>0</v>
      </c>
      <c r="AC298" s="312">
        <f>'4-Inserimento dati (VSost somm)'!H638</f>
        <v>0</v>
      </c>
      <c r="AD298" s="313"/>
      <c r="AE298" s="313"/>
    </row>
    <row r="299" spans="1:31" ht="25.5" customHeight="1">
      <c r="A299" s="390"/>
      <c r="B299" s="64" t="s">
        <v>179</v>
      </c>
      <c r="C299" s="306" t="s">
        <v>43</v>
      </c>
      <c r="D299" s="307"/>
      <c r="E299" s="307"/>
      <c r="F299" s="307"/>
      <c r="G299" s="308"/>
      <c r="H299" s="158">
        <f>IF('4-Inserimento dati (VSost somm)'!F644=0,"l",'4-Inserimento dati (VSost somm)'!E644)</f>
        <v>0</v>
      </c>
      <c r="I299" s="159">
        <f>IF('4-Inserimento dati (VSost somm)'!F644=0,"l",'4-Inserimento dati (VSost somm)'!E644)</f>
        <v>0</v>
      </c>
      <c r="J299" s="151">
        <f>IF('4-Inserimento dati (VSost somm)'!F644=0,"l",'4-Inserimento dati (VSost somm)'!E644)</f>
        <v>0</v>
      </c>
      <c r="K299" s="159">
        <f>IF('4-Inserimento dati (VSost somm)'!F644=0,"l",'4-Inserimento dati (VSost somm)'!E644)</f>
        <v>0</v>
      </c>
      <c r="L299" s="151">
        <f>IF('4-Inserimento dati (VSost somm)'!F644=0,"l",'4-Inserimento dati (VSost somm)'!E644)</f>
        <v>0</v>
      </c>
      <c r="M299" s="159">
        <f>IF('4-Inserimento dati (VSost somm)'!F644=0,"l",'4-Inserimento dati (VSost somm)'!E644)</f>
        <v>0</v>
      </c>
      <c r="N299" s="151">
        <f>IF('4-Inserimento dati (VSost somm)'!F644=0,"l",'4-Inserimento dati (VSost somm)'!E644)</f>
        <v>0</v>
      </c>
      <c r="O299" s="151">
        <f>IF('4-Inserimento dati (VSost somm)'!F644=0,"l",'4-Inserimento dati (VSost somm)'!E644)</f>
        <v>0</v>
      </c>
      <c r="P299" s="159">
        <f>IF('4-Inserimento dati (VSost somm)'!F644=0,"l",'4-Inserimento dati (VSost somm)'!E644)</f>
        <v>0</v>
      </c>
      <c r="Q299" s="151">
        <f>IF('4-Inserimento dati (VSost somm)'!F644=0,"l",'4-Inserimento dati (VSost somm)'!E644)</f>
        <v>0</v>
      </c>
      <c r="R299" s="159">
        <f>IF('4-Inserimento dati (VSost somm)'!F644=0,"l",'4-Inserimento dati (VSost somm)'!E644)</f>
        <v>0</v>
      </c>
      <c r="S299" s="151">
        <f>IF('4-Inserimento dati (VSost somm)'!F644=0,"l",'4-Inserimento dati (VSost somm)'!E644)</f>
        <v>0</v>
      </c>
      <c r="T299" s="164">
        <f>IF('4-Inserimento dati (VSost somm)'!F644=0,"l",'4-Inserimento dati (VSost somm)'!E644)</f>
        <v>0</v>
      </c>
      <c r="U299" s="192">
        <f>IF('4-Inserimento dati (VSost somm)'!F644=0,"l",'4-Inserimento dati (VSost somm)'!E644)</f>
        <v>0</v>
      </c>
      <c r="V299" s="152">
        <f>IF('4-Inserimento dati (VSost somm)'!F644=0,"l",'4-Inserimento dati (VSost somm)'!E644)</f>
        <v>0</v>
      </c>
      <c r="W299" s="176" t="str">
        <f>IF('4-Inserimento dati (VSost somm)'!F644=0,"l",(IF('4-Inserimento dati (VSost somm)'!E644="sconosciuto","X","l")))</f>
        <v>l</v>
      </c>
      <c r="X299" s="165">
        <f t="shared" si="11"/>
        <v>0.2</v>
      </c>
      <c r="Y299" s="170" t="str">
        <f>IF('4-Inserimento dati (VSost somm)'!G644="nessuna","X",0)</f>
        <v>X</v>
      </c>
      <c r="Z299" s="171">
        <f>IF('4-Inserimento dati (VSost somm)'!G644="piccola","X",0)</f>
        <v>0</v>
      </c>
      <c r="AA299" s="171">
        <f>IF('4-Inserimento dati (VSost somm)'!G644="media","X",0)</f>
        <v>0</v>
      </c>
      <c r="AB299" s="172">
        <f>IF('4-Inserimento dati (VSost somm)'!G644="grande","X",0)</f>
        <v>0</v>
      </c>
      <c r="AC299" s="312">
        <f>'4-Inserimento dati (VSost somm)'!H644</f>
        <v>0</v>
      </c>
      <c r="AD299" s="313"/>
      <c r="AE299" s="313"/>
    </row>
    <row r="300" spans="1:31" ht="25.5" customHeight="1">
      <c r="A300" s="390"/>
      <c r="B300" s="64" t="s">
        <v>180</v>
      </c>
      <c r="C300" s="66" t="s">
        <v>51</v>
      </c>
      <c r="D300" s="66"/>
      <c r="E300" s="66"/>
      <c r="F300" s="66"/>
      <c r="G300" s="67"/>
      <c r="H300" s="160">
        <f>IF('4-Inserimento dati (VSost somm)'!F650=0,"l",'4-Inserimento dati (VSost somm)'!E650)</f>
        <v>0</v>
      </c>
      <c r="I300" s="161">
        <f>IF('4-Inserimento dati (VSost somm)'!F650=0,"l",'4-Inserimento dati (VSost somm)'!E650)</f>
        <v>0</v>
      </c>
      <c r="J300" s="161">
        <f>IF('4-Inserimento dati (VSost somm)'!F650=0,"l",'4-Inserimento dati (VSost somm)'!E650)</f>
        <v>0</v>
      </c>
      <c r="K300" s="161">
        <f>IF('4-Inserimento dati (VSost somm)'!F650=0,"l",'4-Inserimento dati (VSost somm)'!E650)</f>
        <v>0</v>
      </c>
      <c r="L300" s="161">
        <f>IF('4-Inserimento dati (VSost somm)'!F650=0,"l",'4-Inserimento dati (VSost somm)'!E650)</f>
        <v>0</v>
      </c>
      <c r="M300" s="161">
        <f>IF('4-Inserimento dati (VSost somm)'!F650=0,"l",'4-Inserimento dati (VSost somm)'!E650)</f>
        <v>0</v>
      </c>
      <c r="N300" s="161">
        <f>IF('4-Inserimento dati (VSost somm)'!F650=0,"l",'4-Inserimento dati (VSost somm)'!E650)</f>
        <v>0</v>
      </c>
      <c r="O300" s="161">
        <f>IF('4-Inserimento dati (VSost somm)'!F650=0,"l",'4-Inserimento dati (VSost somm)'!E650)</f>
        <v>0</v>
      </c>
      <c r="P300" s="161">
        <f>IF('4-Inserimento dati (VSost somm)'!F650=0,"l",'4-Inserimento dati (VSost somm)'!E650)</f>
        <v>0</v>
      </c>
      <c r="Q300" s="161">
        <f>IF('4-Inserimento dati (VSost somm)'!F650=0,"l",'4-Inserimento dati (VSost somm)'!E650)</f>
        <v>0</v>
      </c>
      <c r="R300" s="161">
        <f>IF('4-Inserimento dati (VSost somm)'!F650=0,"l",'4-Inserimento dati (VSost somm)'!E650)</f>
        <v>0</v>
      </c>
      <c r="S300" s="161">
        <f>IF('4-Inserimento dati (VSost somm)'!F650=0,"l",'4-Inserimento dati (VSost somm)'!E650)</f>
        <v>0</v>
      </c>
      <c r="T300" s="191">
        <f>IF('4-Inserimento dati (VSost somm)'!F650=0,"l",'4-Inserimento dati (VSost somm)'!E650)</f>
        <v>0</v>
      </c>
      <c r="U300" s="193">
        <f>IF('4-Inserimento dati (VSost somm)'!F650=0,"l",'4-Inserimento dati (VSost somm)'!E650)</f>
        <v>0</v>
      </c>
      <c r="V300" s="155">
        <f>IF('4-Inserimento dati (VSost somm)'!F650=0,"l",'4-Inserimento dati (VSost somm)'!E650)</f>
        <v>0</v>
      </c>
      <c r="W300" s="177" t="str">
        <f>IF('4-Inserimento dati (VSost somm)'!F650=0,"l",(IF('4-Inserimento dati (VSost somm)'!E650="sconosciuto","X","l")))</f>
        <v>l</v>
      </c>
      <c r="X300" s="165">
        <f t="shared" si="11"/>
        <v>0.2</v>
      </c>
      <c r="Y300" s="173" t="str">
        <f>IF('4-Inserimento dati (VSost somm)'!G650="nessuna","X",0)</f>
        <v>X</v>
      </c>
      <c r="Z300" s="174">
        <f>IF('4-Inserimento dati (VSost somm)'!G650="piccola","X",0)</f>
        <v>0</v>
      </c>
      <c r="AA300" s="174">
        <f>IF('4-Inserimento dati (VSost somm)'!G650="media","X",0)</f>
        <v>0</v>
      </c>
      <c r="AB300" s="175">
        <f>IF('4-Inserimento dati (VSost somm)'!G650="grande","X",0)</f>
        <v>0</v>
      </c>
      <c r="AC300" s="312">
        <f>'4-Inserimento dati (VSost somm)'!H650</f>
        <v>0</v>
      </c>
      <c r="AD300" s="313"/>
      <c r="AE300" s="313"/>
    </row>
    <row r="301" spans="1:31" ht="25.5" customHeight="1">
      <c r="A301" s="390"/>
      <c r="B301" s="64" t="s">
        <v>227</v>
      </c>
      <c r="C301" s="306" t="str">
        <f>C215</f>
        <v>Criterio 6</v>
      </c>
      <c r="D301" s="307"/>
      <c r="E301" s="307"/>
      <c r="F301" s="307"/>
      <c r="G301" s="308"/>
      <c r="H301" s="158" t="str">
        <f>IF('4-Inserimento dati (VSost somm)'!F656=0,"l",'4-Inserimento dati (VSost somm)'!E656)</f>
        <v>l</v>
      </c>
      <c r="I301" s="159" t="str">
        <f>IF('4-Inserimento dati (VSost somm)'!F656=0,"l",'4-Inserimento dati (VSost somm)'!E656)</f>
        <v>l</v>
      </c>
      <c r="J301" s="159" t="str">
        <f>IF('4-Inserimento dati (VSost somm)'!F656=0,"l",'4-Inserimento dati (VSost somm)'!E656)</f>
        <v>l</v>
      </c>
      <c r="K301" s="159" t="str">
        <f>IF('4-Inserimento dati (VSost somm)'!F656=0,"l",'4-Inserimento dati (VSost somm)'!E656)</f>
        <v>l</v>
      </c>
      <c r="L301" s="159" t="str">
        <f>IF('4-Inserimento dati (VSost somm)'!F656=0,"l",'4-Inserimento dati (VSost somm)'!E656)</f>
        <v>l</v>
      </c>
      <c r="M301" s="159" t="str">
        <f>IF('4-Inserimento dati (VSost somm)'!F656=0,"l",'4-Inserimento dati (VSost somm)'!E656)</f>
        <v>l</v>
      </c>
      <c r="N301" s="159" t="str">
        <f>IF('4-Inserimento dati (VSost somm)'!F656=0,"l",'4-Inserimento dati (VSost somm)'!E656)</f>
        <v>l</v>
      </c>
      <c r="O301" s="159" t="str">
        <f>IF('4-Inserimento dati (VSost somm)'!F656=0,"l",'4-Inserimento dati (VSost somm)'!E656)</f>
        <v>l</v>
      </c>
      <c r="P301" s="159" t="str">
        <f>IF('4-Inserimento dati (VSost somm)'!F656=0,"l",'4-Inserimento dati (VSost somm)'!E656)</f>
        <v>l</v>
      </c>
      <c r="Q301" s="159" t="str">
        <f>IF('4-Inserimento dati (VSost somm)'!F656=0,"l",'4-Inserimento dati (VSost somm)'!E656)</f>
        <v>l</v>
      </c>
      <c r="R301" s="159" t="str">
        <f>IF('4-Inserimento dati (VSost somm)'!F656=0,"l",'4-Inserimento dati (VSost somm)'!E656)</f>
        <v>l</v>
      </c>
      <c r="S301" s="159" t="str">
        <f>IF('4-Inserimento dati (VSost somm)'!F656=0,"l",'4-Inserimento dati (VSost somm)'!E656)</f>
        <v>l</v>
      </c>
      <c r="T301" s="164" t="str">
        <f>IF('4-Inserimento dati (VSost somm)'!F656=0,"l",'4-Inserimento dati (VSost somm)'!E656)</f>
        <v>l</v>
      </c>
      <c r="U301" s="192" t="str">
        <f>IF('4-Inserimento dati (VSost somm)'!F656=0,"l",'4-Inserimento dati (VSost somm)'!E656)</f>
        <v>l</v>
      </c>
      <c r="V301" s="162" t="str">
        <f>IF('4-Inserimento dati (VSost somm)'!F656=0,"l",'4-Inserimento dati (VSost somm)'!E656)</f>
        <v>l</v>
      </c>
      <c r="W301" s="195" t="str">
        <f>IF('4-Inserimento dati (VSost somm)'!F656=0,"l",(IF('4-Inserimento dati (VSost somm)'!E656="sconosciuto","X","l")))</f>
        <v>l</v>
      </c>
      <c r="X301" s="165">
        <f t="shared" si="11"/>
        <v>0</v>
      </c>
      <c r="Y301" s="170" t="str">
        <f>IF('4-Inserimento dati (VSost somm)'!G656="nessuna","X",0)</f>
        <v>X</v>
      </c>
      <c r="Z301" s="171">
        <f>IF('4-Inserimento dati (VSost somm)'!G656="piccola","X",0)</f>
        <v>0</v>
      </c>
      <c r="AA301" s="171">
        <f>IF('4-Inserimento dati (VSost somm)'!G656="media","X",0)</f>
        <v>0</v>
      </c>
      <c r="AB301" s="172">
        <f>IF('4-Inserimento dati (VSost somm)'!G656="grande","X",0)</f>
        <v>0</v>
      </c>
      <c r="AC301" s="312">
        <f>'4-Inserimento dati (VSost somm)'!H656</f>
        <v>0</v>
      </c>
      <c r="AD301" s="313"/>
      <c r="AE301" s="313"/>
    </row>
    <row r="302" spans="1:31" ht="25.5" customHeight="1">
      <c r="A302" s="390"/>
      <c r="B302" s="66" t="s">
        <v>228</v>
      </c>
      <c r="C302" s="388" t="str">
        <f>C216</f>
        <v>Criterio 7</v>
      </c>
      <c r="D302" s="314"/>
      <c r="E302" s="314"/>
      <c r="F302" s="314"/>
      <c r="G302" s="389"/>
      <c r="H302" s="160" t="str">
        <f>IF('4-Inserimento dati (VSost somm)'!F662=0,"l",'4-Inserimento dati (VSost somm)'!E662)</f>
        <v>l</v>
      </c>
      <c r="I302" s="161" t="str">
        <f>IF('4-Inserimento dati (VSost somm)'!F662=0,"l",'4-Inserimento dati (VSost somm)'!E662)</f>
        <v>l</v>
      </c>
      <c r="J302" s="161" t="str">
        <f>IF('4-Inserimento dati (VSost somm)'!F662=0,"l",'4-Inserimento dati (VSost somm)'!E662)</f>
        <v>l</v>
      </c>
      <c r="K302" s="161" t="str">
        <f>IF('4-Inserimento dati (VSost somm)'!F662=0,"l",'4-Inserimento dati (VSost somm)'!E662)</f>
        <v>l</v>
      </c>
      <c r="L302" s="161" t="str">
        <f>IF('4-Inserimento dati (VSost somm)'!F662=0,"l",'4-Inserimento dati (VSost somm)'!E662)</f>
        <v>l</v>
      </c>
      <c r="M302" s="161" t="str">
        <f>IF('4-Inserimento dati (VSost somm)'!F662=0,"l",'4-Inserimento dati (VSost somm)'!E662)</f>
        <v>l</v>
      </c>
      <c r="N302" s="161" t="str">
        <f>IF('4-Inserimento dati (VSost somm)'!F662=0,"l",'4-Inserimento dati (VSost somm)'!E662)</f>
        <v>l</v>
      </c>
      <c r="O302" s="198" t="str">
        <f>IF('4-Inserimento dati (VSost somm)'!F662=0,"l",'4-Inserimento dati (VSost somm)'!E662)</f>
        <v>l</v>
      </c>
      <c r="P302" s="161" t="str">
        <f>IF('4-Inserimento dati (VSost somm)'!F662=0,"l",'4-Inserimento dati (VSost somm)'!E662)</f>
        <v>l</v>
      </c>
      <c r="Q302" s="161" t="str">
        <f>IF('4-Inserimento dati (VSost somm)'!F662=0,"l",'4-Inserimento dati (VSost somm)'!E662)</f>
        <v>l</v>
      </c>
      <c r="R302" s="161" t="str">
        <f>IF('4-Inserimento dati (VSost somm)'!F662=0,"l",'4-Inserimento dati (VSost somm)'!E662)</f>
        <v>l</v>
      </c>
      <c r="S302" s="161" t="str">
        <f>IF('4-Inserimento dati (VSost somm)'!F662=0,"l",'4-Inserimento dati (VSost somm)'!E662)</f>
        <v>l</v>
      </c>
      <c r="T302" s="191" t="str">
        <f>IF('4-Inserimento dati (VSost somm)'!F662=0,"l",'4-Inserimento dati (VSost somm)'!E662)</f>
        <v>l</v>
      </c>
      <c r="U302" s="193" t="str">
        <f>IF('4-Inserimento dati (VSost somm)'!F662=0,"l",'4-Inserimento dati (VSost somm)'!E662)</f>
        <v>l</v>
      </c>
      <c r="V302" s="163" t="str">
        <f>IF('4-Inserimento dati (VSost somm)'!F662=0,"l",'4-Inserimento dati (VSost somm)'!E662)</f>
        <v>l</v>
      </c>
      <c r="W302" s="196" t="str">
        <f>IF('4-Inserimento dati (VSost somm)'!F662=0,"l",(IF('4-Inserimento dati (VSost somm)'!E662="sconosciuto","X","l")))</f>
        <v>l</v>
      </c>
      <c r="X302" s="166">
        <f t="shared" si="11"/>
        <v>0</v>
      </c>
      <c r="Y302" s="173" t="str">
        <f>IF('4-Inserimento dati (VSost somm)'!G662="nessuna","X",0)</f>
        <v>X</v>
      </c>
      <c r="Z302" s="174">
        <f>IF('4-Inserimento dati (VSost somm)'!G662="piccola","X",0)</f>
        <v>0</v>
      </c>
      <c r="AA302" s="174">
        <f>IF('4-Inserimento dati (VSost somm)'!G662="media","X",0)</f>
        <v>0</v>
      </c>
      <c r="AB302" s="175">
        <f>IF('4-Inserimento dati (VSost somm)'!G662="grande","X",0)</f>
        <v>0</v>
      </c>
      <c r="AC302" s="312">
        <f>'4-Inserimento dati (VSost somm)'!H662</f>
        <v>0</v>
      </c>
      <c r="AD302" s="313"/>
      <c r="AE302" s="313"/>
    </row>
    <row r="303" spans="1:31" ht="12.75">
      <c r="A303" s="203"/>
      <c r="B303" s="2"/>
      <c r="C303" s="2"/>
      <c r="D303" s="2"/>
      <c r="E303" s="2"/>
      <c r="F303" s="2"/>
      <c r="G303" s="2"/>
      <c r="H303" s="2"/>
      <c r="I303" s="321"/>
      <c r="J303" s="321"/>
      <c r="K303" s="2"/>
      <c r="L303" s="2"/>
      <c r="M303" s="350"/>
      <c r="N303" s="350"/>
      <c r="O303" s="350"/>
      <c r="P303" s="2"/>
      <c r="Q303" s="2"/>
      <c r="R303" s="350"/>
      <c r="S303" s="350"/>
      <c r="T303" s="2"/>
      <c r="U303" s="2"/>
      <c r="V303" s="2"/>
      <c r="W303" s="2"/>
      <c r="X303" s="2"/>
      <c r="Y303" s="2"/>
      <c r="Z303" s="2"/>
      <c r="AA303" s="2"/>
      <c r="AB303" s="2"/>
      <c r="AC303" s="2"/>
      <c r="AD303" s="2"/>
      <c r="AE303" s="2"/>
    </row>
    <row r="304" spans="1:31" ht="12.75">
      <c r="A304" s="203"/>
      <c r="B304" s="2"/>
      <c r="C304" s="2"/>
      <c r="D304" s="2"/>
      <c r="E304" s="2"/>
      <c r="F304" s="2"/>
      <c r="G304" s="2"/>
      <c r="H304" s="2"/>
      <c r="I304" s="26"/>
      <c r="J304" s="26"/>
      <c r="K304" s="2"/>
      <c r="L304" s="2"/>
      <c r="M304" s="27"/>
      <c r="N304" s="27"/>
      <c r="O304" s="27"/>
      <c r="P304" s="2"/>
      <c r="Q304" s="2"/>
      <c r="R304" s="27"/>
      <c r="S304" s="27"/>
      <c r="T304" s="2"/>
      <c r="U304" s="2"/>
      <c r="V304" s="2"/>
      <c r="W304" s="2"/>
      <c r="X304" s="2"/>
      <c r="Y304" s="2"/>
      <c r="Z304" s="2"/>
      <c r="AA304" s="2"/>
      <c r="AB304" s="2"/>
      <c r="AC304" s="2"/>
      <c r="AD304" s="2"/>
      <c r="AE304" s="2"/>
    </row>
    <row r="305" spans="1:31" ht="12.75">
      <c r="A305" s="203"/>
      <c r="B305" s="2"/>
      <c r="C305" s="2"/>
      <c r="D305" s="2"/>
      <c r="E305" s="2"/>
      <c r="F305" s="2"/>
      <c r="G305" s="2"/>
      <c r="H305" s="2"/>
      <c r="I305" s="321"/>
      <c r="J305" s="321"/>
      <c r="K305" s="2"/>
      <c r="L305" s="2"/>
      <c r="M305" s="350"/>
      <c r="N305" s="350"/>
      <c r="O305" s="350"/>
      <c r="P305" s="2"/>
      <c r="Q305" s="2"/>
      <c r="R305" s="350"/>
      <c r="S305" s="350"/>
      <c r="T305" s="2"/>
      <c r="U305" s="2"/>
      <c r="V305" s="2"/>
      <c r="W305" s="2"/>
      <c r="X305" s="2"/>
      <c r="Y305" s="2"/>
      <c r="Z305" s="2"/>
      <c r="AA305" s="2"/>
      <c r="AB305" s="2"/>
      <c r="AC305" s="2"/>
      <c r="AD305" s="2"/>
      <c r="AE305" s="2"/>
    </row>
    <row r="306" spans="1:31" ht="15.75">
      <c r="A306" s="203"/>
      <c r="B306" s="76" t="s">
        <v>88</v>
      </c>
      <c r="C306" s="77"/>
      <c r="D306" s="77"/>
      <c r="E306" s="2"/>
      <c r="F306" s="2"/>
      <c r="G306" s="2"/>
      <c r="H306" s="2"/>
      <c r="I306" s="321"/>
      <c r="J306" s="321"/>
      <c r="K306" s="2"/>
      <c r="L306" s="2"/>
      <c r="M306" s="350"/>
      <c r="N306" s="350"/>
      <c r="O306" s="350"/>
      <c r="P306" s="2"/>
      <c r="Q306" s="2"/>
      <c r="R306" s="350"/>
      <c r="S306" s="350"/>
      <c r="T306" s="2"/>
      <c r="U306" s="2"/>
      <c r="V306" s="2"/>
      <c r="W306" s="2"/>
      <c r="X306" s="2"/>
      <c r="Y306" s="2"/>
      <c r="Z306" s="2"/>
      <c r="AA306" s="2"/>
      <c r="AB306" s="2"/>
      <c r="AC306" s="2"/>
      <c r="AD306" s="2"/>
      <c r="AE306" s="2"/>
    </row>
    <row r="307" spans="1:31" ht="18.75" customHeight="1">
      <c r="A307" s="203"/>
      <c r="B307" s="11"/>
      <c r="C307" s="11"/>
      <c r="D307" s="11"/>
      <c r="E307" s="28"/>
      <c r="F307" s="28"/>
      <c r="G307" s="7"/>
      <c r="H307" s="82"/>
      <c r="I307" s="358" t="s">
        <v>75</v>
      </c>
      <c r="J307" s="359"/>
      <c r="K307" s="359"/>
      <c r="L307" s="359"/>
      <c r="M307" s="359"/>
      <c r="N307" s="359"/>
      <c r="O307" s="359"/>
      <c r="P307" s="359"/>
      <c r="Q307" s="359"/>
      <c r="R307" s="359"/>
      <c r="S307" s="359"/>
      <c r="T307" s="359"/>
      <c r="U307" s="359"/>
      <c r="V307" s="359"/>
      <c r="W307" s="360"/>
      <c r="X307" s="303"/>
      <c r="Y307" s="338" t="s">
        <v>95</v>
      </c>
      <c r="Z307" s="324"/>
      <c r="AA307" s="324"/>
      <c r="AB307" s="347"/>
      <c r="AC307" s="320" t="s">
        <v>64</v>
      </c>
      <c r="AD307" s="321"/>
      <c r="AE307" s="290"/>
    </row>
    <row r="308" spans="1:31" ht="25.5" customHeight="1">
      <c r="A308" s="203"/>
      <c r="B308" s="68" t="s">
        <v>92</v>
      </c>
      <c r="C308" s="68" t="s">
        <v>30</v>
      </c>
      <c r="D308" s="68"/>
      <c r="E308" s="28"/>
      <c r="F308" s="83"/>
      <c r="G308" s="83"/>
      <c r="H308" s="84"/>
      <c r="I308" s="356" t="s">
        <v>96</v>
      </c>
      <c r="J308" s="354"/>
      <c r="K308" s="354"/>
      <c r="L308" s="324" t="s">
        <v>34</v>
      </c>
      <c r="M308" s="354"/>
      <c r="N308" s="354"/>
      <c r="O308" s="324" t="s">
        <v>97</v>
      </c>
      <c r="P308" s="354"/>
      <c r="Q308" s="354"/>
      <c r="R308" s="324" t="s">
        <v>98</v>
      </c>
      <c r="S308" s="354"/>
      <c r="T308" s="355"/>
      <c r="U308" s="326" t="s">
        <v>151</v>
      </c>
      <c r="V308" s="327"/>
      <c r="W308" s="328"/>
      <c r="X308" s="304"/>
      <c r="Y308" s="30" t="s">
        <v>96</v>
      </c>
      <c r="Z308" s="31" t="s">
        <v>34</v>
      </c>
      <c r="AA308" s="31" t="s">
        <v>97</v>
      </c>
      <c r="AB308" s="32" t="s">
        <v>98</v>
      </c>
      <c r="AC308" s="11"/>
      <c r="AD308" s="2"/>
      <c r="AE308" s="2"/>
    </row>
    <row r="309" spans="1:31" ht="12.75">
      <c r="A309" s="203"/>
      <c r="B309" s="180" t="s">
        <v>55</v>
      </c>
      <c r="C309" s="181"/>
      <c r="D309" s="181"/>
      <c r="E309" s="182"/>
      <c r="F309" s="183"/>
      <c r="G309" s="183"/>
      <c r="H309" s="184"/>
      <c r="I309" s="78"/>
      <c r="J309" s="87"/>
      <c r="K309" s="88"/>
      <c r="L309" s="16"/>
      <c r="M309" s="78"/>
      <c r="N309" s="89"/>
      <c r="O309" s="90"/>
      <c r="P309" s="91"/>
      <c r="Q309" s="79"/>
      <c r="R309" s="90"/>
      <c r="S309" s="91"/>
      <c r="T309" s="91"/>
      <c r="U309" s="188"/>
      <c r="V309" s="60"/>
      <c r="W309" s="61"/>
      <c r="X309" s="305"/>
      <c r="Y309" s="19"/>
      <c r="Z309" s="15"/>
      <c r="AA309" s="15"/>
      <c r="AB309" s="20"/>
      <c r="AC309" s="2"/>
      <c r="AD309" s="2"/>
      <c r="AE309" s="2"/>
    </row>
    <row r="310" spans="1:31" ht="25.5" customHeight="1">
      <c r="A310" s="390" t="s">
        <v>24</v>
      </c>
      <c r="B310" s="72">
        <v>1</v>
      </c>
      <c r="C310" s="73" t="s">
        <v>44</v>
      </c>
      <c r="D310" s="73"/>
      <c r="E310" s="62"/>
      <c r="F310" s="85"/>
      <c r="G310" s="85"/>
      <c r="H310" s="86"/>
      <c r="I310" s="315" t="str">
        <f>'4-Inserimento dati (VSost somm)'!E675</f>
        <v>nessuna</v>
      </c>
      <c r="J310" s="316"/>
      <c r="K310" s="316"/>
      <c r="L310" s="316" t="str">
        <f>'4-Inserimento dati (VSost somm)'!E675</f>
        <v>nessuna</v>
      </c>
      <c r="M310" s="316"/>
      <c r="N310" s="316"/>
      <c r="O310" s="316" t="str">
        <f>'4-Inserimento dati (VSost somm)'!E675</f>
        <v>nessuna</v>
      </c>
      <c r="P310" s="316"/>
      <c r="Q310" s="316"/>
      <c r="R310" s="316" t="str">
        <f>'4-Inserimento dati (VSost somm)'!E675</f>
        <v>nessuna</v>
      </c>
      <c r="S310" s="316"/>
      <c r="T310" s="319"/>
      <c r="U310" s="189"/>
      <c r="V310" s="156"/>
      <c r="W310" s="176" t="str">
        <f>(IF('4-Inserimento dati (VSost somm)'!E675="sconosciuto","X","l"))</f>
        <v>l</v>
      </c>
      <c r="X310" s="21"/>
      <c r="Y310" s="170" t="str">
        <f>IF('4-Inserimento dati (VSost somm)'!G675="nessuna","X",0)</f>
        <v>X</v>
      </c>
      <c r="Z310" s="171">
        <f>IF('4-Inserimento dati (VSost somm)'!G675="piccola","X",0)</f>
        <v>0</v>
      </c>
      <c r="AA310" s="171">
        <f>IF('4-Inserimento dati (VSost somm)'!G675="media","X",0)</f>
        <v>0</v>
      </c>
      <c r="AB310" s="172">
        <f>IF('4-Inserimento dati (VSost somm)'!G675="grande","X",0)</f>
        <v>0</v>
      </c>
      <c r="AC310" s="312">
        <f>'4-Inserimento dati (VSost somm)'!H675</f>
        <v>0</v>
      </c>
      <c r="AD310" s="313"/>
      <c r="AE310" s="314"/>
    </row>
    <row r="311" spans="1:31" ht="25.5" customHeight="1">
      <c r="A311" s="390"/>
      <c r="B311" s="72">
        <f aca="true" t="shared" si="12" ref="B311:B317">B310+1</f>
        <v>2</v>
      </c>
      <c r="C311" s="73" t="s">
        <v>45</v>
      </c>
      <c r="D311" s="73"/>
      <c r="E311" s="62"/>
      <c r="F311" s="85"/>
      <c r="G311" s="85"/>
      <c r="H311" s="86"/>
      <c r="I311" s="315" t="str">
        <f>'4-Inserimento dati (VSost somm)'!E677</f>
        <v>nessuna</v>
      </c>
      <c r="J311" s="316"/>
      <c r="K311" s="316"/>
      <c r="L311" s="316" t="str">
        <f>'4-Inserimento dati (VSost somm)'!E677</f>
        <v>nessuna</v>
      </c>
      <c r="M311" s="316"/>
      <c r="N311" s="316"/>
      <c r="O311" s="316" t="str">
        <f>'4-Inserimento dati (VSost somm)'!E677</f>
        <v>nessuna</v>
      </c>
      <c r="P311" s="316"/>
      <c r="Q311" s="316"/>
      <c r="R311" s="316" t="str">
        <f>'4-Inserimento dati (VSost somm)'!E677</f>
        <v>nessuna</v>
      </c>
      <c r="S311" s="316"/>
      <c r="T311" s="319"/>
      <c r="U311" s="189"/>
      <c r="V311" s="156"/>
      <c r="W311" s="176" t="str">
        <f>(IF('4-Inserimento dati (VSost somm)'!E677="sconosciuto","X","l"))</f>
        <v>l</v>
      </c>
      <c r="X311" s="21"/>
      <c r="Y311" s="170" t="str">
        <f>IF('4-Inserimento dati (VSost somm)'!G677="nessuna","X",0)</f>
        <v>X</v>
      </c>
      <c r="Z311" s="171">
        <f>IF('4-Inserimento dati (VSost somm)'!G677="piccola","X",0)</f>
        <v>0</v>
      </c>
      <c r="AA311" s="171">
        <f>IF('4-Inserimento dati (VSost somm)'!G677="media","X",0)</f>
        <v>0</v>
      </c>
      <c r="AB311" s="172">
        <f>IF('4-Inserimento dati (VSost somm)'!G677="grande","X",0)</f>
        <v>0</v>
      </c>
      <c r="AC311" s="312">
        <f>'4-Inserimento dati (VSost somm)'!H677</f>
        <v>0</v>
      </c>
      <c r="AD311" s="313"/>
      <c r="AE311" s="314"/>
    </row>
    <row r="312" spans="1:31" ht="25.5" customHeight="1">
      <c r="A312" s="390"/>
      <c r="B312" s="72">
        <f t="shared" si="12"/>
        <v>3</v>
      </c>
      <c r="C312" s="73" t="s">
        <v>46</v>
      </c>
      <c r="D312" s="73"/>
      <c r="E312" s="62"/>
      <c r="F312" s="85"/>
      <c r="G312" s="85"/>
      <c r="H312" s="86"/>
      <c r="I312" s="315" t="str">
        <f>'4-Inserimento dati (VSost somm)'!E679</f>
        <v>nessuna</v>
      </c>
      <c r="J312" s="316"/>
      <c r="K312" s="316"/>
      <c r="L312" s="316" t="str">
        <f>'4-Inserimento dati (VSost somm)'!E679</f>
        <v>nessuna</v>
      </c>
      <c r="M312" s="316"/>
      <c r="N312" s="316"/>
      <c r="O312" s="316" t="str">
        <f>'4-Inserimento dati (VSost somm)'!E679</f>
        <v>nessuna</v>
      </c>
      <c r="P312" s="316"/>
      <c r="Q312" s="316"/>
      <c r="R312" s="316" t="str">
        <f>'4-Inserimento dati (VSost somm)'!E679</f>
        <v>nessuna</v>
      </c>
      <c r="S312" s="316"/>
      <c r="T312" s="319"/>
      <c r="U312" s="189"/>
      <c r="V312" s="156"/>
      <c r="W312" s="176" t="str">
        <f>(IF('4-Inserimento dati (VSost somm)'!E679="sconosciuto","X","l"))</f>
        <v>l</v>
      </c>
      <c r="X312" s="21"/>
      <c r="Y312" s="170" t="str">
        <f>IF('4-Inserimento dati (VSost somm)'!G679="nessuna","X",0)</f>
        <v>X</v>
      </c>
      <c r="Z312" s="171">
        <f>IF('4-Inserimento dati (VSost somm)'!G679="piccola","X",0)</f>
        <v>0</v>
      </c>
      <c r="AA312" s="171">
        <f>IF('4-Inserimento dati (VSost somm)'!G679="media","X",0)</f>
        <v>0</v>
      </c>
      <c r="AB312" s="172">
        <f>IF('4-Inserimento dati (VSost somm)'!G679="grande","X",0)</f>
        <v>0</v>
      </c>
      <c r="AC312" s="312">
        <f>'4-Inserimento dati (VSost somm)'!H679</f>
        <v>0</v>
      </c>
      <c r="AD312" s="313"/>
      <c r="AE312" s="314"/>
    </row>
    <row r="313" spans="1:31" ht="25.5" customHeight="1">
      <c r="A313" s="390"/>
      <c r="B313" s="72">
        <f t="shared" si="12"/>
        <v>4</v>
      </c>
      <c r="C313" s="73" t="s">
        <v>47</v>
      </c>
      <c r="D313" s="73"/>
      <c r="E313" s="62"/>
      <c r="F313" s="62"/>
      <c r="G313" s="62"/>
      <c r="H313" s="80"/>
      <c r="I313" s="315" t="str">
        <f>'4-Inserimento dati (VSost somm)'!E681</f>
        <v>nessuna</v>
      </c>
      <c r="J313" s="316"/>
      <c r="K313" s="316"/>
      <c r="L313" s="316" t="str">
        <f>'4-Inserimento dati (VSost somm)'!E681</f>
        <v>nessuna</v>
      </c>
      <c r="M313" s="316"/>
      <c r="N313" s="316"/>
      <c r="O313" s="316" t="str">
        <f>'4-Inserimento dati (VSost somm)'!E681</f>
        <v>nessuna</v>
      </c>
      <c r="P313" s="316"/>
      <c r="Q313" s="316"/>
      <c r="R313" s="316" t="str">
        <f>'4-Inserimento dati (VSost somm)'!E681</f>
        <v>nessuna</v>
      </c>
      <c r="S313" s="316"/>
      <c r="T313" s="319"/>
      <c r="U313" s="189"/>
      <c r="V313" s="156"/>
      <c r="W313" s="176" t="str">
        <f>(IF('4-Inserimento dati (VSost somm)'!E681="sconosciuto","X","l"))</f>
        <v>l</v>
      </c>
      <c r="X313" s="21"/>
      <c r="Y313" s="170" t="str">
        <f>IF('4-Inserimento dati (VSost somm)'!G681="nessuna","X",0)</f>
        <v>X</v>
      </c>
      <c r="Z313" s="171">
        <f>IF('4-Inserimento dati (VSost somm)'!G681="piccola","X",0)</f>
        <v>0</v>
      </c>
      <c r="AA313" s="171">
        <f>IF('4-Inserimento dati (VSost somm)'!G681="media","X",0)</f>
        <v>0</v>
      </c>
      <c r="AB313" s="172">
        <f>IF('4-Inserimento dati (VSost somm)'!G681="grande","X",0)</f>
        <v>0</v>
      </c>
      <c r="AC313" s="312">
        <f>'4-Inserimento dati (VSost somm)'!H681</f>
        <v>0</v>
      </c>
      <c r="AD313" s="313"/>
      <c r="AE313" s="314"/>
    </row>
    <row r="314" spans="1:31" ht="25.5" customHeight="1">
      <c r="A314" s="390"/>
      <c r="B314" s="72">
        <f t="shared" si="12"/>
        <v>5</v>
      </c>
      <c r="C314" s="73" t="s">
        <v>102</v>
      </c>
      <c r="D314" s="73"/>
      <c r="E314" s="62"/>
      <c r="F314" s="62"/>
      <c r="G314" s="62"/>
      <c r="H314" s="80"/>
      <c r="I314" s="315" t="str">
        <f>'4-Inserimento dati (VSost somm)'!E683</f>
        <v>nessuna</v>
      </c>
      <c r="J314" s="316"/>
      <c r="K314" s="316"/>
      <c r="L314" s="316" t="str">
        <f>'4-Inserimento dati (VSost somm)'!E683</f>
        <v>nessuna</v>
      </c>
      <c r="M314" s="316"/>
      <c r="N314" s="316"/>
      <c r="O314" s="316" t="str">
        <f>'4-Inserimento dati (VSost somm)'!E683</f>
        <v>nessuna</v>
      </c>
      <c r="P314" s="316"/>
      <c r="Q314" s="316"/>
      <c r="R314" s="316" t="str">
        <f>'4-Inserimento dati (VSost somm)'!E683</f>
        <v>nessuna</v>
      </c>
      <c r="S314" s="316"/>
      <c r="T314" s="319"/>
      <c r="U314" s="189"/>
      <c r="V314" s="156"/>
      <c r="W314" s="176" t="str">
        <f>(IF('4-Inserimento dati (VSost somm)'!E683="sconosciuto","X","l"))</f>
        <v>l</v>
      </c>
      <c r="X314" s="21"/>
      <c r="Y314" s="170" t="str">
        <f>IF('4-Inserimento dati (VSost somm)'!G683="nessuna","X",0)</f>
        <v>X</v>
      </c>
      <c r="Z314" s="171">
        <f>IF('4-Inserimento dati (VSost somm)'!G683="piccola","X",0)</f>
        <v>0</v>
      </c>
      <c r="AA314" s="171">
        <f>IF('4-Inserimento dati (VSost somm)'!G683="media","X",0)</f>
        <v>0</v>
      </c>
      <c r="AB314" s="172">
        <f>IF('4-Inserimento dati (VSost somm)'!G683="grande","X",0)</f>
        <v>0</v>
      </c>
      <c r="AC314" s="312">
        <f>'4-Inserimento dati (VSost somm)'!H683</f>
        <v>0</v>
      </c>
      <c r="AD314" s="313"/>
      <c r="AE314" s="314"/>
    </row>
    <row r="315" spans="1:31" ht="25.5" customHeight="1">
      <c r="A315" s="390"/>
      <c r="B315" s="74">
        <f t="shared" si="12"/>
        <v>6</v>
      </c>
      <c r="C315" s="75" t="s">
        <v>48</v>
      </c>
      <c r="D315" s="75"/>
      <c r="E315" s="62"/>
      <c r="F315" s="62"/>
      <c r="G315" s="62"/>
      <c r="H315" s="80"/>
      <c r="I315" s="315" t="str">
        <f>'4-Inserimento dati (VSost somm)'!E685</f>
        <v>nessuna</v>
      </c>
      <c r="J315" s="316"/>
      <c r="K315" s="316"/>
      <c r="L315" s="316" t="str">
        <f>'4-Inserimento dati (VSost somm)'!E685</f>
        <v>nessuna</v>
      </c>
      <c r="M315" s="316"/>
      <c r="N315" s="316"/>
      <c r="O315" s="316" t="str">
        <f>'4-Inserimento dati (VSost somm)'!E685</f>
        <v>nessuna</v>
      </c>
      <c r="P315" s="316"/>
      <c r="Q315" s="316"/>
      <c r="R315" s="316" t="str">
        <f>'4-Inserimento dati (VSost somm)'!E685</f>
        <v>nessuna</v>
      </c>
      <c r="S315" s="316"/>
      <c r="T315" s="319"/>
      <c r="U315" s="189"/>
      <c r="V315" s="156"/>
      <c r="W315" s="176" t="str">
        <f>(IF('4-Inserimento dati (VSost somm)'!E685="sconosciuto","X","l"))</f>
        <v>l</v>
      </c>
      <c r="X315" s="22"/>
      <c r="Y315" s="170" t="str">
        <f>IF('4-Inserimento dati (VSost somm)'!G685="nessuna","X",0)</f>
        <v>X</v>
      </c>
      <c r="Z315" s="171">
        <f>IF('4-Inserimento dati (VSost somm)'!G685="piccola","X",0)</f>
        <v>0</v>
      </c>
      <c r="AA315" s="171">
        <f>IF('4-Inserimento dati (VSost somm)'!G685="media","X",0)</f>
        <v>0</v>
      </c>
      <c r="AB315" s="172">
        <f>IF('4-Inserimento dati (VSost somm)'!G685="grande","X",0)</f>
        <v>0</v>
      </c>
      <c r="AC315" s="312">
        <f>'4-Inserimento dati (VSost somm)'!H685</f>
        <v>0</v>
      </c>
      <c r="AD315" s="313"/>
      <c r="AE315" s="314"/>
    </row>
    <row r="316" spans="1:31" ht="25.5" customHeight="1">
      <c r="A316" s="390"/>
      <c r="B316" s="72">
        <f t="shared" si="12"/>
        <v>7</v>
      </c>
      <c r="C316" s="73" t="s">
        <v>49</v>
      </c>
      <c r="D316" s="73"/>
      <c r="E316" s="62"/>
      <c r="F316" s="62"/>
      <c r="G316" s="62"/>
      <c r="H316" s="80"/>
      <c r="I316" s="315" t="str">
        <f>'4-Inserimento dati (VSost somm)'!E687</f>
        <v>nessuna</v>
      </c>
      <c r="J316" s="316"/>
      <c r="K316" s="316"/>
      <c r="L316" s="316" t="str">
        <f>'4-Inserimento dati (VSost somm)'!E687</f>
        <v>nessuna</v>
      </c>
      <c r="M316" s="316"/>
      <c r="N316" s="316"/>
      <c r="O316" s="316" t="str">
        <f>'4-Inserimento dati (VSost somm)'!E687</f>
        <v>nessuna</v>
      </c>
      <c r="P316" s="316"/>
      <c r="Q316" s="316"/>
      <c r="R316" s="316" t="str">
        <f>'4-Inserimento dati (VSost somm)'!E687</f>
        <v>nessuna</v>
      </c>
      <c r="S316" s="316"/>
      <c r="T316" s="319"/>
      <c r="U316" s="189"/>
      <c r="V316" s="156"/>
      <c r="W316" s="176" t="str">
        <f>(IF('4-Inserimento dati (VSost somm)'!E687="sconosciuto","X","l"))</f>
        <v>l</v>
      </c>
      <c r="X316" s="21"/>
      <c r="Y316" s="170" t="str">
        <f>IF('4-Inserimento dati (VSost somm)'!G687="nessuna","X",0)</f>
        <v>X</v>
      </c>
      <c r="Z316" s="171">
        <f>IF('4-Inserimento dati (VSost somm)'!G687="piccola","X",0)</f>
        <v>0</v>
      </c>
      <c r="AA316" s="171">
        <f>IF('4-Inserimento dati (VSost somm)'!G687="media","X",0)</f>
        <v>0</v>
      </c>
      <c r="AB316" s="172">
        <f>IF('4-Inserimento dati (VSost somm)'!G687="grande","X",0)</f>
        <v>0</v>
      </c>
      <c r="AC316" s="312">
        <f>'4-Inserimento dati (VSost somm)'!H687</f>
        <v>0</v>
      </c>
      <c r="AD316" s="313"/>
      <c r="AE316" s="314"/>
    </row>
    <row r="317" spans="1:31" ht="25.5" customHeight="1">
      <c r="A317" s="390"/>
      <c r="B317" s="74">
        <f t="shared" si="12"/>
        <v>8</v>
      </c>
      <c r="C317" s="75" t="s">
        <v>50</v>
      </c>
      <c r="D317" s="75"/>
      <c r="E317" s="63"/>
      <c r="F317" s="63"/>
      <c r="G317" s="63"/>
      <c r="H317" s="81"/>
      <c r="I317" s="317" t="str">
        <f>'4-Inserimento dati (VSost somm)'!E689</f>
        <v>nessuna</v>
      </c>
      <c r="J317" s="318"/>
      <c r="K317" s="318"/>
      <c r="L317" s="318" t="str">
        <f>'4-Inserimento dati (VSost somm)'!E689</f>
        <v>nessuna</v>
      </c>
      <c r="M317" s="318"/>
      <c r="N317" s="318"/>
      <c r="O317" s="318" t="str">
        <f>'4-Inserimento dati (VSost somm)'!E689</f>
        <v>nessuna</v>
      </c>
      <c r="P317" s="318"/>
      <c r="Q317" s="318"/>
      <c r="R317" s="318" t="str">
        <f>'4-Inserimento dati (VSost somm)'!E689</f>
        <v>nessuna</v>
      </c>
      <c r="S317" s="318"/>
      <c r="T317" s="357"/>
      <c r="U317" s="190"/>
      <c r="V317" s="157"/>
      <c r="W317" s="177" t="str">
        <f>(IF('4-Inserimento dati (VSost somm)'!E689="sconosciuto","X","l"))</f>
        <v>l</v>
      </c>
      <c r="X317" s="22"/>
      <c r="Y317" s="173" t="str">
        <f>IF('4-Inserimento dati (VSost somm)'!G689="nessuna","X",0)</f>
        <v>X</v>
      </c>
      <c r="Z317" s="174">
        <f>IF('4-Inserimento dati (VSost somm)'!G689="piccola","X",0)</f>
        <v>0</v>
      </c>
      <c r="AA317" s="174">
        <f>IF('4-Inserimento dati (VSost somm)'!G689="media","X",0)</f>
        <v>0</v>
      </c>
      <c r="AB317" s="175">
        <f>IF('4-Inserimento dati (VSost somm)'!G689="grande","X",0)</f>
        <v>0</v>
      </c>
      <c r="AC317" s="312">
        <f>'4-Inserimento dati (VSost somm)'!H689</f>
        <v>0</v>
      </c>
      <c r="AD317" s="313"/>
      <c r="AE317" s="314"/>
    </row>
    <row r="318" spans="1:31" ht="12.75">
      <c r="A318" s="20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 r="A319" s="20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 r="A320" s="20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5.75">
      <c r="A321" s="203"/>
      <c r="B321" s="1" t="s">
        <v>109</v>
      </c>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 r="A322" s="203"/>
      <c r="B322" s="3"/>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 r="A323" s="203"/>
      <c r="B323" s="3" t="s">
        <v>104</v>
      </c>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 r="A324" s="203"/>
      <c r="B324" s="3"/>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c r="A325" s="203"/>
      <c r="B325" s="2"/>
      <c r="C325" s="2"/>
      <c r="D325" s="2"/>
      <c r="E325" s="2"/>
      <c r="F325" s="2"/>
      <c r="G325" s="2"/>
      <c r="H325" s="2"/>
      <c r="I325" s="2"/>
      <c r="J325" s="2"/>
      <c r="K325" s="2"/>
      <c r="L325" s="2"/>
      <c r="M325" s="2"/>
      <c r="N325" s="2"/>
      <c r="O325" s="2"/>
      <c r="P325" s="2"/>
      <c r="Q325" s="2"/>
      <c r="R325" s="2"/>
      <c r="S325" s="2"/>
      <c r="T325" s="2"/>
      <c r="U325" s="2"/>
      <c r="V325" s="2"/>
      <c r="W325" s="353" t="s">
        <v>105</v>
      </c>
      <c r="X325" s="353"/>
      <c r="Y325" s="353"/>
      <c r="Z325" s="353"/>
      <c r="AA325" s="353"/>
      <c r="AB325" s="353"/>
      <c r="AC325" s="14"/>
      <c r="AD325" s="14"/>
      <c r="AE325" s="14"/>
    </row>
    <row r="326" spans="1:31" ht="12.75">
      <c r="A326" s="203"/>
      <c r="B326" s="2"/>
      <c r="C326" s="2"/>
      <c r="D326" s="2"/>
      <c r="E326" s="2"/>
      <c r="F326" s="2"/>
      <c r="G326" s="2"/>
      <c r="H326" s="2"/>
      <c r="I326" s="2"/>
      <c r="J326" s="2"/>
      <c r="K326" s="2"/>
      <c r="L326" s="2"/>
      <c r="M326" s="2"/>
      <c r="N326" s="2"/>
      <c r="O326" s="2"/>
      <c r="P326" s="2"/>
      <c r="Q326" s="2"/>
      <c r="R326" s="2"/>
      <c r="S326" s="2"/>
      <c r="T326" s="2"/>
      <c r="U326" s="2"/>
      <c r="V326" s="2"/>
      <c r="W326" s="353"/>
      <c r="X326" s="353"/>
      <c r="Y326" s="353"/>
      <c r="Z326" s="353"/>
      <c r="AA326" s="353"/>
      <c r="AB326" s="353"/>
      <c r="AC326" s="14"/>
      <c r="AD326" s="14"/>
      <c r="AE326" s="14"/>
    </row>
    <row r="327" spans="1:31" ht="7.5" customHeight="1">
      <c r="A327" s="203"/>
      <c r="B327" s="2"/>
      <c r="C327" s="2"/>
      <c r="D327" s="2"/>
      <c r="E327" s="2"/>
      <c r="F327" s="2"/>
      <c r="G327" s="2"/>
      <c r="H327" s="2"/>
      <c r="I327" s="2"/>
      <c r="J327" s="2"/>
      <c r="K327" s="2"/>
      <c r="L327" s="2"/>
      <c r="M327" s="2"/>
      <c r="N327" s="2"/>
      <c r="O327" s="2"/>
      <c r="P327" s="2"/>
      <c r="Q327" s="2"/>
      <c r="R327" s="2"/>
      <c r="S327" s="2"/>
      <c r="T327" s="2"/>
      <c r="U327" s="2"/>
      <c r="V327" s="2"/>
      <c r="W327" s="14"/>
      <c r="X327" s="14"/>
      <c r="Y327" s="14"/>
      <c r="Z327" s="14"/>
      <c r="AA327" s="14"/>
      <c r="AB327" s="14"/>
      <c r="AC327" s="14"/>
      <c r="AD327" s="14"/>
      <c r="AE327" s="14"/>
    </row>
    <row r="328" spans="1:31" ht="12.75" customHeight="1">
      <c r="A328" s="203"/>
      <c r="B328" s="2"/>
      <c r="C328" s="2"/>
      <c r="D328" s="2"/>
      <c r="E328" s="2"/>
      <c r="F328" s="2"/>
      <c r="G328" s="2"/>
      <c r="H328" s="2"/>
      <c r="I328" s="2"/>
      <c r="J328" s="2"/>
      <c r="K328" s="2"/>
      <c r="L328" s="2"/>
      <c r="M328" s="2"/>
      <c r="N328" s="2"/>
      <c r="O328" s="2"/>
      <c r="P328" s="2"/>
      <c r="Q328" s="2"/>
      <c r="R328" s="2"/>
      <c r="S328" s="2"/>
      <c r="T328" s="2"/>
      <c r="U328" s="2"/>
      <c r="V328" s="2"/>
      <c r="W328" s="2" t="s">
        <v>33</v>
      </c>
      <c r="X328" s="2"/>
      <c r="Y328" s="2"/>
      <c r="Z328" s="12">
        <f>'4-Inserimento dati (VSost somm)'!J536+'4-Inserimento dati (VSost somm)'!J542+'4-Inserimento dati (VSost somm)'!J548+'4-Inserimento dati (VSost somm)'!J554+'4-Inserimento dati (VSost somm)'!J560+'4-Inserimento dati (VSost somm)'!J566+'4-Inserimento dati (VSost somm)'!J572</f>
        <v>0</v>
      </c>
      <c r="AA328" s="2"/>
      <c r="AB328" s="2"/>
      <c r="AC328" s="2"/>
      <c r="AD328" s="2"/>
      <c r="AE328" s="2"/>
    </row>
    <row r="329" spans="1:31" ht="12.75">
      <c r="A329" s="203"/>
      <c r="B329" s="2"/>
      <c r="C329" s="2"/>
      <c r="D329" s="2"/>
      <c r="E329" s="2"/>
      <c r="F329" s="2"/>
      <c r="G329" s="2"/>
      <c r="H329" s="2"/>
      <c r="I329" s="2"/>
      <c r="J329" s="2"/>
      <c r="K329" s="2"/>
      <c r="L329" s="2"/>
      <c r="M329" s="2"/>
      <c r="N329" s="2"/>
      <c r="O329" s="2"/>
      <c r="P329" s="2"/>
      <c r="Q329" s="2"/>
      <c r="R329" s="2"/>
      <c r="S329" s="2"/>
      <c r="T329" s="2"/>
      <c r="U329" s="2"/>
      <c r="V329" s="2"/>
      <c r="W329" s="2" t="s">
        <v>53</v>
      </c>
      <c r="X329" s="2"/>
      <c r="Y329" s="2"/>
      <c r="Z329" s="12">
        <f>'4-Inserimento dati (VSost somm)'!J581+'4-Inserimento dati (VSost somm)'!J587+'4-Inserimento dati (VSost somm)'!J593+'4-Inserimento dati (VSost somm)'!J599+'4-Inserimento dati (VSost somm)'!J605+'4-Inserimento dati (VSost somm)'!J611+'4-Inserimento dati (VSost somm)'!J617</f>
        <v>0</v>
      </c>
      <c r="AA329" s="2"/>
      <c r="AB329" s="2"/>
      <c r="AC329" s="2"/>
      <c r="AD329" s="2"/>
      <c r="AE329" s="2"/>
    </row>
    <row r="330" spans="1:31" ht="12.75">
      <c r="A330" s="203"/>
      <c r="B330" s="2"/>
      <c r="C330" s="2"/>
      <c r="D330" s="2"/>
      <c r="E330" s="2"/>
      <c r="F330" s="2"/>
      <c r="G330" s="2"/>
      <c r="H330" s="2"/>
      <c r="I330" s="2"/>
      <c r="J330" s="2"/>
      <c r="K330" s="2"/>
      <c r="L330" s="2"/>
      <c r="M330" s="2"/>
      <c r="N330" s="2"/>
      <c r="O330" s="2"/>
      <c r="P330" s="2"/>
      <c r="Q330" s="2"/>
      <c r="R330" s="2"/>
      <c r="S330" s="2"/>
      <c r="T330" s="2"/>
      <c r="U330" s="2"/>
      <c r="V330" s="2"/>
      <c r="W330" s="2" t="s">
        <v>54</v>
      </c>
      <c r="X330" s="2"/>
      <c r="Y330" s="2"/>
      <c r="Z330" s="12">
        <f>'4-Inserimento dati (VSost somm)'!J626+'4-Inserimento dati (VSost somm)'!J632+'4-Inserimento dati (VSost somm)'!J638+'4-Inserimento dati (VSost somm)'!J644+'4-Inserimento dati (VSost somm)'!J650+'4-Inserimento dati (VSost somm)'!J656+'4-Inserimento dati (VSost somm)'!J662</f>
        <v>0</v>
      </c>
      <c r="AA330" s="2"/>
      <c r="AB330" s="2"/>
      <c r="AC330" s="2"/>
      <c r="AD330" s="2"/>
      <c r="AE330" s="2"/>
    </row>
    <row r="331" spans="1:31" ht="12.75">
      <c r="A331" s="203"/>
      <c r="B331" s="2"/>
      <c r="C331" s="2"/>
      <c r="D331" s="2"/>
      <c r="E331" s="2"/>
      <c r="F331" s="2"/>
      <c r="G331" s="2"/>
      <c r="H331" s="2"/>
      <c r="I331" s="2"/>
      <c r="J331" s="2"/>
      <c r="K331" s="2"/>
      <c r="L331" s="2"/>
      <c r="M331" s="2"/>
      <c r="N331" s="2"/>
      <c r="O331" s="2"/>
      <c r="P331" s="13"/>
      <c r="Q331" s="13"/>
      <c r="R331" s="2"/>
      <c r="S331" s="2"/>
      <c r="T331" s="2"/>
      <c r="U331" s="2"/>
      <c r="V331" s="2"/>
      <c r="W331" s="2"/>
      <c r="X331" s="2"/>
      <c r="Y331" s="2"/>
      <c r="Z331" s="2"/>
      <c r="AA331" s="2"/>
      <c r="AB331" s="2"/>
      <c r="AC331" s="2"/>
      <c r="AD331" s="2"/>
      <c r="AE331" s="2"/>
    </row>
    <row r="332" spans="1:31" ht="12.75" customHeight="1">
      <c r="A332" s="203"/>
      <c r="B332" s="2"/>
      <c r="C332" s="2"/>
      <c r="D332" s="12"/>
      <c r="E332" s="12"/>
      <c r="F332" s="12"/>
      <c r="G332" s="2"/>
      <c r="H332" s="2"/>
      <c r="I332" s="2"/>
      <c r="J332" s="2"/>
      <c r="K332" s="2"/>
      <c r="L332" s="2"/>
      <c r="M332" s="2"/>
      <c r="N332" s="2"/>
      <c r="O332" s="2"/>
      <c r="P332" s="13"/>
      <c r="Q332" s="13"/>
      <c r="R332" s="2"/>
      <c r="S332" s="2"/>
      <c r="T332" s="2"/>
      <c r="U332" s="2"/>
      <c r="V332" s="2"/>
      <c r="W332" s="2"/>
      <c r="X332" s="2"/>
      <c r="Y332" s="2"/>
      <c r="Z332" s="2"/>
      <c r="AA332" s="2"/>
      <c r="AB332" s="2"/>
      <c r="AC332" s="14"/>
      <c r="AD332" s="14"/>
      <c r="AE332" s="14"/>
    </row>
    <row r="333" spans="1:31" ht="12.75" customHeight="1">
      <c r="A333" s="203"/>
      <c r="B333" s="2"/>
      <c r="C333" s="2"/>
      <c r="D333" s="2"/>
      <c r="E333" s="2"/>
      <c r="F333" s="2"/>
      <c r="G333" s="2"/>
      <c r="H333" s="2"/>
      <c r="I333" s="2"/>
      <c r="J333" s="2"/>
      <c r="K333" s="2"/>
      <c r="L333" s="2"/>
      <c r="M333" s="2"/>
      <c r="N333" s="2"/>
      <c r="O333" s="2"/>
      <c r="P333" s="13"/>
      <c r="Q333" s="13"/>
      <c r="R333" s="2"/>
      <c r="S333" s="2"/>
      <c r="T333" s="2"/>
      <c r="U333" s="2"/>
      <c r="V333" s="2"/>
      <c r="W333" s="353" t="s">
        <v>106</v>
      </c>
      <c r="X333" s="353"/>
      <c r="Y333" s="353"/>
      <c r="Z333" s="353"/>
      <c r="AA333" s="353"/>
      <c r="AB333" s="353"/>
      <c r="AC333" s="14"/>
      <c r="AD333" s="14"/>
      <c r="AE333" s="14"/>
    </row>
    <row r="334" spans="1:31" ht="12.75" customHeight="1">
      <c r="A334" s="390" t="s">
        <v>24</v>
      </c>
      <c r="B334" s="2"/>
      <c r="C334" s="2"/>
      <c r="D334" s="2"/>
      <c r="E334" s="2"/>
      <c r="F334" s="2"/>
      <c r="G334" s="2"/>
      <c r="H334" s="2"/>
      <c r="I334" s="2"/>
      <c r="J334" s="2"/>
      <c r="K334" s="2"/>
      <c r="L334" s="2"/>
      <c r="M334" s="2"/>
      <c r="N334" s="2"/>
      <c r="O334" s="2"/>
      <c r="P334" s="13"/>
      <c r="Q334" s="13"/>
      <c r="R334" s="2"/>
      <c r="S334" s="2"/>
      <c r="T334" s="2"/>
      <c r="U334" s="2"/>
      <c r="V334" s="2"/>
      <c r="W334" s="353"/>
      <c r="X334" s="353"/>
      <c r="Y334" s="353"/>
      <c r="Z334" s="353"/>
      <c r="AA334" s="353"/>
      <c r="AB334" s="353"/>
      <c r="AC334" s="14"/>
      <c r="AD334" s="14"/>
      <c r="AE334" s="14"/>
    </row>
    <row r="335" spans="1:31" ht="12.75">
      <c r="A335" s="390"/>
      <c r="B335" s="2"/>
      <c r="C335" s="2"/>
      <c r="D335" s="2"/>
      <c r="E335" s="2"/>
      <c r="F335" s="2"/>
      <c r="G335" s="2"/>
      <c r="H335" s="2"/>
      <c r="I335" s="2"/>
      <c r="J335" s="2"/>
      <c r="K335" s="2"/>
      <c r="L335" s="2"/>
      <c r="M335" s="2"/>
      <c r="N335" s="2"/>
      <c r="O335" s="2"/>
      <c r="P335" s="13"/>
      <c r="Q335" s="13"/>
      <c r="R335" s="2"/>
      <c r="S335" s="2"/>
      <c r="T335" s="2"/>
      <c r="U335" s="2"/>
      <c r="V335" s="2"/>
      <c r="W335" s="14"/>
      <c r="X335" s="14"/>
      <c r="Y335" s="14"/>
      <c r="Z335" s="14"/>
      <c r="AA335" s="14"/>
      <c r="AB335" s="14"/>
      <c r="AC335" s="2"/>
      <c r="AD335" s="2"/>
      <c r="AE335" s="2"/>
    </row>
    <row r="336" spans="1:31" ht="12.75">
      <c r="A336" s="390"/>
      <c r="B336" s="2"/>
      <c r="C336" s="2"/>
      <c r="D336" s="2"/>
      <c r="E336" s="2"/>
      <c r="F336" s="2"/>
      <c r="G336" s="2"/>
      <c r="H336" s="2"/>
      <c r="I336" s="2"/>
      <c r="J336" s="2"/>
      <c r="K336" s="2"/>
      <c r="L336" s="2"/>
      <c r="M336" s="2"/>
      <c r="N336" s="2"/>
      <c r="O336" s="2"/>
      <c r="P336" s="13"/>
      <c r="Q336" s="13"/>
      <c r="R336" s="2"/>
      <c r="S336" s="2"/>
      <c r="T336" s="2"/>
      <c r="U336" s="2"/>
      <c r="V336" s="2"/>
      <c r="W336" s="2" t="s">
        <v>33</v>
      </c>
      <c r="X336" s="2"/>
      <c r="Y336" s="2"/>
      <c r="Z336" s="12">
        <f>'4-Inserimento dati (VSost somm)'!K536+'4-Inserimento dati (VSost somm)'!K542+'4-Inserimento dati (VSost somm)'!K548+'4-Inserimento dati (VSost somm)'!K554+'4-Inserimento dati (VSost somm)'!K560+'4-Inserimento dati (VSost somm)'!K566+'4-Inserimento dati (VSost somm)'!K572</f>
        <v>0</v>
      </c>
      <c r="AA336" s="2"/>
      <c r="AB336" s="2"/>
      <c r="AC336" s="2"/>
      <c r="AD336" s="2"/>
      <c r="AE336" s="2"/>
    </row>
    <row r="337" spans="1:31" ht="12.75">
      <c r="A337" s="390"/>
      <c r="B337" s="2"/>
      <c r="C337" s="2"/>
      <c r="D337" s="2"/>
      <c r="E337" s="2"/>
      <c r="F337" s="2"/>
      <c r="G337" s="2"/>
      <c r="H337" s="2"/>
      <c r="I337" s="2"/>
      <c r="J337" s="2"/>
      <c r="K337" s="2"/>
      <c r="L337" s="2"/>
      <c r="M337" s="2"/>
      <c r="N337" s="2"/>
      <c r="O337" s="2"/>
      <c r="P337" s="2"/>
      <c r="Q337" s="2"/>
      <c r="R337" s="2"/>
      <c r="S337" s="2"/>
      <c r="T337" s="2"/>
      <c r="U337" s="2"/>
      <c r="V337" s="2"/>
      <c r="W337" s="2" t="s">
        <v>53</v>
      </c>
      <c r="X337" s="2"/>
      <c r="Y337" s="2"/>
      <c r="Z337" s="12">
        <f>'4-Inserimento dati (VSost somm)'!K581+'4-Inserimento dati (VSost somm)'!K587+'4-Inserimento dati (VSost somm)'!K593+'4-Inserimento dati (VSost somm)'!K599+'4-Inserimento dati (VSost somm)'!K605+'4-Inserimento dati (VSost somm)'!K611+'4-Inserimento dati (VSost somm)'!K617</f>
        <v>0</v>
      </c>
      <c r="AA337" s="2"/>
      <c r="AB337" s="2"/>
      <c r="AC337" s="2"/>
      <c r="AD337" s="2"/>
      <c r="AE337" s="2"/>
    </row>
    <row r="338" spans="1:34" ht="12.75">
      <c r="A338" s="390"/>
      <c r="B338" s="2"/>
      <c r="C338" s="2"/>
      <c r="D338" s="2"/>
      <c r="E338" s="2"/>
      <c r="F338" s="2"/>
      <c r="G338" s="2"/>
      <c r="H338" s="2"/>
      <c r="I338" s="2"/>
      <c r="J338" s="2"/>
      <c r="K338" s="2"/>
      <c r="L338" s="2"/>
      <c r="M338" s="2"/>
      <c r="N338" s="2"/>
      <c r="O338" s="2"/>
      <c r="P338" s="2"/>
      <c r="Q338" s="2"/>
      <c r="R338" s="2"/>
      <c r="S338" s="2"/>
      <c r="T338" s="2"/>
      <c r="U338" s="2"/>
      <c r="V338" s="2"/>
      <c r="W338" s="2" t="s">
        <v>54</v>
      </c>
      <c r="X338" s="2"/>
      <c r="Y338" s="2"/>
      <c r="Z338" s="12">
        <f>'4-Inserimento dati (VSost somm)'!K626+'4-Inserimento dati (VSost somm)'!K632+'4-Inserimento dati (VSost somm)'!K638+'4-Inserimento dati (VSost somm)'!K644+'4-Inserimento dati (VSost somm)'!K650+'4-Inserimento dati (VSost somm)'!K656+'4-Inserimento dati (VSost somm)'!K662</f>
        <v>0</v>
      </c>
      <c r="AA338" s="2"/>
      <c r="AB338" s="2"/>
      <c r="AC338" s="2"/>
      <c r="AD338" s="2"/>
      <c r="AE338" s="2"/>
      <c r="AG338" s="230"/>
      <c r="AH338" s="230"/>
    </row>
    <row r="339" spans="1:34" ht="12.75">
      <c r="A339" s="390"/>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G339" s="230"/>
      <c r="AH339" s="230"/>
    </row>
    <row r="340" spans="1:34" ht="12.75">
      <c r="A340" s="390"/>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G340" s="230"/>
      <c r="AH340" s="230"/>
    </row>
    <row r="341" spans="1:34" ht="12.75">
      <c r="A341" s="390"/>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G341" s="230"/>
      <c r="AH341" s="230"/>
    </row>
    <row r="342" spans="1:34" ht="12.75">
      <c r="A342" s="203"/>
      <c r="B342" s="2"/>
      <c r="C342" s="2"/>
      <c r="D342" s="2"/>
      <c r="E342" s="2"/>
      <c r="F342" s="2"/>
      <c r="G342" s="2"/>
      <c r="H342" s="2"/>
      <c r="I342" s="2"/>
      <c r="J342" s="2"/>
      <c r="K342" s="2"/>
      <c r="L342" s="2"/>
      <c r="M342" s="2"/>
      <c r="N342" s="2"/>
      <c r="O342" s="2"/>
      <c r="P342" s="2"/>
      <c r="Q342" s="2"/>
      <c r="R342" s="2"/>
      <c r="S342" s="2"/>
      <c r="T342" s="2"/>
      <c r="U342" s="2"/>
      <c r="V342" s="2"/>
      <c r="W342" s="3"/>
      <c r="X342" s="2"/>
      <c r="Y342" s="2"/>
      <c r="Z342" s="2"/>
      <c r="AA342" s="2"/>
      <c r="AB342" s="2"/>
      <c r="AC342" s="2"/>
      <c r="AD342" s="2"/>
      <c r="AE342" s="2"/>
      <c r="AG342" s="230"/>
      <c r="AH342" s="230"/>
    </row>
    <row r="343" spans="1:34" ht="12.75">
      <c r="A343" s="203"/>
      <c r="B343" s="2"/>
      <c r="C343" s="2"/>
      <c r="D343" s="2"/>
      <c r="E343" s="2"/>
      <c r="F343" s="2"/>
      <c r="G343" s="2"/>
      <c r="H343" s="2"/>
      <c r="I343" s="2"/>
      <c r="J343" s="2"/>
      <c r="K343" s="2"/>
      <c r="L343" s="2"/>
      <c r="M343" s="2"/>
      <c r="N343" s="2"/>
      <c r="O343" s="2"/>
      <c r="P343" s="2"/>
      <c r="Q343" s="2"/>
      <c r="R343" s="2"/>
      <c r="S343" s="2"/>
      <c r="T343" s="2"/>
      <c r="U343" s="2"/>
      <c r="V343" s="2"/>
      <c r="W343" s="353"/>
      <c r="X343" s="353"/>
      <c r="Y343" s="353"/>
      <c r="Z343" s="330"/>
      <c r="AA343" s="330"/>
      <c r="AB343" s="330"/>
      <c r="AC343" s="2"/>
      <c r="AD343" s="2"/>
      <c r="AE343" s="2"/>
      <c r="AG343" s="230"/>
      <c r="AH343" s="230"/>
    </row>
    <row r="344" spans="1:34" ht="12.75">
      <c r="A344" s="203"/>
      <c r="B344" s="2"/>
      <c r="C344" s="2"/>
      <c r="D344" s="2"/>
      <c r="E344" s="2"/>
      <c r="F344" s="2"/>
      <c r="G344" s="2"/>
      <c r="H344" s="2"/>
      <c r="I344" s="2"/>
      <c r="J344" s="2"/>
      <c r="K344" s="2"/>
      <c r="L344" s="2"/>
      <c r="M344" s="2"/>
      <c r="N344" s="2"/>
      <c r="O344" s="2"/>
      <c r="P344" s="2"/>
      <c r="Q344" s="2"/>
      <c r="R344" s="2"/>
      <c r="S344" s="2"/>
      <c r="T344" s="2"/>
      <c r="U344" s="2"/>
      <c r="V344" s="2"/>
      <c r="W344" s="330"/>
      <c r="X344" s="330"/>
      <c r="Y344" s="330"/>
      <c r="Z344" s="330"/>
      <c r="AA344" s="330"/>
      <c r="AB344" s="330"/>
      <c r="AC344" s="2"/>
      <c r="AD344" s="2"/>
      <c r="AE344" s="2"/>
      <c r="AG344" s="230"/>
      <c r="AH344" s="230"/>
    </row>
    <row r="345" spans="1:34" ht="12.75">
      <c r="A345" s="20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G345" s="230"/>
      <c r="AH345" s="230"/>
    </row>
    <row r="346" spans="1:31" ht="12.75">
      <c r="A346" s="203"/>
      <c r="B346" s="2"/>
      <c r="C346" s="2"/>
      <c r="D346" s="2"/>
      <c r="E346" s="2"/>
      <c r="F346" s="2"/>
      <c r="G346" s="2"/>
      <c r="H346" s="2"/>
      <c r="I346" s="2"/>
      <c r="J346" s="2"/>
      <c r="K346" s="2"/>
      <c r="L346" s="2"/>
      <c r="M346" s="2"/>
      <c r="N346" s="2"/>
      <c r="O346" s="2"/>
      <c r="P346" s="2"/>
      <c r="Q346" s="2"/>
      <c r="R346" s="2"/>
      <c r="S346" s="2"/>
      <c r="T346" s="2"/>
      <c r="U346" s="2"/>
      <c r="V346" s="2"/>
      <c r="W346" s="2"/>
      <c r="X346" s="2"/>
      <c r="Y346" s="2"/>
      <c r="Z346" s="12"/>
      <c r="AA346" s="2"/>
      <c r="AB346" s="2"/>
      <c r="AC346" s="2"/>
      <c r="AD346" s="2"/>
      <c r="AE346" s="2"/>
    </row>
    <row r="347" spans="1:31" ht="12.75">
      <c r="A347" s="203"/>
      <c r="B347" s="2"/>
      <c r="C347" s="2"/>
      <c r="D347" s="2"/>
      <c r="E347" s="2"/>
      <c r="F347" s="2"/>
      <c r="G347" s="2"/>
      <c r="H347" s="2"/>
      <c r="I347" s="2"/>
      <c r="J347" s="2"/>
      <c r="K347" s="2"/>
      <c r="L347" s="2"/>
      <c r="M347" s="2"/>
      <c r="N347" s="2"/>
      <c r="O347" s="2"/>
      <c r="P347" s="2"/>
      <c r="Q347" s="2"/>
      <c r="R347" s="2"/>
      <c r="S347" s="2"/>
      <c r="T347" s="2"/>
      <c r="U347" s="2"/>
      <c r="V347" s="2"/>
      <c r="W347" s="2"/>
      <c r="X347" s="2"/>
      <c r="Y347" s="2"/>
      <c r="Z347" s="12"/>
      <c r="AA347" s="2"/>
      <c r="AB347" s="2"/>
      <c r="AC347" s="2"/>
      <c r="AD347" s="2"/>
      <c r="AE347" s="2"/>
    </row>
    <row r="348" spans="1:31" ht="12.75">
      <c r="A348" s="20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 r="A349" s="20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 r="A350" s="203"/>
      <c r="B350" s="2"/>
      <c r="C350" s="334">
        <f>IF('4-Inserimento dati (VSost somm)'!P536=0,0,"Attenzione: la somma di almeno un'aggregazione è diversa da 100%!")</f>
        <v>0</v>
      </c>
      <c r="D350" s="334"/>
      <c r="E350" s="334"/>
      <c r="F350" s="334"/>
      <c r="G350" s="334"/>
      <c r="H350" s="334"/>
      <c r="I350" s="334"/>
      <c r="J350" s="334"/>
      <c r="K350" s="334"/>
      <c r="L350" s="334"/>
      <c r="M350" s="334"/>
      <c r="N350" s="334"/>
      <c r="O350" s="334"/>
      <c r="P350" s="334"/>
      <c r="Q350" s="334"/>
      <c r="R350" s="334"/>
      <c r="S350" s="368"/>
      <c r="T350" s="368"/>
      <c r="U350" s="2"/>
      <c r="V350" s="2"/>
      <c r="W350" s="2"/>
      <c r="X350" s="2"/>
      <c r="Y350" s="2"/>
      <c r="Z350" s="2"/>
      <c r="AA350" s="2"/>
      <c r="AB350" s="2"/>
      <c r="AC350" s="2"/>
      <c r="AD350" s="2"/>
      <c r="AE350" s="2"/>
    </row>
    <row r="351" spans="1:31" ht="12.75">
      <c r="A351" s="203"/>
      <c r="B351" s="2"/>
      <c r="C351" s="2"/>
      <c r="D351" s="12"/>
      <c r="E351" s="12"/>
      <c r="F351" s="1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 r="A352" s="203"/>
      <c r="B352" s="2"/>
      <c r="C352" s="2"/>
      <c r="D352" s="12"/>
      <c r="E352" s="12"/>
      <c r="F352" s="1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s="231" customFormat="1" ht="15.75">
      <c r="A353" s="227"/>
      <c r="B353" s="40" t="s">
        <v>87</v>
      </c>
      <c r="C353" s="39"/>
      <c r="D353" s="39"/>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row>
    <row r="354" spans="1:31" s="231" customFormat="1" ht="18" customHeight="1">
      <c r="A354" s="227"/>
      <c r="B354" s="54" t="s">
        <v>91</v>
      </c>
      <c r="C354" s="39"/>
      <c r="D354" s="39"/>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row>
    <row r="355" spans="1:31" s="231" customFormat="1" ht="63.75" customHeight="1">
      <c r="A355" s="227"/>
      <c r="B355" s="365">
        <f>'4-Inserimento dati (VSost somm)'!B699:G699</f>
        <v>0</v>
      </c>
      <c r="C355" s="366"/>
      <c r="D355" s="366"/>
      <c r="E355" s="366"/>
      <c r="F355" s="366"/>
      <c r="G355" s="366"/>
      <c r="H355" s="362"/>
      <c r="I355" s="362"/>
      <c r="J355" s="362"/>
      <c r="K355" s="362"/>
      <c r="L355" s="362"/>
      <c r="M355" s="362"/>
      <c r="N355" s="362"/>
      <c r="O355" s="362"/>
      <c r="P355" s="362"/>
      <c r="Q355" s="362"/>
      <c r="R355" s="362"/>
      <c r="S355" s="362"/>
      <c r="T355" s="362"/>
      <c r="U355" s="362"/>
      <c r="V355" s="362"/>
      <c r="W355" s="362"/>
      <c r="X355" s="362"/>
      <c r="Y355" s="362"/>
      <c r="Z355" s="362"/>
      <c r="AA355" s="362"/>
      <c r="AB355" s="362"/>
      <c r="AC355" s="362"/>
      <c r="AD355" s="33"/>
      <c r="AE355" s="33"/>
    </row>
    <row r="356" spans="1:31" s="231" customFormat="1" ht="12.75">
      <c r="A356" s="227"/>
      <c r="B356" s="39"/>
      <c r="C356" s="39"/>
      <c r="D356" s="39"/>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row>
    <row r="357" spans="1:31" ht="12.75">
      <c r="A357" s="20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8" ht="18">
      <c r="A358" s="203"/>
      <c r="B358" s="10" t="s">
        <v>110</v>
      </c>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I358" s="228" t="s">
        <v>26</v>
      </c>
      <c r="AJ358" s="228" t="s">
        <v>22</v>
      </c>
      <c r="AK358" s="228" t="s">
        <v>23</v>
      </c>
      <c r="AL358" s="228" t="s">
        <v>24</v>
      </c>
    </row>
    <row r="359" spans="1:38" ht="12.75">
      <c r="A359" s="20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G359" s="228" t="str">
        <f>'4-Inserimento dati (VSost somm)'!M20</f>
        <v>Economia</v>
      </c>
      <c r="AH359" s="228">
        <v>3</v>
      </c>
      <c r="AI359" s="228">
        <f>'4-Inserimento dati (VSost somm)'!N20</f>
        <v>0</v>
      </c>
      <c r="AJ359" s="228">
        <f>'4-Inserimento dati (VSost somm)'!N192</f>
        <v>0</v>
      </c>
      <c r="AK359" s="228">
        <f>'4-Inserimento dati (VSost somm)'!N364</f>
        <v>0</v>
      </c>
      <c r="AL359" s="228">
        <f>'4-Inserimento dati (VSost somm)'!N536</f>
        <v>0</v>
      </c>
    </row>
    <row r="360" spans="1:38" ht="12.75">
      <c r="A360" s="20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G360" s="228" t="str">
        <f>'4-Inserimento dati (VSost somm)'!M21</f>
        <v>Ambiente</v>
      </c>
      <c r="AH360" s="228">
        <v>2</v>
      </c>
      <c r="AI360" s="228">
        <f>'4-Inserimento dati (VSost somm)'!N21</f>
        <v>0</v>
      </c>
      <c r="AJ360" s="228">
        <f>'4-Inserimento dati (VSost somm)'!N193</f>
        <v>0</v>
      </c>
      <c r="AK360" s="228">
        <f>'4-Inserimento dati (VSost somm)'!N365</f>
        <v>0</v>
      </c>
      <c r="AL360" s="228">
        <f>'4-Inserimento dati (VSost somm)'!N537</f>
        <v>0</v>
      </c>
    </row>
    <row r="361" spans="1:38" ht="12.75">
      <c r="A361" s="20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G361" s="228" t="str">
        <f>'4-Inserimento dati (VSost somm)'!M22</f>
        <v>Società</v>
      </c>
      <c r="AH361" s="228">
        <v>1</v>
      </c>
      <c r="AI361" s="228">
        <f>'4-Inserimento dati (VSost somm)'!N22</f>
        <v>0</v>
      </c>
      <c r="AJ361" s="228">
        <f>'4-Inserimento dati (VSost somm)'!N194</f>
        <v>0</v>
      </c>
      <c r="AK361" s="228">
        <f>'4-Inserimento dati (VSost somm)'!N366</f>
        <v>0</v>
      </c>
      <c r="AL361" s="228">
        <f>'4-Inserimento dati (VSost somm)'!N538</f>
        <v>0</v>
      </c>
    </row>
    <row r="362" spans="1:31" ht="12.75">
      <c r="A362" s="20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 r="A363" s="20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 r="A364" s="390" t="s">
        <v>110</v>
      </c>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 r="A365" s="390"/>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 r="A366" s="390"/>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 r="A367" s="390"/>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 r="A368" s="390"/>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 r="A369" s="390"/>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 r="A370" s="390"/>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 r="A371" s="390"/>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 r="A372" s="28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 r="A373" s="28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 r="A374" s="28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 r="A375" s="28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 r="A376" s="28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 r="A377" s="28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 r="A378" s="28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 r="A379" s="28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 r="A380" s="28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 r="A381" s="28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 r="A382" s="28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 r="A383" s="28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 r="A384" s="28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 r="A385" s="20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 r="A386" s="20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 r="A387" s="20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 r="A388" s="20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 r="A389" s="20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 r="A390" s="20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 r="A391" s="20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8" ht="12.75">
      <c r="A392" s="20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I392" s="228" t="s">
        <v>26</v>
      </c>
      <c r="AJ392" s="228" t="s">
        <v>22</v>
      </c>
      <c r="AK392" s="228" t="s">
        <v>23</v>
      </c>
      <c r="AL392" s="228" t="s">
        <v>24</v>
      </c>
    </row>
    <row r="393" spans="1:38" ht="12.75">
      <c r="A393" s="20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G393" s="228" t="str">
        <f>'4-Inserimento dati (VSost somm)'!C159</f>
        <v>Problematica</v>
      </c>
      <c r="AH393" s="228">
        <v>8</v>
      </c>
      <c r="AI393" s="228">
        <f>'4-Inserimento dati (VSost somm)'!O159</f>
        <v>1</v>
      </c>
      <c r="AJ393" s="228">
        <f>'4-Inserimento dati (VSost somm)'!O331</f>
        <v>1</v>
      </c>
      <c r="AK393" s="228">
        <f>'4-Inserimento dati (VSost somm)'!O503</f>
        <v>1</v>
      </c>
      <c r="AL393" s="228">
        <f>'4-Inserimento dati (VSost somm)'!O675</f>
        <v>1</v>
      </c>
    </row>
    <row r="394" spans="1:38" ht="12.75">
      <c r="A394" s="20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G394" s="228" t="str">
        <f>'4-Inserimento dati (VSost somm)'!C161</f>
        <v>Tendenze</v>
      </c>
      <c r="AH394" s="228">
        <v>7</v>
      </c>
      <c r="AI394" s="228">
        <f>'4-Inserimento dati (VSost somm)'!O161</f>
        <v>1</v>
      </c>
      <c r="AJ394" s="228">
        <f>'4-Inserimento dati (VSost somm)'!O333</f>
        <v>1</v>
      </c>
      <c r="AK394" s="228">
        <f>'4-Inserimento dati (VSost somm)'!O505</f>
        <v>1</v>
      </c>
      <c r="AL394" s="228">
        <f>'4-Inserimento dati (VSost somm)'!O677</f>
        <v>1</v>
      </c>
    </row>
    <row r="395" spans="1:38" ht="12.75">
      <c r="A395" s="20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G395" s="228" t="str">
        <f>'4-Inserimento dati (VSost somm)'!C163</f>
        <v>Irreversibilità</v>
      </c>
      <c r="AH395" s="228">
        <v>6</v>
      </c>
      <c r="AI395" s="228">
        <f>'4-Inserimento dati (VSost somm)'!O163</f>
        <v>1</v>
      </c>
      <c r="AJ395" s="228">
        <f>'4-Inserimento dati (VSost somm)'!O335</f>
        <v>1</v>
      </c>
      <c r="AK395" s="228">
        <f>'4-Inserimento dati (VSost somm)'!O507</f>
        <v>1</v>
      </c>
      <c r="AL395" s="228">
        <f>'4-Inserimento dati (VSost somm)'!O679</f>
        <v>1</v>
      </c>
    </row>
    <row r="396" spans="1:38" ht="12.75">
      <c r="A396" s="20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G396" s="228" t="str">
        <f>'4-Inserimento dati (VSost somm)'!C165</f>
        <v>Impatto sulle generazioni future</v>
      </c>
      <c r="AH396" s="228">
        <v>5</v>
      </c>
      <c r="AI396" s="228">
        <f>'4-Inserimento dati (VSost somm)'!O165</f>
        <v>1</v>
      </c>
      <c r="AJ396" s="228">
        <f>'4-Inserimento dati (VSost somm)'!O337</f>
        <v>1</v>
      </c>
      <c r="AK396" s="228">
        <f>'4-Inserimento dati (VSost somm)'!O509</f>
        <v>1</v>
      </c>
      <c r="AL396" s="228">
        <f>'4-Inserimento dati (VSost somm)'!O681</f>
        <v>1</v>
      </c>
    </row>
    <row r="397" spans="1:38" ht="12.75">
      <c r="A397" s="20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G397" s="228" t="str">
        <f>'4-Inserimento dati (VSost somm)'!C167</f>
        <v>Rischi e incertezze</v>
      </c>
      <c r="AH397" s="228">
        <v>4</v>
      </c>
      <c r="AI397" s="228">
        <f>'4-Inserimento dati (VSost somm)'!O167</f>
        <v>1</v>
      </c>
      <c r="AJ397" s="228">
        <f>'4-Inserimento dati (VSost somm)'!O339</f>
        <v>1</v>
      </c>
      <c r="AK397" s="228">
        <f>'4-Inserimento dati (VSost somm)'!O511</f>
        <v>1</v>
      </c>
      <c r="AL397" s="228">
        <f>'4-Inserimento dati (VSost somm)'!O683</f>
        <v>1</v>
      </c>
    </row>
    <row r="398" spans="1:38" ht="12.75">
      <c r="A398" s="20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G398" s="228" t="str">
        <f>'4-Inserimento dati (VSost somm)'!C169</f>
        <v>Esigenze minime</v>
      </c>
      <c r="AH398" s="228">
        <v>3</v>
      </c>
      <c r="AI398" s="228">
        <f>'4-Inserimento dati (VSost somm)'!O169</f>
        <v>1</v>
      </c>
      <c r="AJ398" s="228">
        <f>'4-Inserimento dati (VSost somm)'!O341</f>
        <v>1</v>
      </c>
      <c r="AK398" s="228">
        <f>'4-Inserimento dati (VSost somm)'!O513</f>
        <v>1</v>
      </c>
      <c r="AL398" s="228">
        <f>'4-Inserimento dati (VSost somm)'!O685</f>
        <v>1</v>
      </c>
    </row>
    <row r="399" spans="1:38" ht="12.75">
      <c r="A399" s="20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G399" s="228" t="str">
        <f>'4-Inserimento dati (VSost somm)'!C171</f>
        <v>Perimetro di impatto sul territorio</v>
      </c>
      <c r="AH399" s="228">
        <v>2</v>
      </c>
      <c r="AI399" s="228">
        <f>'4-Inserimento dati (VSost somm)'!O171</f>
        <v>1</v>
      </c>
      <c r="AJ399" s="228">
        <f>'4-Inserimento dati (VSost somm)'!O343</f>
        <v>1</v>
      </c>
      <c r="AK399" s="228">
        <f>'4-Inserimento dati (VSost somm)'!O515</f>
        <v>1</v>
      </c>
      <c r="AL399" s="228">
        <f>'4-Inserimento dati (VSost somm)'!O687</f>
        <v>1</v>
      </c>
    </row>
    <row r="400" spans="1:38" ht="12.75">
      <c r="A400" s="20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G400" s="228" t="str">
        <f>'4-Inserimento dati (VSost somm)'!C173</f>
        <v>Divergenze sugli obiettivi da perseguire</v>
      </c>
      <c r="AH400" s="228">
        <v>1</v>
      </c>
      <c r="AI400" s="228">
        <f>'4-Inserimento dati (VSost somm)'!O173</f>
        <v>1</v>
      </c>
      <c r="AJ400" s="228">
        <f>'4-Inserimento dati (VSost somm)'!O345</f>
        <v>1</v>
      </c>
      <c r="AK400" s="228">
        <f>'4-Inserimento dati (VSost somm)'!O517</f>
        <v>1</v>
      </c>
      <c r="AL400" s="228">
        <f>'4-Inserimento dati (VSost somm)'!O689</f>
        <v>1</v>
      </c>
    </row>
    <row r="401" spans="1:31" ht="12.75">
      <c r="A401" s="20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 r="A402" s="20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 r="A403" s="20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 r="A404" s="20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 r="A405" s="20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 r="A406" s="20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 r="A407" s="20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 r="A408" s="20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 r="A409" s="20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 r="A410" s="20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 r="A411" s="20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 r="A412" s="20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 r="A413" s="20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 r="A414" s="20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 r="A415" s="20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 r="A416" s="20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 r="A417" s="20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 r="A418" s="20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sheetData>
  <sheetProtection sheet="1" objects="1" scenarios="1" selectLockedCells="1" selectUnlockedCells="1"/>
  <mergeCells count="456">
    <mergeCell ref="U50:W50"/>
    <mergeCell ref="U104:W104"/>
    <mergeCell ref="U136:W136"/>
    <mergeCell ref="U190:W190"/>
    <mergeCell ref="X49:X51"/>
    <mergeCell ref="X135:X137"/>
    <mergeCell ref="X221:X223"/>
    <mergeCell ref="X307:X309"/>
    <mergeCell ref="W85:AB86"/>
    <mergeCell ref="W67:AB68"/>
    <mergeCell ref="W75:AB76"/>
    <mergeCell ref="Y103:AB103"/>
    <mergeCell ref="W171:AB172"/>
    <mergeCell ref="Y221:AB221"/>
    <mergeCell ref="C41:G41"/>
    <mergeCell ref="B97:AC97"/>
    <mergeCell ref="AC54:AE54"/>
    <mergeCell ref="AC55:AE55"/>
    <mergeCell ref="C43:G43"/>
    <mergeCell ref="AC43:AE43"/>
    <mergeCell ref="AC44:AE44"/>
    <mergeCell ref="I57:K57"/>
    <mergeCell ref="L57:N57"/>
    <mergeCell ref="O57:Q57"/>
    <mergeCell ref="C32:G32"/>
    <mergeCell ref="C39:G39"/>
    <mergeCell ref="C22:G22"/>
    <mergeCell ref="C23:G23"/>
    <mergeCell ref="C25:G25"/>
    <mergeCell ref="C34:G34"/>
    <mergeCell ref="C26:G26"/>
    <mergeCell ref="C35:G35"/>
    <mergeCell ref="AC30:AE30"/>
    <mergeCell ref="I55:K55"/>
    <mergeCell ref="L55:N55"/>
    <mergeCell ref="O55:Q55"/>
    <mergeCell ref="L52:N52"/>
    <mergeCell ref="R53:T53"/>
    <mergeCell ref="AC52:AE52"/>
    <mergeCell ref="AC49:AE49"/>
    <mergeCell ref="AC34:AE34"/>
    <mergeCell ref="AC38:AE38"/>
    <mergeCell ref="S18:T18"/>
    <mergeCell ref="AC23:AE23"/>
    <mergeCell ref="AC24:AE24"/>
    <mergeCell ref="AC29:AE29"/>
    <mergeCell ref="AC25:AE25"/>
    <mergeCell ref="AC26:AE26"/>
    <mergeCell ref="AC22:AE22"/>
    <mergeCell ref="AC20:AE20"/>
    <mergeCell ref="AC21:AE21"/>
    <mergeCell ref="U18:W18"/>
    <mergeCell ref="B13:N13"/>
    <mergeCell ref="X13:AD13"/>
    <mergeCell ref="C92:T92"/>
    <mergeCell ref="H17:W17"/>
    <mergeCell ref="H18:I18"/>
    <mergeCell ref="J18:K18"/>
    <mergeCell ref="L18:M18"/>
    <mergeCell ref="O18:P18"/>
    <mergeCell ref="Q18:R18"/>
    <mergeCell ref="AC35:AE35"/>
    <mergeCell ref="C111:G111"/>
    <mergeCell ref="AC111:AE111"/>
    <mergeCell ref="AC112:AE112"/>
    <mergeCell ref="C120:G120"/>
    <mergeCell ref="AC120:AE120"/>
    <mergeCell ref="AC116:AE116"/>
    <mergeCell ref="AC117:AE117"/>
    <mergeCell ref="C118:G118"/>
    <mergeCell ref="C112:G112"/>
    <mergeCell ref="C206:G206"/>
    <mergeCell ref="AC206:AE206"/>
    <mergeCell ref="C204:G204"/>
    <mergeCell ref="AC204:AE204"/>
    <mergeCell ref="AC205:AE205"/>
    <mergeCell ref="AC17:AE17"/>
    <mergeCell ref="C197:G197"/>
    <mergeCell ref="AC197:AE197"/>
    <mergeCell ref="AC198:AE198"/>
    <mergeCell ref="AC121:AE121"/>
    <mergeCell ref="C129:G129"/>
    <mergeCell ref="AC129:AE129"/>
    <mergeCell ref="AC130:AE130"/>
    <mergeCell ref="AC124:AE124"/>
    <mergeCell ref="C125:G125"/>
    <mergeCell ref="Y17:AB17"/>
    <mergeCell ref="Y49:AB49"/>
    <mergeCell ref="I45:J45"/>
    <mergeCell ref="R45:S45"/>
    <mergeCell ref="M45:O45"/>
    <mergeCell ref="H19:I19"/>
    <mergeCell ref="I48:J48"/>
    <mergeCell ref="I47:J47"/>
    <mergeCell ref="M48:O48"/>
    <mergeCell ref="R48:S48"/>
    <mergeCell ref="AC53:AE53"/>
    <mergeCell ref="C283:G283"/>
    <mergeCell ref="AC283:AE283"/>
    <mergeCell ref="AC284:AE284"/>
    <mergeCell ref="I219:J219"/>
    <mergeCell ref="M219:O219"/>
    <mergeCell ref="R219:S219"/>
    <mergeCell ref="I220:J220"/>
    <mergeCell ref="M220:O220"/>
    <mergeCell ref="R220:S220"/>
    <mergeCell ref="I54:K54"/>
    <mergeCell ref="AC216:AE216"/>
    <mergeCell ref="AC207:AE207"/>
    <mergeCell ref="AC215:AE215"/>
    <mergeCell ref="AC125:AE125"/>
    <mergeCell ref="AC126:AE126"/>
    <mergeCell ref="AC118:AE118"/>
    <mergeCell ref="AC119:AE119"/>
    <mergeCell ref="I59:K59"/>
    <mergeCell ref="L59:N59"/>
    <mergeCell ref="I53:K53"/>
    <mergeCell ref="C301:G301"/>
    <mergeCell ref="H105:I105"/>
    <mergeCell ref="C109:G109"/>
    <mergeCell ref="I131:J131"/>
    <mergeCell ref="I134:J134"/>
    <mergeCell ref="B183:AC183"/>
    <mergeCell ref="H189:W189"/>
    <mergeCell ref="L53:N53"/>
    <mergeCell ref="O53:Q53"/>
    <mergeCell ref="L54:N54"/>
    <mergeCell ref="O54:Q54"/>
    <mergeCell ref="R54:T54"/>
    <mergeCell ref="R59:T59"/>
    <mergeCell ref="R57:T57"/>
    <mergeCell ref="R55:T55"/>
    <mergeCell ref="O59:Q59"/>
    <mergeCell ref="R52:T52"/>
    <mergeCell ref="O52:Q52"/>
    <mergeCell ref="I50:K50"/>
    <mergeCell ref="I52:K52"/>
    <mergeCell ref="R50:T50"/>
    <mergeCell ref="O50:Q50"/>
    <mergeCell ref="L50:N50"/>
    <mergeCell ref="AC31:AE31"/>
    <mergeCell ref="AC32:AE32"/>
    <mergeCell ref="AC33:AE33"/>
    <mergeCell ref="I49:W49"/>
    <mergeCell ref="AC39:AE39"/>
    <mergeCell ref="AC40:AE40"/>
    <mergeCell ref="AC41:AE41"/>
    <mergeCell ref="AC42:AE42"/>
    <mergeCell ref="R47:S47"/>
    <mergeCell ref="M47:O47"/>
    <mergeCell ref="I56:K56"/>
    <mergeCell ref="L56:N56"/>
    <mergeCell ref="O56:Q56"/>
    <mergeCell ref="R56:T56"/>
    <mergeCell ref="I58:K58"/>
    <mergeCell ref="L58:N58"/>
    <mergeCell ref="O58:Q58"/>
    <mergeCell ref="R58:T58"/>
    <mergeCell ref="B6:N6"/>
    <mergeCell ref="B8:N10"/>
    <mergeCell ref="X6:AD6"/>
    <mergeCell ref="X8:AD10"/>
    <mergeCell ref="AC56:AE56"/>
    <mergeCell ref="AC57:AE57"/>
    <mergeCell ref="AC58:AE58"/>
    <mergeCell ref="AC59:AE59"/>
    <mergeCell ref="AC103:AE103"/>
    <mergeCell ref="H104:I104"/>
    <mergeCell ref="J104:K104"/>
    <mergeCell ref="L104:M104"/>
    <mergeCell ref="O104:P104"/>
    <mergeCell ref="Q104:R104"/>
    <mergeCell ref="S104:T104"/>
    <mergeCell ref="H103:W103"/>
    <mergeCell ref="AC106:AE106"/>
    <mergeCell ref="AC107:AE107"/>
    <mergeCell ref="C108:G108"/>
    <mergeCell ref="AC108:AE108"/>
    <mergeCell ref="AC109:AE109"/>
    <mergeCell ref="AC110:AE110"/>
    <mergeCell ref="AC115:AE115"/>
    <mergeCell ref="AC128:AE128"/>
    <mergeCell ref="AC127:AE127"/>
    <mergeCell ref="M131:O131"/>
    <mergeCell ref="R131:S131"/>
    <mergeCell ref="I133:J133"/>
    <mergeCell ref="M133:O133"/>
    <mergeCell ref="R133:S133"/>
    <mergeCell ref="M134:O134"/>
    <mergeCell ref="R134:S134"/>
    <mergeCell ref="I135:W135"/>
    <mergeCell ref="Y135:AB135"/>
    <mergeCell ref="O138:Q138"/>
    <mergeCell ref="R138:T138"/>
    <mergeCell ref="AC135:AE135"/>
    <mergeCell ref="I136:K136"/>
    <mergeCell ref="L136:N136"/>
    <mergeCell ref="O136:Q136"/>
    <mergeCell ref="R136:T136"/>
    <mergeCell ref="O140:Q140"/>
    <mergeCell ref="R140:T140"/>
    <mergeCell ref="AC138:AE138"/>
    <mergeCell ref="I139:K139"/>
    <mergeCell ref="L139:N139"/>
    <mergeCell ref="O139:Q139"/>
    <mergeCell ref="R139:T139"/>
    <mergeCell ref="AC139:AE139"/>
    <mergeCell ref="I138:K138"/>
    <mergeCell ref="L138:N138"/>
    <mergeCell ref="O142:Q142"/>
    <mergeCell ref="R142:T142"/>
    <mergeCell ref="AC140:AE140"/>
    <mergeCell ref="I141:K141"/>
    <mergeCell ref="L141:N141"/>
    <mergeCell ref="O141:Q141"/>
    <mergeCell ref="R141:T141"/>
    <mergeCell ref="AC141:AE141"/>
    <mergeCell ref="I140:K140"/>
    <mergeCell ref="L140:N140"/>
    <mergeCell ref="O144:Q144"/>
    <mergeCell ref="R144:T144"/>
    <mergeCell ref="AC142:AE142"/>
    <mergeCell ref="I143:K143"/>
    <mergeCell ref="L143:N143"/>
    <mergeCell ref="O143:Q143"/>
    <mergeCell ref="R143:T143"/>
    <mergeCell ref="AC143:AE143"/>
    <mergeCell ref="I142:K142"/>
    <mergeCell ref="L142:N142"/>
    <mergeCell ref="S190:T190"/>
    <mergeCell ref="C178:T178"/>
    <mergeCell ref="AC144:AE144"/>
    <mergeCell ref="I145:K145"/>
    <mergeCell ref="L145:N145"/>
    <mergeCell ref="O145:Q145"/>
    <mergeCell ref="R145:T145"/>
    <mergeCell ref="AC145:AE145"/>
    <mergeCell ref="I144:K144"/>
    <mergeCell ref="L144:N144"/>
    <mergeCell ref="J190:K190"/>
    <mergeCell ref="L190:M190"/>
    <mergeCell ref="O190:P190"/>
    <mergeCell ref="Q190:R190"/>
    <mergeCell ref="AC194:AE194"/>
    <mergeCell ref="C195:G195"/>
    <mergeCell ref="AC195:AE195"/>
    <mergeCell ref="AC192:AE192"/>
    <mergeCell ref="AC193:AE193"/>
    <mergeCell ref="AC196:AE196"/>
    <mergeCell ref="AC201:AE201"/>
    <mergeCell ref="AC202:AE202"/>
    <mergeCell ref="AC203:AE203"/>
    <mergeCell ref="AC210:AE210"/>
    <mergeCell ref="C211:G211"/>
    <mergeCell ref="AC211:AE211"/>
    <mergeCell ref="AC212:AE212"/>
    <mergeCell ref="AC213:AE213"/>
    <mergeCell ref="AC214:AE214"/>
    <mergeCell ref="I217:J217"/>
    <mergeCell ref="M217:O217"/>
    <mergeCell ref="R217:S217"/>
    <mergeCell ref="AC221:AE221"/>
    <mergeCell ref="I222:K222"/>
    <mergeCell ref="L222:N222"/>
    <mergeCell ref="O222:Q222"/>
    <mergeCell ref="R222:T222"/>
    <mergeCell ref="I221:W221"/>
    <mergeCell ref="U222:W222"/>
    <mergeCell ref="AC224:AE224"/>
    <mergeCell ref="I225:K225"/>
    <mergeCell ref="L225:N225"/>
    <mergeCell ref="O225:Q225"/>
    <mergeCell ref="R225:T225"/>
    <mergeCell ref="AC225:AE225"/>
    <mergeCell ref="I224:K224"/>
    <mergeCell ref="L224:N224"/>
    <mergeCell ref="O224:Q224"/>
    <mergeCell ref="R224:T224"/>
    <mergeCell ref="AC226:AE226"/>
    <mergeCell ref="I227:K227"/>
    <mergeCell ref="L227:N227"/>
    <mergeCell ref="O227:Q227"/>
    <mergeCell ref="R227:T227"/>
    <mergeCell ref="AC227:AE227"/>
    <mergeCell ref="I226:K226"/>
    <mergeCell ref="L226:N226"/>
    <mergeCell ref="O226:Q226"/>
    <mergeCell ref="R226:T226"/>
    <mergeCell ref="AC228:AE228"/>
    <mergeCell ref="I229:K229"/>
    <mergeCell ref="L229:N229"/>
    <mergeCell ref="O229:Q229"/>
    <mergeCell ref="R229:T229"/>
    <mergeCell ref="AC229:AE229"/>
    <mergeCell ref="I228:K228"/>
    <mergeCell ref="L228:N228"/>
    <mergeCell ref="O228:Q228"/>
    <mergeCell ref="R228:T228"/>
    <mergeCell ref="AC230:AE230"/>
    <mergeCell ref="I231:K231"/>
    <mergeCell ref="L231:N231"/>
    <mergeCell ref="O231:Q231"/>
    <mergeCell ref="R231:T231"/>
    <mergeCell ref="AC231:AE231"/>
    <mergeCell ref="I230:K230"/>
    <mergeCell ref="L230:N230"/>
    <mergeCell ref="O230:Q230"/>
    <mergeCell ref="R230:T230"/>
    <mergeCell ref="W239:AB240"/>
    <mergeCell ref="W247:AB248"/>
    <mergeCell ref="W257:AB258"/>
    <mergeCell ref="C264:T264"/>
    <mergeCell ref="Q276:R276"/>
    <mergeCell ref="S276:T276"/>
    <mergeCell ref="B269:AC269"/>
    <mergeCell ref="H275:W275"/>
    <mergeCell ref="Y275:AB275"/>
    <mergeCell ref="AC275:AE275"/>
    <mergeCell ref="O276:P276"/>
    <mergeCell ref="U276:W276"/>
    <mergeCell ref="AC280:AE280"/>
    <mergeCell ref="C281:G281"/>
    <mergeCell ref="AC281:AE281"/>
    <mergeCell ref="H277:I277"/>
    <mergeCell ref="AC278:AE278"/>
    <mergeCell ref="AC279:AE279"/>
    <mergeCell ref="X275:X277"/>
    <mergeCell ref="H276:I276"/>
    <mergeCell ref="J276:K276"/>
    <mergeCell ref="L276:M276"/>
    <mergeCell ref="AC282:AE282"/>
    <mergeCell ref="AC287:AE287"/>
    <mergeCell ref="AC288:AE288"/>
    <mergeCell ref="AC289:AE289"/>
    <mergeCell ref="AC290:AE290"/>
    <mergeCell ref="AC291:AE291"/>
    <mergeCell ref="AC296:AE296"/>
    <mergeCell ref="C292:G292"/>
    <mergeCell ref="AC292:AE292"/>
    <mergeCell ref="AC293:AE293"/>
    <mergeCell ref="AC297:AE297"/>
    <mergeCell ref="AC298:AE298"/>
    <mergeCell ref="C299:G299"/>
    <mergeCell ref="AC299:AE299"/>
    <mergeCell ref="AC300:AE300"/>
    <mergeCell ref="I303:J303"/>
    <mergeCell ref="M303:O303"/>
    <mergeCell ref="R303:S303"/>
    <mergeCell ref="AC301:AE301"/>
    <mergeCell ref="AC302:AE302"/>
    <mergeCell ref="I305:J305"/>
    <mergeCell ref="M305:O305"/>
    <mergeCell ref="R305:S305"/>
    <mergeCell ref="I306:J306"/>
    <mergeCell ref="M306:O306"/>
    <mergeCell ref="R306:S306"/>
    <mergeCell ref="I307:W307"/>
    <mergeCell ref="Y307:AB307"/>
    <mergeCell ref="AC307:AE307"/>
    <mergeCell ref="I308:K308"/>
    <mergeCell ref="L308:N308"/>
    <mergeCell ref="O308:Q308"/>
    <mergeCell ref="R308:T308"/>
    <mergeCell ref="U308:W308"/>
    <mergeCell ref="AC310:AE310"/>
    <mergeCell ref="I311:K311"/>
    <mergeCell ref="L311:N311"/>
    <mergeCell ref="O311:Q311"/>
    <mergeCell ref="R311:T311"/>
    <mergeCell ref="AC311:AE311"/>
    <mergeCell ref="I310:K310"/>
    <mergeCell ref="L310:N310"/>
    <mergeCell ref="O310:Q310"/>
    <mergeCell ref="R310:T310"/>
    <mergeCell ref="AC312:AE312"/>
    <mergeCell ref="I313:K313"/>
    <mergeCell ref="L313:N313"/>
    <mergeCell ref="O313:Q313"/>
    <mergeCell ref="R313:T313"/>
    <mergeCell ref="AC313:AE313"/>
    <mergeCell ref="I312:K312"/>
    <mergeCell ref="L312:N312"/>
    <mergeCell ref="O312:Q312"/>
    <mergeCell ref="R312:T312"/>
    <mergeCell ref="AC314:AE314"/>
    <mergeCell ref="I315:K315"/>
    <mergeCell ref="L315:N315"/>
    <mergeCell ref="O315:Q315"/>
    <mergeCell ref="R315:T315"/>
    <mergeCell ref="AC315:AE315"/>
    <mergeCell ref="I314:K314"/>
    <mergeCell ref="L314:N314"/>
    <mergeCell ref="O314:Q314"/>
    <mergeCell ref="R314:T314"/>
    <mergeCell ref="AC316:AE316"/>
    <mergeCell ref="I317:K317"/>
    <mergeCell ref="L317:N317"/>
    <mergeCell ref="O317:Q317"/>
    <mergeCell ref="R317:T317"/>
    <mergeCell ref="AC317:AE317"/>
    <mergeCell ref="I316:K316"/>
    <mergeCell ref="L316:N316"/>
    <mergeCell ref="O316:Q316"/>
    <mergeCell ref="R316:T316"/>
    <mergeCell ref="B355:AC355"/>
    <mergeCell ref="C350:T350"/>
    <mergeCell ref="W325:AB326"/>
    <mergeCell ref="W333:AB334"/>
    <mergeCell ref="W343:AB344"/>
    <mergeCell ref="A19:A26"/>
    <mergeCell ref="A28:A35"/>
    <mergeCell ref="A37:A44"/>
    <mergeCell ref="A52:A59"/>
    <mergeCell ref="A138:A145"/>
    <mergeCell ref="A162:A169"/>
    <mergeCell ref="A76:A83"/>
    <mergeCell ref="A105:A112"/>
    <mergeCell ref="A114:A121"/>
    <mergeCell ref="A248:A255"/>
    <mergeCell ref="A277:A284"/>
    <mergeCell ref="A286:A293"/>
    <mergeCell ref="C290:G290"/>
    <mergeCell ref="C280:G280"/>
    <mergeCell ref="D1:AE1"/>
    <mergeCell ref="X103:X105"/>
    <mergeCell ref="X17:X19"/>
    <mergeCell ref="X189:X191"/>
    <mergeCell ref="Y189:AB189"/>
    <mergeCell ref="AC189:AE189"/>
    <mergeCell ref="H191:I191"/>
    <mergeCell ref="H190:I190"/>
    <mergeCell ref="W153:AB154"/>
    <mergeCell ref="W161:AB162"/>
    <mergeCell ref="C44:G44"/>
    <mergeCell ref="A310:A317"/>
    <mergeCell ref="A334:A341"/>
    <mergeCell ref="A364:A384"/>
    <mergeCell ref="A295:A302"/>
    <mergeCell ref="A191:A198"/>
    <mergeCell ref="A200:A207"/>
    <mergeCell ref="A209:A216"/>
    <mergeCell ref="A224:A231"/>
    <mergeCell ref="A123:A130"/>
    <mergeCell ref="C121:G121"/>
    <mergeCell ref="C130:G130"/>
    <mergeCell ref="C198:G198"/>
    <mergeCell ref="C194:G194"/>
    <mergeCell ref="C127:G127"/>
    <mergeCell ref="C302:G302"/>
    <mergeCell ref="C207:G207"/>
    <mergeCell ref="C216:G216"/>
    <mergeCell ref="C284:G284"/>
    <mergeCell ref="C293:G293"/>
    <mergeCell ref="C297:G297"/>
    <mergeCell ref="C213:G213"/>
    <mergeCell ref="C215:G215"/>
  </mergeCells>
  <conditionalFormatting sqref="P331:Q336 P159:Q164 P245:Q250 P73:Q78">
    <cfRule type="cellIs" priority="1" dxfId="7" operator="between" stopIfTrue="1">
      <formula>1</formula>
      <formula>10</formula>
    </cfRule>
    <cfRule type="cellIs" priority="2" dxfId="8" operator="greaterThan" stopIfTrue="1">
      <formula>10</formula>
    </cfRule>
  </conditionalFormatting>
  <conditionalFormatting sqref="W294:X294 X310:X317 W27:X27 X52:X59 W199:X199 W285:X285 W208:X208 X138:X145 W36:X36 W122:X122 W113:X113 X224:X231">
    <cfRule type="cellIs" priority="3" dxfId="9" operator="equal" stopIfTrue="1">
      <formula>"u"</formula>
    </cfRule>
  </conditionalFormatting>
  <conditionalFormatting sqref="Y27 Y36 Y113 Y122 Y199 Y208 Y285 Y294">
    <cfRule type="cellIs" priority="4" dxfId="10" operator="equal" stopIfTrue="1">
      <formula>1</formula>
    </cfRule>
  </conditionalFormatting>
  <conditionalFormatting sqref="Z27 Z36 Z113 Z122 Z199 Z208 Z285 Z294">
    <cfRule type="cellIs" priority="5" dxfId="11" operator="equal" stopIfTrue="1">
      <formula>2</formula>
    </cfRule>
  </conditionalFormatting>
  <conditionalFormatting sqref="AA27 AA36 AA113 AA122 AA199 AA208 AA285 AA294">
    <cfRule type="cellIs" priority="6" dxfId="12" operator="equal" stopIfTrue="1">
      <formula>3</formula>
    </cfRule>
  </conditionalFormatting>
  <conditionalFormatting sqref="AB27 U52:U59 AB36 AB113 U138:U145 AB122 AB199 U224:U231 AB208 AB285 U310:U317 AB294">
    <cfRule type="cellIs" priority="7" dxfId="13" operator="equal" stopIfTrue="1">
      <formula>4</formula>
    </cfRule>
  </conditionalFormatting>
  <conditionalFormatting sqref="AC52:AC59 AC287:AC294 AC20:AC27 AC29:AC36 B14:X14 B6:N6 X6:AM6 B8:N13 X8:AM13 AC138:AC145 AC38:AC44 AC106:AC113 AC115:AC122 AC224:AC231 AC124:AC130 AC192:AC199 AC201:AC208 AC310:AC317 AC210:AC216 AC278:AC285 AC296:AC302">
    <cfRule type="cellIs" priority="8" dxfId="14" operator="equal" stopIfTrue="1">
      <formula>0</formula>
    </cfRule>
  </conditionalFormatting>
  <conditionalFormatting sqref="S36 S27 S208 S199 S285 S122 S113 S294">
    <cfRule type="cellIs" priority="9" dxfId="10" operator="equal" stopIfTrue="1">
      <formula>3</formula>
    </cfRule>
  </conditionalFormatting>
  <conditionalFormatting sqref="Q36 Q27 Q285 Q294 Q208 Q122 Q113 Q199">
    <cfRule type="cellIs" priority="10" dxfId="10" operator="between" stopIfTrue="1">
      <formula>2</formula>
      <formula>3</formula>
    </cfRule>
  </conditionalFormatting>
  <conditionalFormatting sqref="O294 O122 O27 O36 O285 O199 O208 O113">
    <cfRule type="cellIs" priority="11" dxfId="10" operator="between" stopIfTrue="1">
      <formula>1</formula>
      <formula>3</formula>
    </cfRule>
  </conditionalFormatting>
  <conditionalFormatting sqref="L36:N36 L27:N27 L285:N285 L208:N208 L199:N199 L122:N122 L113:N113 L294:N294">
    <cfRule type="cellIs" priority="12" dxfId="13" operator="between" stopIfTrue="1">
      <formula>-1</formula>
      <formula>-3</formula>
    </cfRule>
  </conditionalFormatting>
  <conditionalFormatting sqref="J113:K113 J199:K199 J285:K285 J36:K36 J294:K294 J122:K122 J208:K208 J27:K27">
    <cfRule type="cellIs" priority="13" dxfId="13" operator="between" stopIfTrue="1">
      <formula>-2</formula>
      <formula>-3</formula>
    </cfRule>
  </conditionalFormatting>
  <conditionalFormatting sqref="H36:I36 H122:I122 H208:I208 H294:I294 H27:I27 H285:I285 H113:I113 H199:I199">
    <cfRule type="cellIs" priority="14" dxfId="13" operator="equal" stopIfTrue="1">
      <formula>-3</formula>
    </cfRule>
  </conditionalFormatting>
  <conditionalFormatting sqref="D1:AD1 Y38:AB44 Y287:AB293 Y52:AB59 Y210:AB216 Y278:AB284 E52:H59 Y296:AB302 Y192:AB198 Y201:AB207 Y115:AB121 Y224:AB231 Y124:AB130 Y106:AB112 Y138:AB145 Y20:AB26 Y310:AB317 Y29:AB35">
    <cfRule type="cellIs" priority="15" dxfId="1" operator="equal" stopIfTrue="1">
      <formula>0</formula>
    </cfRule>
  </conditionalFormatting>
  <conditionalFormatting sqref="C92:R92 C178:R178 B97:AC97 B183:AC183 C264:R264 B269:AC269 B355:AC355 C350">
    <cfRule type="cellIs" priority="16" dxfId="1" operator="equal" stopIfTrue="1">
      <formula>0</formula>
    </cfRule>
  </conditionalFormatting>
  <conditionalFormatting sqref="X20:X26 X29:X35 X38:X44 X106:X112 X115:X121 X124:X130 X192:X198 X201:X207 X210:X216 X278:X284 X287:X293 X296:X302">
    <cfRule type="cellIs" priority="17" dxfId="16" operator="equal" stopIfTrue="1">
      <formula>0</formula>
    </cfRule>
    <cfRule type="cellIs" priority="18" dxfId="17" operator="greaterThan" stopIfTrue="1">
      <formula>1</formula>
    </cfRule>
  </conditionalFormatting>
  <conditionalFormatting sqref="W20:W26 W29:W35 W38:W44 W52:W59 W106:W112 W115:W121 W124:W130 W138:W145 W192:W198 W201:W207 W210:W216 W224:W231 W278:W284 W287:W293 W296:W302 W310:W317">
    <cfRule type="cellIs" priority="19" dxfId="1" operator="equal" stopIfTrue="1">
      <formula>"l"</formula>
    </cfRule>
  </conditionalFormatting>
  <conditionalFormatting sqref="H20:H26 H29:H35 H38:H44 H106:H112 H115:H121 H124:H130 H192:H198 H201:H207 H210:H216 H278:H284 H287:H293 H296:H302">
    <cfRule type="cellIs" priority="20" dxfId="13" operator="lessThan" stopIfTrue="1">
      <formula>-2.5</formula>
    </cfRule>
  </conditionalFormatting>
  <conditionalFormatting sqref="I20:I26 I29:I35 I38:I44 I106:I112 I115:I121 I124:I130 I192:I198 I201:I207 I210:I216 I278:I284 I287:I293 I296:I302">
    <cfRule type="cellIs" priority="21" dxfId="13" operator="lessThan" stopIfTrue="1">
      <formula>-2</formula>
    </cfRule>
  </conditionalFormatting>
  <conditionalFormatting sqref="J20:J26 J29:J35 J38:J44 J106:J112 J115:J121 J124:J130 J192:J198 J201:J207 J210:J216 J278:J284 J287:J293 J296:J302">
    <cfRule type="cellIs" priority="22" dxfId="13" operator="lessThan" stopIfTrue="1">
      <formula>-1.5</formula>
    </cfRule>
  </conditionalFormatting>
  <conditionalFormatting sqref="K20:K26 K29:K35 K38:K44 K106:K112 K115:K121 K124:K130 K192:K198 K201:K207 K210:K216 K278:K284 K287:K293 K296:K302">
    <cfRule type="cellIs" priority="23" dxfId="13" operator="lessThan" stopIfTrue="1">
      <formula>-1</formula>
    </cfRule>
  </conditionalFormatting>
  <conditionalFormatting sqref="L20:L26 L29:L35 L38:L44 L106:L112 L115:L121 L124:L130 L192:L198 L201:L207 L210:L216 L278:L284 L287:L293 L296:L302">
    <cfRule type="cellIs" priority="24" dxfId="13" operator="lessThan" stopIfTrue="1">
      <formula>-0.5</formula>
    </cfRule>
  </conditionalFormatting>
  <conditionalFormatting sqref="M20:M26 M29:M35 M38:M44 M106:M112 M115:M121 M124:M130 M192:M198 M201:M207 M210:M216 M278:M284 M287:M293 M296:M302">
    <cfRule type="cellIs" priority="25" dxfId="13" operator="lessThan" stopIfTrue="1">
      <formula>0</formula>
    </cfRule>
  </conditionalFormatting>
  <conditionalFormatting sqref="N20:N26 N29:N35 N38:N44 N106:N112 N115:N121 N124:N130 N192:N198 N201:N207 N210:N216 N278:N284 N287:N293 N296:N302">
    <cfRule type="cellIs" priority="26" dxfId="15" operator="equal" stopIfTrue="1">
      <formula>0</formula>
    </cfRule>
  </conditionalFormatting>
  <conditionalFormatting sqref="I52:K59 I138:K145 I224:K231 I310:K317">
    <cfRule type="cellIs" priority="27" dxfId="10" operator="equal" stopIfTrue="1">
      <formula>"nessuna"</formula>
    </cfRule>
  </conditionalFormatting>
  <conditionalFormatting sqref="L310:N317 L224:N231 L138:N145 L52:N59">
    <cfRule type="cellIs" priority="28" dxfId="11" operator="equal" stopIfTrue="1">
      <formula>"piccola"</formula>
    </cfRule>
  </conditionalFormatting>
  <conditionalFormatting sqref="O52:Q59 O138:Q145 O224:Q231 O310:Q317">
    <cfRule type="cellIs" priority="29" dxfId="12" operator="equal" stopIfTrue="1">
      <formula>"media"</formula>
    </cfRule>
  </conditionalFormatting>
  <conditionalFormatting sqref="R310:T317 R224:T231 R138:T145 R52:T59">
    <cfRule type="cellIs" priority="30" dxfId="13" operator="equal" stopIfTrue="1">
      <formula>"grande"</formula>
    </cfRule>
  </conditionalFormatting>
  <conditionalFormatting sqref="T20:T26 T29:T35 T38:T44 T106:T112 T115:T121 T124:T130 T192:T198 T201:T207 T210:T216 T278:T284 T287:T293 T296:T302">
    <cfRule type="cellIs" priority="31" dxfId="1" operator="equal" stopIfTrue="1">
      <formula>"sconosciuto"</formula>
    </cfRule>
    <cfRule type="cellIs" priority="32" dxfId="1" operator="equal" stopIfTrue="1">
      <formula>"l"</formula>
    </cfRule>
    <cfRule type="cellIs" priority="33" dxfId="10" operator="greaterThan" stopIfTrue="1">
      <formula>2.5</formula>
    </cfRule>
  </conditionalFormatting>
  <conditionalFormatting sqref="S20:S26 S29:S35 S38:S44 S106:S112 S115:S121 S124:S130 S192:S198 S201:S207 S210:S216 S278:S284 S287:S293 S296:S302">
    <cfRule type="cellIs" priority="34" dxfId="1" operator="equal" stopIfTrue="1">
      <formula>"sconosciuto"</formula>
    </cfRule>
    <cfRule type="cellIs" priority="35" dxfId="1" operator="equal" stopIfTrue="1">
      <formula>"l"</formula>
    </cfRule>
    <cfRule type="cellIs" priority="36" dxfId="10" operator="greaterThan" stopIfTrue="1">
      <formula>2</formula>
    </cfRule>
  </conditionalFormatting>
  <conditionalFormatting sqref="R20:R26 R29:R35 R38:R44 R106:R112 R115:R121 R124:R130 R192:R198 R201:R207 R210:R216 R278:R284 R287:R293 R296:R302">
    <cfRule type="cellIs" priority="37" dxfId="1" operator="equal" stopIfTrue="1">
      <formula>"sconosciuto"</formula>
    </cfRule>
    <cfRule type="cellIs" priority="38" dxfId="1" operator="equal" stopIfTrue="1">
      <formula>"l"</formula>
    </cfRule>
    <cfRule type="cellIs" priority="39" dxfId="10" operator="greaterThan" stopIfTrue="1">
      <formula>1.5</formula>
    </cfRule>
  </conditionalFormatting>
  <conditionalFormatting sqref="Q20:Q26 Q29:Q35 Q38:Q44 Q106:Q112 Q115:Q121 Q124:Q130 Q192:Q198 Q201:Q207 Q210:Q216 Q278:Q284 Q287:Q293 Q296:Q302">
    <cfRule type="cellIs" priority="40" dxfId="1" operator="equal" stopIfTrue="1">
      <formula>"sconosciuto"</formula>
    </cfRule>
    <cfRule type="cellIs" priority="41" dxfId="1" operator="equal" stopIfTrue="1">
      <formula>"l"</formula>
    </cfRule>
    <cfRule type="cellIs" priority="42" dxfId="10" operator="greaterThan" stopIfTrue="1">
      <formula>1</formula>
    </cfRule>
  </conditionalFormatting>
  <conditionalFormatting sqref="P20:P26 P29:P35 P38:P44 P106:P112 P115:P121 P124:P130 P192:P198 P201:P207 P210:P216 P278:P284 P287:P293 P296:P302">
    <cfRule type="cellIs" priority="43" dxfId="1" operator="equal" stopIfTrue="1">
      <formula>"sconosciuto"</formula>
    </cfRule>
    <cfRule type="cellIs" priority="44" dxfId="1" operator="equal" stopIfTrue="1">
      <formula>"l"</formula>
    </cfRule>
    <cfRule type="cellIs" priority="45" dxfId="10" operator="greaterThan" stopIfTrue="1">
      <formula>0.5</formula>
    </cfRule>
  </conditionalFormatting>
  <conditionalFormatting sqref="O20:O26 O29:O35 O38:O44 O106:O112 O115:O121 O124:O130 O192:O198 O201:O207 O210:O216 O278:O284 O287:O293 O296:O302">
    <cfRule type="cellIs" priority="46" dxfId="1" operator="equal" stopIfTrue="1">
      <formula>"sconosciuto"</formula>
    </cfRule>
    <cfRule type="cellIs" priority="47" dxfId="1" operator="equal" stopIfTrue="1">
      <formula>"l"</formula>
    </cfRule>
    <cfRule type="cellIs" priority="48" dxfId="10" operator="greaterThan" stopIfTrue="1">
      <formula>0</formula>
    </cfRule>
  </conditionalFormatting>
  <conditionalFormatting sqref="C25:G26 C34:G35 C43:G44 C111:G112 C120:G121 C129:G130 C197:G198 C206:G207 C215:G216 C283:G284 C292:G293 C301:G302">
    <cfRule type="cellIs" priority="49" dxfId="1" operator="equal" stopIfTrue="1">
      <formula>0</formula>
    </cfRule>
    <cfRule type="cellIs" priority="50" dxfId="21" operator="equal" stopIfTrue="1">
      <formula>"Il criterio non è utilizzato"</formula>
    </cfRule>
  </conditionalFormatting>
  <printOptions/>
  <pageMargins left="0.984251968503937" right="0.7874015748031497" top="0.7874015748031497" bottom="0.7874015748031497" header="0.5118110236220472" footer="0.5118110236220472"/>
  <pageSetup fitToHeight="23" horizontalDpi="600" verticalDpi="600" orientation="landscape" paperSize="9" scale="52" r:id="rId2"/>
  <headerFooter alignWithMargins="0">
    <oddFooter>&amp;LStrumento Excel per VSost&amp;CPagina &amp;P&amp;RVSost sommaria (analisi)</oddFooter>
  </headerFooter>
  <rowBreaks count="8" manualBreakCount="8">
    <brk id="47" min="1" max="30" man="1"/>
    <brk id="98" min="1" max="30" man="1"/>
    <brk id="133" min="1" max="30" man="1"/>
    <brk id="184" min="1" max="30" man="1"/>
    <brk id="219" min="1" max="30" man="1"/>
    <brk id="270" min="1" max="30" man="1"/>
    <brk id="305" min="1" max="30" man="1"/>
    <brk id="357" min="1"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Doris Angst</cp:lastModifiedBy>
  <cp:lastPrinted>2008-11-18T13:53:09Z</cp:lastPrinted>
  <dcterms:created xsi:type="dcterms:W3CDTF">2008-07-09T11:44:19Z</dcterms:created>
  <dcterms:modified xsi:type="dcterms:W3CDTF">2009-07-02T07:05:01Z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COO.2093.100.3.1226148</vt:lpwstr>
  </property>
  <property fmtid="{D5CDD505-2E9C-101B-9397-08002B2CF9AE}" pid="3" name="FSC#COOELAK@1.1001:Subject">
    <vt:lpwstr/>
  </property>
  <property fmtid="{D5CDD505-2E9C-101B-9397-08002B2CF9AE}" pid="4" name="FSC#COOELAK@1.1001:FileReference">
    <vt:lpwstr>Schlussfassung</vt:lpwstr>
  </property>
  <property fmtid="{D5CDD505-2E9C-101B-9397-08002B2CF9AE}" pid="5" name="FSC#COOELAK@1.1001:FileRefYear">
    <vt:lpwstr>2008</vt:lpwstr>
  </property>
  <property fmtid="{D5CDD505-2E9C-101B-9397-08002B2CF9AE}" pid="6" name="FSC#COOELAK@1.1001:FileRefOrdinal">
    <vt:lpwstr>3110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Cattaneo</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Nachhaltige Entwicklung (ARE)</vt:lpwstr>
  </property>
  <property fmtid="{D5CDD505-2E9C-101B-9397-08002B2CF9AE}" pid="17" name="FSC#COOELAK@1.1001:CreatedAt">
    <vt:lpwstr>04.11.2008 11:16:27</vt:lpwstr>
  </property>
  <property fmtid="{D5CDD505-2E9C-101B-9397-08002B2CF9AE}" pid="18" name="FSC#COOELAK@1.1001:OU">
    <vt:lpwstr>Nachhaltige Entwicklung (ARE)</vt:lpwstr>
  </property>
  <property fmtid="{D5CDD505-2E9C-101B-9397-08002B2CF9AE}" pid="19" name="FSC#COOELAK@1.1001:Priority">
    <vt:lpwstr/>
  </property>
  <property fmtid="{D5CDD505-2E9C-101B-9397-08002B2CF9AE}" pid="20" name="FSC#COOELAK@1.1001:ObjBarCode">
    <vt:lpwstr>*COO.2093.100.3.1226148*</vt:lpwstr>
  </property>
  <property fmtid="{D5CDD505-2E9C-101B-9397-08002B2CF9AE}" pid="21" name="FSC#COOELAK@1.1001:RefBarCode">
    <vt:lpwstr>*Strumento Excel per VSost*</vt:lpwstr>
  </property>
  <property fmtid="{D5CDD505-2E9C-101B-9397-08002B2CF9AE}" pid="22" name="FSC#COOELAK@1.1001:FileRefBarCode">
    <vt:lpwstr>*Schlussfassung*</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Cattaneo, Pietro</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2004-00180/01/03/03/04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