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45" windowWidth="24675" windowHeight="15105"/>
  </bookViews>
  <sheets>
    <sheet name="Fiche_dInformation" sheetId="12" r:id="rId1"/>
    <sheet name="Légende" sheetId="13" r:id="rId2"/>
    <sheet name="Statistique_Aff_principale" sheetId="11" r:id="rId3"/>
    <sheet name="Statistique_Types_comm" sheetId="10" r:id="rId4"/>
    <sheet name="Analyse_nonconstr_Aff_principal" sheetId="9" r:id="rId5"/>
    <sheet name="Analyse_nonconstr_Types_comm" sheetId="7" r:id="rId6"/>
    <sheet name="Analyse_desserte_TP" sheetId="5" r:id="rId7"/>
    <sheet name="Comparaison_2007_2012" sheetId="4" r:id="rId8"/>
  </sheets>
  <definedNames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4" i="4"/>
  <c r="F5"/>
  <c r="F6"/>
  <c r="F8"/>
  <c r="F9"/>
  <c r="F12"/>
  <c r="E4"/>
  <c r="E5"/>
  <c r="E6"/>
  <c r="E8"/>
  <c r="E9"/>
  <c r="E12"/>
  <c r="E13"/>
  <c r="C13"/>
  <c r="D13"/>
  <c r="C13" i="5"/>
  <c r="D13"/>
  <c r="E13"/>
  <c r="F13"/>
  <c r="G13"/>
  <c r="H5" i="7"/>
  <c r="I5"/>
  <c r="J5"/>
  <c r="H6"/>
  <c r="I6"/>
  <c r="J6"/>
  <c r="H9"/>
  <c r="I9"/>
  <c r="J9"/>
  <c r="H10"/>
  <c r="I10"/>
  <c r="J10"/>
  <c r="H11"/>
  <c r="I11"/>
  <c r="J11"/>
  <c r="H12"/>
  <c r="I12"/>
  <c r="J12"/>
  <c r="I4"/>
  <c r="J4"/>
  <c r="H4"/>
  <c r="D13"/>
  <c r="E13"/>
  <c r="F13"/>
  <c r="G13"/>
  <c r="J13" s="1"/>
  <c r="C13"/>
  <c r="H5" i="9"/>
  <c r="I5"/>
  <c r="J5"/>
  <c r="H6"/>
  <c r="I6"/>
  <c r="J6"/>
  <c r="H7"/>
  <c r="I7"/>
  <c r="J7"/>
  <c r="I4"/>
  <c r="J4"/>
  <c r="H4"/>
  <c r="D13"/>
  <c r="E13"/>
  <c r="F13"/>
  <c r="G13"/>
  <c r="J13" s="1"/>
  <c r="C13"/>
  <c r="F13" i="10"/>
  <c r="E13"/>
  <c r="C13"/>
  <c r="D9" s="1"/>
  <c r="I5"/>
  <c r="I6"/>
  <c r="I9"/>
  <c r="I10"/>
  <c r="I11"/>
  <c r="I12"/>
  <c r="I4"/>
  <c r="H5"/>
  <c r="H6"/>
  <c r="H9"/>
  <c r="H10"/>
  <c r="H11"/>
  <c r="H12"/>
  <c r="H4"/>
  <c r="G5"/>
  <c r="G6"/>
  <c r="G9"/>
  <c r="G10"/>
  <c r="G11"/>
  <c r="G12"/>
  <c r="G4"/>
  <c r="F13" i="11"/>
  <c r="E13"/>
  <c r="C13"/>
  <c r="D9" s="1"/>
  <c r="I5"/>
  <c r="I6"/>
  <c r="I7"/>
  <c r="I4"/>
  <c r="H5"/>
  <c r="H6"/>
  <c r="H7"/>
  <c r="H4"/>
  <c r="G5"/>
  <c r="G6"/>
  <c r="G7"/>
  <c r="G4"/>
  <c r="F13" i="4" l="1"/>
  <c r="I13" i="7"/>
  <c r="H13"/>
  <c r="I13" i="9"/>
  <c r="H13"/>
  <c r="D12" i="10"/>
  <c r="D11"/>
  <c r="D12" i="11"/>
  <c r="D4" i="10"/>
  <c r="I13"/>
  <c r="H13"/>
  <c r="D6"/>
  <c r="D10"/>
  <c r="G13"/>
  <c r="D5"/>
  <c r="D8" i="11"/>
  <c r="D4"/>
  <c r="I13"/>
  <c r="D7"/>
  <c r="H13"/>
  <c r="D6"/>
  <c r="D10"/>
  <c r="G13"/>
  <c r="D5"/>
</calcChain>
</file>

<file path=xl/sharedStrings.xml><?xml version="1.0" encoding="utf-8"?>
<sst xmlns="http://schemas.openxmlformats.org/spreadsheetml/2006/main" count="340" uniqueCount="142">
  <si>
    <t>Zones d'habitation</t>
  </si>
  <si>
    <t>Zones d'activités économiques</t>
  </si>
  <si>
    <t>Zones mixtes</t>
  </si>
  <si>
    <t>Zones centrales</t>
  </si>
  <si>
    <t>Zones affectées à des besoins publics</t>
  </si>
  <si>
    <t>Zones à bâtir à constructibilité restreinte</t>
  </si>
  <si>
    <t>Zones de tourisme et de loisirs</t>
  </si>
  <si>
    <t>Zones de transport à l'intérieur des zones à bâtir</t>
  </si>
  <si>
    <t>autres zones à bâtir</t>
  </si>
  <si>
    <t>Grands centres</t>
  </si>
  <si>
    <t>Centres secondaires des grands centres</t>
  </si>
  <si>
    <t>Couronne des grands centres</t>
  </si>
  <si>
    <t>Centres moyens</t>
  </si>
  <si>
    <t>Couronne des centres moyens</t>
  </si>
  <si>
    <t>Petits centres</t>
  </si>
  <si>
    <t>Communes rurales périurbaines</t>
  </si>
  <si>
    <t>Communes agricoles</t>
  </si>
  <si>
    <t>Communes touristiques</t>
  </si>
  <si>
    <t>Code AP</t>
  </si>
  <si>
    <t>Affectation principale</t>
  </si>
  <si>
    <t>Surface des zones à bâtir [ha]</t>
  </si>
  <si>
    <t>Proportion [%]</t>
  </si>
  <si>
    <t>Habitants au sein des zones à bâtir</t>
  </si>
  <si>
    <t>Emplois au sein des zones à bâtir</t>
  </si>
  <si>
    <t>Source: Office fédéral du développement territorial ARE, statistique suisse des zones à bâtir 2012</t>
  </si>
  <si>
    <t>Code TC</t>
  </si>
  <si>
    <t>Type de commune ARE</t>
  </si>
  <si>
    <t>Construit [ha]</t>
  </si>
  <si>
    <t>Non construit [ha]</t>
  </si>
  <si>
    <t>Construit [%]</t>
  </si>
  <si>
    <t>Non construit [%]</t>
  </si>
  <si>
    <t>Très bonne desserte [ha]</t>
  </si>
  <si>
    <t>Bonne desserte [ha]</t>
  </si>
  <si>
    <t>Desserte marginale ou inexistante [ha]</t>
  </si>
  <si>
    <t>Très bonne desserte [%]</t>
  </si>
  <si>
    <t>Bonne desserte [%]</t>
  </si>
  <si>
    <t>Desserte marginale ou inexistante [%]</t>
  </si>
  <si>
    <t>Surface des zones à bâtir 2007 [ha]</t>
  </si>
  <si>
    <t>Surface des zones à bâtir 2012 [ha]</t>
  </si>
  <si>
    <t>Différence [ha]</t>
  </si>
  <si>
    <t>Différence [%]</t>
  </si>
  <si>
    <r>
      <t>Surface de zone à bâtir par habitant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</si>
  <si>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</si>
  <si>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habitant et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</si>
  <si>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</si>
  <si>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01.01.2012</t>
  </si>
  <si>
    <t>ja</t>
  </si>
  <si>
    <t>nein</t>
  </si>
  <si>
    <t>keine. Verkehrsflächen sind teilweise ausgeschnitten.</t>
  </si>
  <si>
    <t>Die Golfplätze sind in der Statistik 2012 den Nichtbauzonen zugewiesen, 2007 waren sie den „Zonen für öffentliche Nutzungen“ zugeordnet.</t>
  </si>
  <si>
    <t>In der Statistik 2012 sind neu eingeschränkte Bauzonen, Tourismus- und Freizeitzonen sowie weitere Bauzonen ausgewiesen.</t>
  </si>
  <si>
    <t>Die Resultate der Statistiken 2007 und 2012 sind nicht vergleichbar.</t>
  </si>
  <si>
    <t>Etat des données</t>
  </si>
  <si>
    <t>Etat complet</t>
  </si>
  <si>
    <t>Nombre de communes</t>
  </si>
  <si>
    <t>Types de zones</t>
  </si>
  <si>
    <t>Nombre de zones à l'intérieur des zones à bâtir</t>
  </si>
  <si>
    <t>Zones spéciales</t>
  </si>
  <si>
    <t>Zones de transport à l'intérieur des zone à bâtir</t>
  </si>
  <si>
    <t>Remarques</t>
  </si>
  <si>
    <t>Attention: Les résultats de 2007 et 2012 ne sont pas comparables (voir remarques dans la fiche d'information).</t>
  </si>
  <si>
    <t>Fiche d'information du canton de LU</t>
  </si>
  <si>
    <t>Office fédéral du développement territorial ARE</t>
  </si>
  <si>
    <t>Statistique suisse des zones à bâtir 2012</t>
  </si>
  <si>
    <t>Contenu</t>
  </si>
  <si>
    <t>- Statistiques par affectation principale</t>
  </si>
  <si>
    <t>- Statistiques par type de commune ARE</t>
  </si>
  <si>
    <t>- Analyses des zones à bâtir non construites par affectation principale</t>
  </si>
  <si>
    <t>- Analyses des zones à bâtir non construites par type de commune</t>
  </si>
  <si>
    <t>- Analyses de la desserte par les transports publics selon les affectations principales</t>
  </si>
  <si>
    <t>- Comparaison 2007 - 2012 par affectation principale</t>
  </si>
  <si>
    <t>Statistiques par affectation principale</t>
  </si>
  <si>
    <t>Statistiques par type de commune ARE</t>
  </si>
  <si>
    <t>Analyses des zones à bâtir non construites par affectation principale</t>
  </si>
  <si>
    <t>Analyses des zones à bâtir non construites par type de commune ARE</t>
  </si>
  <si>
    <t>Analyses de la desserte par les transports publics par affectation principale</t>
  </si>
  <si>
    <t>Comparaison 2007 - 2012 par affectation principale</t>
  </si>
  <si>
    <t>Surface de zone à bâtir non construite supposition 1 [ha]</t>
  </si>
  <si>
    <t>Surface de zone à bâtir non construite supposition 2 [ha]</t>
  </si>
  <si>
    <t>Imprécision [ha]</t>
  </si>
  <si>
    <t>Imprécision [%]</t>
  </si>
  <si>
    <t>- Légende</t>
  </si>
  <si>
    <t>Géodonnées: Offices cantonaux d'aménagement du territoire</t>
  </si>
  <si>
    <t>Statistiques et analyses: Office fédéral du développement territorial ARE</t>
  </si>
  <si>
    <t xml:space="preserve">Renseignements: </t>
  </si>
  <si>
    <t>Rolf Giezendanner</t>
  </si>
  <si>
    <t>rolf.giezendanner@are.admin.ch</t>
  </si>
  <si>
    <t>© ARE, 12.2012</t>
  </si>
  <si>
    <t>Désignation</t>
  </si>
  <si>
    <t>Description</t>
  </si>
  <si>
    <t>Numéro de code de l'affectation principale</t>
  </si>
  <si>
    <t>Numéro de code du type de commune de l'ARE</t>
  </si>
  <si>
    <t>Affectation principale selon le modèle de géodonnées minimal des plans d'affectation (12.12.2011)</t>
  </si>
  <si>
    <t>L'ARE a redéfini les types de communes sur la base de la définition de l'agglomération 2000 et du recensement de la population 2010. Par conséquent, l'attribution des communes aux types de communes a changé depuis 2007.</t>
  </si>
  <si>
    <t>Surface des zones à bâtir</t>
  </si>
  <si>
    <t>Proportion des zones à bâtir d'une affectation principale / d'un type de commune / d'un canton par rapport au total suisse</t>
  </si>
  <si>
    <t>Habitants au sein des zones à bâtir. Sont utilisées les données géoréférenciées du recensement STATPOP.</t>
  </si>
  <si>
    <r>
      <t>Surface de zone à bâtir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</si>
  <si>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habitant au sein des zones à bâtir</t>
  </si>
  <si>
    <t>Emplois en sein des zones à bâtir</t>
  </si>
  <si>
    <t>Emplois au sein des zones à bâtir. Sont utilisées les données géoréférenciées du REE.</t>
  </si>
  <si>
    <r>
      <t>Surface de zone à bâtir par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</si>
  <si>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emploi au sein des zones à bâtir</t>
  </si>
  <si>
    <r>
      <t>Surface de zone à bâtir par habitant er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</si>
  <si>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divisée par la somme des habitants et des emplois au sein des zones à bâtir</t>
  </si>
  <si>
    <t>Surface de zone à bâtir non construite selon la supposition 1</t>
  </si>
  <si>
    <t>Surface de zone à bâtir non construite selon la supposition 2</t>
  </si>
  <si>
    <t>Constuit [ha]</t>
  </si>
  <si>
    <t>Surface de zone à bâtir construite</t>
  </si>
  <si>
    <t>Imprécision de la détermination de la surface de zone à bâtir non construite (différence entre la surface non construite selon les suppositions 1 et 2)</t>
  </si>
  <si>
    <t>Surface de zone à bâtire non construite</t>
  </si>
  <si>
    <t>Proportion de la surface de zone à bâtir non construite</t>
  </si>
  <si>
    <t>Porportion de l'imprécision (proportion de la différence de surface selon les suppositions 1 et 2 par rapport à la surface totale de zone à bâtir)</t>
  </si>
  <si>
    <r>
      <t>Construit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</si>
  <si>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construite par habtiant au sein des zones à bâtir</t>
  </si>
  <si>
    <t>Imprécision de la détermination de la surface de zone à bâtir construite par habitant au sein des zones à bâtir (différence entre l'imprécision selon les suppositions 1 et 2)</t>
  </si>
  <si>
    <t>Surface de zone à bâtir se trouvant au sein du niveau de qualité A de desserte par les transports publics</t>
  </si>
  <si>
    <t>Surface de zone à bâtir se trouvant au sein du niveau de qualité B de desserte par les transports publics</t>
  </si>
  <si>
    <t>Surface de zone à bâtir se trouvant au sein du niveau de qualité C de desserte par les transports publics</t>
  </si>
  <si>
    <t>Surface de zone à bâtir se trouvant au sein du niveau de qualité D de desserte par les transports publics</t>
  </si>
  <si>
    <t>Surface de zone à bâtir se trouvant en dehors des niveaux de qualité de desserte par les transports publics</t>
  </si>
  <si>
    <t>Proportion de la surface de zone à bâtir se trouvant au sein du niveau de qualité A de desserte par les transports publics</t>
  </si>
  <si>
    <t>Proportion de la surface de zone à bâtir se trouvant au sein du niveau de qualité B de desserte par les transports publics</t>
  </si>
  <si>
    <t>Proportion de la surface de zone à bâtir se trouvant au sein du niveau de qualité C de desserte par les transports publics</t>
  </si>
  <si>
    <t>Proportion de la surface de zone à bâtir se trouvant au sein du niveau de qualité D de desserte par les transports publics</t>
  </si>
  <si>
    <t>Proportion de la surface de zone à bâtir se trouvant en dehors des niveaux de qualité de desserte par les transports publics</t>
  </si>
  <si>
    <t>Surface des zones à bâtir selon la statistique des zones à bâtir 2007</t>
  </si>
  <si>
    <t>Surface des zones à bâtir selon la statistique des zones à bâtir 2012</t>
  </si>
  <si>
    <t>Différence de surface entre les zones à bâtir 2007 et 2012</t>
  </si>
  <si>
    <t>Différence proportionelle entre les zones à bâtir 2007 et 2012 (surfaces 2007 = 100%)</t>
  </si>
  <si>
    <t>Numéro de canton</t>
  </si>
  <si>
    <t>Abréviation de canton</t>
  </si>
  <si>
    <t>Abréviation du nom des cantons</t>
  </si>
  <si>
    <r>
      <t>Imprécision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</si>
  <si>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Numéro de canton OFS</t>
  </si>
  <si>
    <t>Canton de LU</t>
  </si>
  <si>
    <t>Faible desserte [ha]</t>
  </si>
  <si>
    <t>Faible desserte [%]</t>
  </si>
  <si>
    <t xml:space="preserve"> Faible desserte [ha]</t>
  </si>
  <si>
    <t xml:space="preserve"> Faible desserte [%]</t>
  </si>
  <si>
    <t>Desserte moyenne [ha]</t>
  </si>
  <si>
    <t>Desserte moyenne [%]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</si>
</sst>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22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color rgb="FF000000"/>
      <name val="Arial"/>
      <family val="2"/>
    </font>
    <font>
      <b/>
      <sz val="14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79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0" fontId="5" fillId="0" borderId="5" xfId="0" applyFont="1" applyBorder="1"/>
    <xf numFmtId="3" fontId="5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5" fillId="0" borderId="5" xfId="0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3" fillId="3" borderId="6" xfId="1" applyNumberFormat="1" applyFont="1" applyFill="1" applyBorder="1" applyAlignment="1">
      <alignment vertical="center" wrapText="1"/>
    </xf>
    <xf numFmtId="0" fontId="5" fillId="0" borderId="0" xfId="0" applyFont="1" applyBorder="1" applyAlignment="1">
      <alignment vertical="top"/>
    </xf>
    <xf numFmtId="0" fontId="7" fillId="0" borderId="0" xfId="0" applyFont="1" applyBorder="1"/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vertical="top"/>
    </xf>
    <xf numFmtId="0" fontId="9" fillId="0" borderId="11" xfId="0" applyFont="1" applyBorder="1" applyAlignment="1">
      <alignment vertical="top"/>
    </xf>
    <xf numFmtId="0" fontId="9" fillId="0" borderId="4" xfId="0" applyFont="1" applyBorder="1" applyAlignment="1">
      <alignment vertical="top" wrapText="1"/>
    </xf>
    <xf numFmtId="0" fontId="11" fillId="0" borderId="5" xfId="0" applyFont="1" applyBorder="1" applyAlignment="1">
      <alignment vertical="top"/>
    </xf>
    <xf numFmtId="0" fontId="10" fillId="0" borderId="5" xfId="0" applyFont="1" applyBorder="1" applyAlignment="1">
      <alignment vertical="top"/>
    </xf>
    <xf numFmtId="0" fontId="10" fillId="0" borderId="11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0" fontId="2" fillId="0" borderId="0" xfId="1" applyFont="1" applyFill="1" applyBorder="1" applyAlignment="1">
      <alignment vertical="center"/>
    </xf>
    <xf numFmtId="0" fontId="1" fillId="0" borderId="0" xfId="1" applyFill="1"/>
    <xf numFmtId="0" fontId="3" fillId="2" borderId="13" xfId="1" applyFont="1" applyFill="1" applyBorder="1" applyAlignment="1">
      <alignment vertical="center"/>
    </xf>
    <xf numFmtId="0" fontId="1" fillId="0" borderId="1" xfId="1" applyBorder="1"/>
    <xf numFmtId="0" fontId="1" fillId="0" borderId="3" xfId="1" applyBorder="1"/>
    <xf numFmtId="49" fontId="10" fillId="0" borderId="4" xfId="0" applyNumberFormat="1" applyFont="1" applyBorder="1" applyAlignment="1">
      <alignment horizontal="left" vertical="top" wrapText="1"/>
    </xf>
    <xf numFmtId="49" fontId="10" fillId="0" borderId="11" xfId="0" applyNumberFormat="1" applyFont="1" applyBorder="1" applyAlignment="1">
      <alignment horizontal="left" vertical="top" wrapText="1"/>
    </xf>
    <xf numFmtId="49" fontId="10" fillId="0" borderId="5" xfId="0" applyNumberFormat="1" applyFont="1" applyBorder="1" applyAlignment="1">
      <alignment horizontal="left" vertical="top" wrapText="1"/>
    </xf>
    <xf numFmtId="49" fontId="12" fillId="0" borderId="8" xfId="0" applyNumberFormat="1" applyFont="1" applyBorder="1" applyAlignment="1">
      <alignment horizontal="left" vertical="top" wrapText="1"/>
    </xf>
    <xf numFmtId="49" fontId="12" fillId="0" borderId="12" xfId="0" applyNumberFormat="1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/>
    </xf>
    <xf numFmtId="0" fontId="8" fillId="0" borderId="0" xfId="0" applyFont="1" applyBorder="1" applyAlignment="1">
      <alignment vertical="top"/>
    </xf>
    <xf numFmtId="0" fontId="14" fillId="0" borderId="0" xfId="0" applyFont="1" applyBorder="1" applyAlignment="1">
      <alignment vertical="top"/>
    </xf>
    <xf numFmtId="0" fontId="13" fillId="0" borderId="0" xfId="0" applyFont="1"/>
    <xf numFmtId="49" fontId="15" fillId="0" borderId="0" xfId="0" applyNumberFormat="1" applyFont="1" applyBorder="1" applyAlignment="1">
      <alignment vertical="top"/>
    </xf>
    <xf numFmtId="0" fontId="15" fillId="0" borderId="0" xfId="0" applyFont="1" applyBorder="1" applyAlignment="1">
      <alignment vertical="top"/>
    </xf>
    <xf numFmtId="0" fontId="2" fillId="2" borderId="13" xfId="1" applyFont="1" applyFill="1" applyBorder="1" applyAlignment="1">
      <alignment vertical="center"/>
    </xf>
    <xf numFmtId="0" fontId="16" fillId="0" borderId="0" xfId="1" applyFont="1"/>
    <xf numFmtId="49" fontId="0" fillId="0" borderId="0" xfId="0" applyNumberFormat="1" applyFont="1"/>
    <xf numFmtId="0" fontId="18" fillId="0" borderId="0" xfId="2" applyFont="1" applyAlignment="1" applyProtection="1">
      <alignment vertical="top"/>
    </xf>
    <xf numFmtId="0" fontId="10" fillId="0" borderId="0" xfId="0" applyFont="1" applyAlignment="1">
      <alignment vertical="top"/>
    </xf>
    <xf numFmtId="0" fontId="10" fillId="0" borderId="0" xfId="3"/>
    <xf numFmtId="49" fontId="20" fillId="0" borderId="4" xfId="3" applyNumberFormat="1" applyFont="1" applyBorder="1" applyAlignment="1">
      <alignment horizontal="left" vertical="top" wrapText="1"/>
    </xf>
    <xf numFmtId="49" fontId="10" fillId="0" borderId="8" xfId="3" applyNumberFormat="1" applyBorder="1" applyAlignment="1">
      <alignment horizontal="left" vertical="top" wrapText="1"/>
    </xf>
    <xf numFmtId="49" fontId="20" fillId="0" borderId="5" xfId="3" applyNumberFormat="1" applyFont="1" applyBorder="1" applyAlignment="1">
      <alignment horizontal="left" vertical="top" wrapText="1"/>
    </xf>
    <xf numFmtId="49" fontId="10" fillId="0" borderId="12" xfId="3" applyNumberFormat="1" applyBorder="1" applyAlignment="1">
      <alignment horizontal="left" vertical="top" wrapText="1"/>
    </xf>
    <xf numFmtId="49" fontId="20" fillId="0" borderId="12" xfId="3" applyNumberFormat="1" applyFont="1" applyBorder="1" applyAlignment="1">
      <alignment horizontal="left" vertical="top" wrapText="1"/>
    </xf>
    <xf numFmtId="49" fontId="20" fillId="0" borderId="11" xfId="3" applyNumberFormat="1" applyFont="1" applyBorder="1" applyAlignment="1">
      <alignment horizontal="left" vertical="top" wrapText="1"/>
    </xf>
    <xf numFmtId="49" fontId="10" fillId="0" borderId="11" xfId="3" applyNumberFormat="1" applyBorder="1" applyAlignment="1">
      <alignment horizontal="left" vertical="top" wrapText="1"/>
    </xf>
    <xf numFmtId="0" fontId="10" fillId="0" borderId="0" xfId="3" applyAlignment="1">
      <alignment horizontal="left" vertical="top" wrapText="1"/>
    </xf>
    <xf numFmtId="0" fontId="8" fillId="4" borderId="7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49" fontId="19" fillId="5" borderId="4" xfId="3" applyNumberFormat="1" applyFont="1" applyFill="1" applyBorder="1" applyAlignment="1">
      <alignment horizontal="left" vertical="top" wrapText="1"/>
    </xf>
    <xf numFmtId="49" fontId="19" fillId="5" borderId="11" xfId="3" applyNumberFormat="1" applyFont="1" applyFill="1" applyBorder="1" applyAlignment="1">
      <alignment horizontal="left" vertical="top" wrapText="1"/>
    </xf>
    <xf numFmtId="49" fontId="9" fillId="5" borderId="4" xfId="3" applyNumberFormat="1" applyFont="1" applyFill="1" applyBorder="1" applyAlignment="1">
      <alignment horizontal="left" vertical="top" wrapText="1"/>
    </xf>
    <xf numFmtId="49" fontId="9" fillId="5" borderId="11" xfId="3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  <xf numFmtId="0" fontId="16" fillId="0" borderId="0" xfId="1" applyFont="1" applyAlignment="1">
      <alignment horizontal="right"/>
    </xf>
  </cellXfs>
  <cellStyles count="4">
    <cellStyle name="Hyperlink" xfId="2" builtinId="8"/>
    <cellStyle name="Standard" xfId="0" builtinId="0"/>
    <cellStyle name="Standard 2" xfId="1"/>
    <cellStyle name="Standard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hectares)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4679975025148288"/>
          <c:y val="0.14187242013250545"/>
          <c:w val="0.48301571334420251"/>
          <c:h val="0.68609386381768367"/>
        </c:manualLayout>
      </c:layout>
      <c:barChart>
        <c:barDir val="bar"/>
        <c:grouping val="clustered"/>
        <c:ser>
          <c:idx val="0"/>
          <c:order val="0"/>
          <c:dLbls>
            <c:dLbl>
              <c:idx val="7"/>
              <c:delete val="1"/>
            </c:dLbl>
            <c:showVal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4437.3743757049497</c:v>
                </c:pt>
                <c:pt idx="1">
                  <c:v>1857.1103809955</c:v>
                </c:pt>
                <c:pt idx="2">
                  <c:v>861.10541470625901</c:v>
                </c:pt>
                <c:pt idx="3">
                  <c:v>663.90264299999501</c:v>
                </c:pt>
                <c:pt idx="4">
                  <c:v>1150.5219268282401</c:v>
                </c:pt>
                <c:pt idx="5">
                  <c:v>318.084052307874</c:v>
                </c:pt>
                <c:pt idx="6">
                  <c:v>301.09964100000298</c:v>
                </c:pt>
                <c:pt idx="7" formatCode="General">
                  <c:v>0</c:v>
                </c:pt>
                <c:pt idx="8">
                  <c:v>315.570426000005</c:v>
                </c:pt>
              </c:numCache>
            </c:numRef>
          </c:val>
        </c:ser>
        <c:gapWidth val="70"/>
        <c:axId val="132011904"/>
        <c:axId val="132013440"/>
      </c:barChart>
      <c:catAx>
        <c:axId val="132011904"/>
        <c:scaling>
          <c:orientation val="maxMin"/>
        </c:scaling>
        <c:axPos val="l"/>
        <c:tickLblPos val="nextTo"/>
        <c:crossAx val="132013440"/>
        <c:crosses val="autoZero"/>
        <c:auto val="1"/>
        <c:lblAlgn val="ctr"/>
        <c:lblOffset val="100"/>
      </c:catAx>
      <c:valAx>
        <c:axId val="132013440"/>
        <c:scaling>
          <c:orientation val="minMax"/>
        </c:scaling>
        <c:axPos val="t"/>
        <c:majorGridlines/>
        <c:numFmt formatCode="#,##0" sourceLinked="1"/>
        <c:tickLblPos val="high"/>
        <c:crossAx val="13201190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Desserte des zones à bâtir par les transports publics selon les affectations principales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Très 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Analyse_desserte_TP!$C$4:$C$12</c:f>
              <c:numCache>
                <c:formatCode>#,##0</c:formatCode>
                <c:ptCount val="9"/>
                <c:pt idx="0">
                  <c:v>262.05557511080201</c:v>
                </c:pt>
                <c:pt idx="1">
                  <c:v>50.450506228080897</c:v>
                </c:pt>
                <c:pt idx="2">
                  <c:v>149.13562363492198</c:v>
                </c:pt>
                <c:pt idx="3">
                  <c:v>45.992937691889999</c:v>
                </c:pt>
                <c:pt idx="4">
                  <c:v>103.203002874565</c:v>
                </c:pt>
                <c:pt idx="5">
                  <c:v>10.2097923446377</c:v>
                </c:pt>
                <c:pt idx="6">
                  <c:v>0</c:v>
                </c:pt>
                <c:pt idx="7" formatCode="General">
                  <c:v>0</c:v>
                </c:pt>
                <c:pt idx="8">
                  <c:v>3.6807364328477803</c:v>
                </c:pt>
              </c:numCache>
            </c:numRef>
          </c:val>
        </c:ser>
        <c:ser>
          <c:idx val="1"/>
          <c:order val="1"/>
          <c:tx>
            <c:v>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Analyse_desserte_TP!$D$4:$D$12</c:f>
              <c:numCache>
                <c:formatCode>#,##0</c:formatCode>
                <c:ptCount val="9"/>
                <c:pt idx="0">
                  <c:v>701.41685435215106</c:v>
                </c:pt>
                <c:pt idx="1">
                  <c:v>106.03386563092199</c:v>
                </c:pt>
                <c:pt idx="2">
                  <c:v>89.718605371116197</c:v>
                </c:pt>
                <c:pt idx="3">
                  <c:v>53.506295219852404</c:v>
                </c:pt>
                <c:pt idx="4">
                  <c:v>206.30513373636401</c:v>
                </c:pt>
                <c:pt idx="5">
                  <c:v>33.2688814332436</c:v>
                </c:pt>
                <c:pt idx="6">
                  <c:v>26.818805876544602</c:v>
                </c:pt>
                <c:pt idx="7" formatCode="General">
                  <c:v>0</c:v>
                </c:pt>
                <c:pt idx="8">
                  <c:v>9.4125753452514296</c:v>
                </c:pt>
              </c:numCache>
            </c:numRef>
          </c:val>
        </c:ser>
        <c:ser>
          <c:idx val="2"/>
          <c:order val="2"/>
          <c:tx>
            <c:v>Desserte moyenne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Analyse_desserte_TP!$E$4:$E$12</c:f>
              <c:numCache>
                <c:formatCode>#,##0</c:formatCode>
                <c:ptCount val="9"/>
                <c:pt idx="0">
                  <c:v>942.58051733306104</c:v>
                </c:pt>
                <c:pt idx="1">
                  <c:v>335.19905393712401</c:v>
                </c:pt>
                <c:pt idx="2">
                  <c:v>152.839166781519</c:v>
                </c:pt>
                <c:pt idx="3">
                  <c:v>163.11140857945099</c:v>
                </c:pt>
                <c:pt idx="4">
                  <c:v>277.386956271663</c:v>
                </c:pt>
                <c:pt idx="5">
                  <c:v>54.915273663245401</c:v>
                </c:pt>
                <c:pt idx="6">
                  <c:v>74.429718347320502</c:v>
                </c:pt>
                <c:pt idx="7" formatCode="General">
                  <c:v>0</c:v>
                </c:pt>
                <c:pt idx="8">
                  <c:v>45.677638224978196</c:v>
                </c:pt>
              </c:numCache>
            </c:numRef>
          </c:val>
        </c:ser>
        <c:ser>
          <c:idx val="3"/>
          <c:order val="3"/>
          <c:tx>
            <c:v>Faible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Analyse_desserte_TP!$F$4:$F$12</c:f>
              <c:numCache>
                <c:formatCode>#,##0</c:formatCode>
                <c:ptCount val="9"/>
                <c:pt idx="0">
                  <c:v>1467.5167992572101</c:v>
                </c:pt>
                <c:pt idx="1">
                  <c:v>651.84545690680898</c:v>
                </c:pt>
                <c:pt idx="2">
                  <c:v>208.03274177292499</c:v>
                </c:pt>
                <c:pt idx="3">
                  <c:v>274.012087253186</c:v>
                </c:pt>
                <c:pt idx="4">
                  <c:v>299.939627577002</c:v>
                </c:pt>
                <c:pt idx="5">
                  <c:v>95.928378165301993</c:v>
                </c:pt>
                <c:pt idx="6">
                  <c:v>93.3359174999635</c:v>
                </c:pt>
                <c:pt idx="7" formatCode="General">
                  <c:v>0</c:v>
                </c:pt>
                <c:pt idx="8">
                  <c:v>90.877621579188201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Analyse_desserte_TP!$G$4:$G$12</c:f>
              <c:numCache>
                <c:formatCode>#,##0</c:formatCode>
                <c:ptCount val="9"/>
                <c:pt idx="0">
                  <c:v>1063.8046302052398</c:v>
                </c:pt>
                <c:pt idx="1">
                  <c:v>713.58149404789799</c:v>
                </c:pt>
                <c:pt idx="2">
                  <c:v>261.37927486863498</c:v>
                </c:pt>
                <c:pt idx="3">
                  <c:v>127.27991305198299</c:v>
                </c:pt>
                <c:pt idx="4">
                  <c:v>263.687206044025</c:v>
                </c:pt>
                <c:pt idx="5">
                  <c:v>123.76172306904699</c:v>
                </c:pt>
                <c:pt idx="6">
                  <c:v>106.515199613663</c:v>
                </c:pt>
                <c:pt idx="7" formatCode="General">
                  <c:v>0</c:v>
                </c:pt>
                <c:pt idx="8">
                  <c:v>165.92185179732201</c:v>
                </c:pt>
              </c:numCache>
            </c:numRef>
          </c:val>
        </c:ser>
        <c:gapWidth val="50"/>
        <c:overlap val="100"/>
        <c:axId val="134057984"/>
        <c:axId val="134059520"/>
      </c:barChart>
      <c:catAx>
        <c:axId val="134057984"/>
        <c:scaling>
          <c:orientation val="maxMin"/>
        </c:scaling>
        <c:axPos val="l"/>
        <c:tickLblPos val="nextTo"/>
        <c:crossAx val="134059520"/>
        <c:crosses val="autoZero"/>
        <c:auto val="1"/>
        <c:lblAlgn val="ctr"/>
        <c:lblOffset val="100"/>
      </c:catAx>
      <c:valAx>
        <c:axId val="134059520"/>
        <c:scaling>
          <c:orientation val="minMax"/>
        </c:scaling>
        <c:axPos val="t"/>
        <c:majorGridlines/>
        <c:numFmt formatCode="#,##0" sourceLinked="1"/>
        <c:tickLblPos val="high"/>
        <c:crossAx val="134057984"/>
        <c:crosses val="autoZero"/>
        <c:crossBetween val="between"/>
        <c:majorUnit val="1000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Desserte des zones à bâtir par les transports publics selon les affectations principales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Très bonne desserte</c:v>
          </c:tx>
          <c:dLbls>
            <c:dLbl>
              <c:idx val="6"/>
              <c:delete val="1"/>
            </c:dLbl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Analyse_desserte_TP!$H$4:$H$12</c:f>
              <c:numCache>
                <c:formatCode>0%</c:formatCode>
                <c:ptCount val="9"/>
                <c:pt idx="0">
                  <c:v>5.9056449352773308E-2</c:v>
                </c:pt>
                <c:pt idx="1">
                  <c:v>2.7166132320227607E-2</c:v>
                </c:pt>
                <c:pt idx="2">
                  <c:v>0.17319090262621972</c:v>
                </c:pt>
                <c:pt idx="3">
                  <c:v>6.9276630030337086E-2</c:v>
                </c:pt>
                <c:pt idx="4">
                  <c:v>8.9701030894903472E-2</c:v>
                </c:pt>
                <c:pt idx="5">
                  <c:v>3.2097781662274456E-2</c:v>
                </c:pt>
                <c:pt idx="6">
                  <c:v>0</c:v>
                </c:pt>
                <c:pt idx="7" formatCode="General">
                  <c:v>0</c:v>
                </c:pt>
                <c:pt idx="8">
                  <c:v>1.1663756043513504E-2</c:v>
                </c:pt>
              </c:numCache>
            </c:numRef>
          </c:val>
        </c:ser>
        <c:ser>
          <c:idx val="1"/>
          <c:order val="1"/>
          <c:tx>
            <c:v>Bonne desserte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Analyse_desserte_TP!$I$4:$I$12</c:f>
              <c:numCache>
                <c:formatCode>0%</c:formatCode>
                <c:ptCount val="9"/>
                <c:pt idx="0">
                  <c:v>0.15807024489639224</c:v>
                </c:pt>
                <c:pt idx="1">
                  <c:v>5.7096156996568448E-2</c:v>
                </c:pt>
                <c:pt idx="2">
                  <c:v>0.10419003768426724</c:v>
                </c:pt>
                <c:pt idx="3">
                  <c:v>8.0593586847428594E-2</c:v>
                </c:pt>
                <c:pt idx="4">
                  <c:v>0.17931438678732128</c:v>
                </c:pt>
                <c:pt idx="5">
                  <c:v>0.10459148005622275</c:v>
                </c:pt>
                <c:pt idx="6">
                  <c:v>8.9069537769672663E-2</c:v>
                </c:pt>
                <c:pt idx="7" formatCode="General">
                  <c:v>0</c:v>
                </c:pt>
                <c:pt idx="8">
                  <c:v>2.9827178492990141E-2</c:v>
                </c:pt>
              </c:numCache>
            </c:numRef>
          </c:val>
        </c:ser>
        <c:ser>
          <c:idx val="2"/>
          <c:order val="2"/>
          <c:tx>
            <c:v>Desserte moyenne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Analyse_desserte_TP!$J$4:$J$12</c:f>
              <c:numCache>
                <c:formatCode>0%</c:formatCode>
                <c:ptCount val="9"/>
                <c:pt idx="0">
                  <c:v>0.2124185244265625</c:v>
                </c:pt>
                <c:pt idx="1">
                  <c:v>0.1804949550298578</c:v>
                </c:pt>
                <c:pt idx="2">
                  <c:v>0.17749181990433735</c:v>
                </c:pt>
                <c:pt idx="3">
                  <c:v>0.24568573509228761</c:v>
                </c:pt>
                <c:pt idx="4">
                  <c:v>0.24109662743640933</c:v>
                </c:pt>
                <c:pt idx="5">
                  <c:v>0.17264390934382423</c:v>
                </c:pt>
                <c:pt idx="6">
                  <c:v>0.24719298241838469</c:v>
                </c:pt>
                <c:pt idx="7" formatCode="General">
                  <c:v>0</c:v>
                </c:pt>
                <c:pt idx="8">
                  <c:v>0.14474625896747714</c:v>
                </c:pt>
              </c:numCache>
            </c:numRef>
          </c:val>
        </c:ser>
        <c:ser>
          <c:idx val="3"/>
          <c:order val="3"/>
          <c:tx>
            <c:v>Faible desserte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Analyse_desserte_TP!$K$4:$K$12</c:f>
              <c:numCache>
                <c:formatCode>0%</c:formatCode>
                <c:ptCount val="9"/>
                <c:pt idx="0">
                  <c:v>0.33071737356869157</c:v>
                </c:pt>
                <c:pt idx="1">
                  <c:v>0.35099984635661008</c:v>
                </c:pt>
                <c:pt idx="2">
                  <c:v>0.24158800858779814</c:v>
                </c:pt>
                <c:pt idx="3">
                  <c:v>0.41272932204603763</c:v>
                </c:pt>
                <c:pt idx="4">
                  <c:v>0.26069874955665046</c:v>
                </c:pt>
                <c:pt idx="5">
                  <c:v>0.30158185726305514</c:v>
                </c:pt>
                <c:pt idx="6">
                  <c:v>0.30998348947000792</c:v>
                </c:pt>
                <c:pt idx="7" formatCode="General">
                  <c:v>0</c:v>
                </c:pt>
                <c:pt idx="8">
                  <c:v>0.28797889423837092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Analyse_desserte_TP!$L$4:$L$12</c:f>
              <c:numCache>
                <c:formatCode>0%</c:formatCode>
                <c:ptCount val="9"/>
                <c:pt idx="0">
                  <c:v>0.23973740775558047</c:v>
                </c:pt>
                <c:pt idx="1">
                  <c:v>0.38424290929673605</c:v>
                </c:pt>
                <c:pt idx="2">
                  <c:v>0.30353923119737763</c:v>
                </c:pt>
                <c:pt idx="3">
                  <c:v>0.19171472598390915</c:v>
                </c:pt>
                <c:pt idx="4">
                  <c:v>0.22918920532471532</c:v>
                </c:pt>
                <c:pt idx="5">
                  <c:v>0.38908497167462341</c:v>
                </c:pt>
                <c:pt idx="6">
                  <c:v>0.35375399034193467</c:v>
                </c:pt>
                <c:pt idx="7" formatCode="General">
                  <c:v>0</c:v>
                </c:pt>
                <c:pt idx="8">
                  <c:v>0.5257839122576482</c:v>
                </c:pt>
              </c:numCache>
            </c:numRef>
          </c:val>
        </c:ser>
        <c:gapWidth val="50"/>
        <c:overlap val="100"/>
        <c:axId val="134102400"/>
        <c:axId val="134128768"/>
      </c:barChart>
      <c:catAx>
        <c:axId val="134102400"/>
        <c:scaling>
          <c:orientation val="maxMin"/>
        </c:scaling>
        <c:axPos val="l"/>
        <c:tickLblPos val="nextTo"/>
        <c:crossAx val="134128768"/>
        <c:crosses val="autoZero"/>
        <c:auto val="1"/>
        <c:lblAlgn val="ctr"/>
        <c:lblOffset val="100"/>
      </c:catAx>
      <c:valAx>
        <c:axId val="134128768"/>
        <c:scaling>
          <c:orientation val="minMax"/>
        </c:scaling>
        <c:axPos val="t"/>
        <c:majorGridlines/>
        <c:numFmt formatCode="0%" sourceLinked="1"/>
        <c:tickLblPos val="high"/>
        <c:crossAx val="13410240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principale, 2007 et 2012 (en hectares)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Surface des zones à bâtir 2007</c:v>
          </c:tx>
          <c:dLbls>
            <c:dLbl>
              <c:idx val="3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Comparaison_2007_2012!$C$4:$C$12</c:f>
              <c:numCache>
                <c:formatCode>#,##0</c:formatCode>
                <c:ptCount val="9"/>
                <c:pt idx="0">
                  <c:v>4284.2335999999996</c:v>
                </c:pt>
                <c:pt idx="1">
                  <c:v>1946.0939000000001</c:v>
                </c:pt>
                <c:pt idx="2">
                  <c:v>1467.6917000000001</c:v>
                </c:pt>
                <c:pt idx="3" formatCode="General">
                  <c:v>0</c:v>
                </c:pt>
                <c:pt idx="4">
                  <c:v>1900.9745</c:v>
                </c:pt>
                <c:pt idx="5">
                  <c:v>0.12230000000000001</c:v>
                </c:pt>
                <c:pt idx="6" formatCode="General">
                  <c:v>0</c:v>
                </c:pt>
                <c:pt idx="7" formatCode="General">
                  <c:v>0</c:v>
                </c:pt>
                <c:pt idx="8">
                  <c:v>36.559600000000003</c:v>
                </c:pt>
              </c:numCache>
            </c:numRef>
          </c:val>
        </c:ser>
        <c:ser>
          <c:idx val="1"/>
          <c:order val="1"/>
          <c:tx>
            <c:v>Surface des zones à bâtir 2012</c:v>
          </c:tx>
          <c:dLbls>
            <c:dLbl>
              <c:idx val="7"/>
              <c:delete val="1"/>
            </c:dLbl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Comparaison_2007_2012!$D$4:$D$12</c:f>
              <c:numCache>
                <c:formatCode>#,##0</c:formatCode>
                <c:ptCount val="9"/>
                <c:pt idx="0">
                  <c:v>4437.3743757049497</c:v>
                </c:pt>
                <c:pt idx="1">
                  <c:v>1857.1103809955</c:v>
                </c:pt>
                <c:pt idx="2">
                  <c:v>861.10541470625901</c:v>
                </c:pt>
                <c:pt idx="3">
                  <c:v>663.90264299999501</c:v>
                </c:pt>
                <c:pt idx="4">
                  <c:v>1150.5219268282401</c:v>
                </c:pt>
                <c:pt idx="5">
                  <c:v>318.084052307874</c:v>
                </c:pt>
                <c:pt idx="6">
                  <c:v>301.09964100000298</c:v>
                </c:pt>
                <c:pt idx="7" formatCode="General">
                  <c:v>0</c:v>
                </c:pt>
                <c:pt idx="8">
                  <c:v>315.570426000005</c:v>
                </c:pt>
              </c:numCache>
            </c:numRef>
          </c:val>
        </c:ser>
        <c:gapWidth val="50"/>
        <c:axId val="134223360"/>
        <c:axId val="134224896"/>
      </c:barChart>
      <c:catAx>
        <c:axId val="134223360"/>
        <c:scaling>
          <c:orientation val="maxMin"/>
        </c:scaling>
        <c:axPos val="l"/>
        <c:tickLblPos val="nextTo"/>
        <c:crossAx val="134224896"/>
        <c:crosses val="autoZero"/>
        <c:auto val="1"/>
        <c:lblAlgn val="ctr"/>
        <c:lblOffset val="100"/>
      </c:catAx>
      <c:valAx>
        <c:axId val="134224896"/>
        <c:scaling>
          <c:orientation val="minMax"/>
        </c:scaling>
        <c:axPos val="t"/>
        <c:majorGridlines/>
        <c:numFmt formatCode="#,##0" sourceLinked="1"/>
        <c:tickLblPos val="high"/>
        <c:crossAx val="134223360"/>
        <c:crosses val="autoZero"/>
        <c:crossBetween val="between"/>
        <c:majorUnit val="1000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pourcentages)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5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6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4437.3743757049497</c:v>
                </c:pt>
                <c:pt idx="1">
                  <c:v>1857.1103809955</c:v>
                </c:pt>
                <c:pt idx="2">
                  <c:v>861.10541470625901</c:v>
                </c:pt>
                <c:pt idx="3">
                  <c:v>663.90264299999501</c:v>
                </c:pt>
                <c:pt idx="4">
                  <c:v>1150.5219268282401</c:v>
                </c:pt>
                <c:pt idx="5">
                  <c:v>318.084052307874</c:v>
                </c:pt>
                <c:pt idx="6">
                  <c:v>301.09964100000298</c:v>
                </c:pt>
                <c:pt idx="7" formatCode="General">
                  <c:v>0</c:v>
                </c:pt>
                <c:pt idx="8">
                  <c:v>315.570426000005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7143275868049701"/>
          <c:y val="0.14803982101356272"/>
          <c:w val="0.31535138228866894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type de commune (en hectares)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55537826518"/>
          <c:y val="0.14187242013250545"/>
          <c:w val="0.5629716604807663"/>
          <c:h val="0.68609386381768367"/>
        </c:manualLayout>
      </c:layout>
      <c:barChart>
        <c:barDir val="bar"/>
        <c:grouping val="clustered"/>
        <c:ser>
          <c:idx val="0"/>
          <c:order val="0"/>
          <c:dLbls>
            <c:dLbl>
              <c:idx val="3"/>
              <c:delete val="1"/>
            </c:dLbl>
            <c:dLbl>
              <c:idx val="4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Statistique_Types_comm!$C$4:$C$12</c:f>
              <c:numCache>
                <c:formatCode>#,##0</c:formatCode>
                <c:ptCount val="9"/>
                <c:pt idx="0">
                  <c:v>1365.15938293156</c:v>
                </c:pt>
                <c:pt idx="1">
                  <c:v>1464.23973906436</c:v>
                </c:pt>
                <c:pt idx="2">
                  <c:v>1293.6950942649999</c:v>
                </c:pt>
                <c:pt idx="3" formatCode="General">
                  <c:v>0</c:v>
                </c:pt>
                <c:pt idx="4" formatCode="General">
                  <c:v>0</c:v>
                </c:pt>
                <c:pt idx="5">
                  <c:v>437.71572369625505</c:v>
                </c:pt>
                <c:pt idx="6">
                  <c:v>2628.2749198858901</c:v>
                </c:pt>
                <c:pt idx="7">
                  <c:v>2472.0311791997501</c:v>
                </c:pt>
                <c:pt idx="8">
                  <c:v>243.652821499997</c:v>
                </c:pt>
              </c:numCache>
            </c:numRef>
          </c:val>
        </c:ser>
        <c:gapWidth val="70"/>
        <c:axId val="131615744"/>
        <c:axId val="132432640"/>
      </c:barChart>
      <c:catAx>
        <c:axId val="131615744"/>
        <c:scaling>
          <c:orientation val="maxMin"/>
        </c:scaling>
        <c:axPos val="l"/>
        <c:tickLblPos val="nextTo"/>
        <c:crossAx val="132432640"/>
        <c:crosses val="autoZero"/>
        <c:auto val="1"/>
        <c:lblAlgn val="ctr"/>
        <c:lblOffset val="100"/>
      </c:catAx>
      <c:valAx>
        <c:axId val="132432640"/>
        <c:scaling>
          <c:orientation val="minMax"/>
        </c:scaling>
        <c:axPos val="t"/>
        <c:majorGridlines/>
        <c:numFmt formatCode="#,##0" sourceLinked="1"/>
        <c:tickLblPos val="high"/>
        <c:crossAx val="13161574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 zones à bâtir par habitant selon les types de communes (en m</a:t>
            </a:r>
            <a:r>
              <a:rPr lang="de-CH" sz="1000" baseline="30000"/>
              <a:t>2</a:t>
            </a:r>
            <a:r>
              <a:rPr lang="de-CH" sz="1000"/>
              <a:t>/hab.)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55537826518"/>
          <c:y val="0.14187242013250545"/>
          <c:w val="0.57098373165909366"/>
          <c:h val="0.68609386381768367"/>
        </c:manualLayout>
      </c:layout>
      <c:barChart>
        <c:barDir val="bar"/>
        <c:grouping val="clustered"/>
        <c:ser>
          <c:idx val="0"/>
          <c:order val="0"/>
          <c:dLbls>
            <c:dLbl>
              <c:idx val="3"/>
              <c:delete val="1"/>
            </c:dLbl>
            <c:dLbl>
              <c:idx val="4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Statistique_Types_comm!$G$4:$G$12</c:f>
              <c:numCache>
                <c:formatCode>#,##0</c:formatCode>
                <c:ptCount val="9"/>
                <c:pt idx="0">
                  <c:v>178.27742512981521</c:v>
                </c:pt>
                <c:pt idx="1">
                  <c:v>224.43895448564686</c:v>
                </c:pt>
                <c:pt idx="2">
                  <c:v>302.75329251948227</c:v>
                </c:pt>
                <c:pt idx="3" formatCode="General">
                  <c:v>0</c:v>
                </c:pt>
                <c:pt idx="4" formatCode="General">
                  <c:v>0</c:v>
                </c:pt>
                <c:pt idx="5">
                  <c:v>378.87624313706834</c:v>
                </c:pt>
                <c:pt idx="6">
                  <c:v>369.222707333936</c:v>
                </c:pt>
                <c:pt idx="7">
                  <c:v>409.86026116652022</c:v>
                </c:pt>
                <c:pt idx="8">
                  <c:v>502.37695154638556</c:v>
                </c:pt>
              </c:numCache>
            </c:numRef>
          </c:val>
        </c:ser>
        <c:gapWidth val="70"/>
        <c:axId val="132452736"/>
        <c:axId val="132454272"/>
      </c:barChart>
      <c:catAx>
        <c:axId val="132452736"/>
        <c:scaling>
          <c:orientation val="maxMin"/>
        </c:scaling>
        <c:axPos val="l"/>
        <c:tickLblPos val="nextTo"/>
        <c:crossAx val="132454272"/>
        <c:crosses val="autoZero"/>
        <c:auto val="1"/>
        <c:lblAlgn val="ctr"/>
        <c:lblOffset val="100"/>
      </c:catAx>
      <c:valAx>
        <c:axId val="132454272"/>
        <c:scaling>
          <c:orientation val="minMax"/>
        </c:scaling>
        <c:axPos val="t"/>
        <c:majorGridlines/>
        <c:numFmt formatCode="#,##0" sourceLinked="1"/>
        <c:tickLblPos val="high"/>
        <c:crossAx val="13245273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 zones à bâtir par habitant et emploi selon les types de communes (en m</a:t>
            </a:r>
            <a:r>
              <a:rPr lang="de-CH" sz="1000" baseline="30000"/>
              <a:t>2</a:t>
            </a:r>
            <a:r>
              <a:rPr lang="de-CH" sz="1000"/>
              <a:t>/habitant+emploi)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55537826518"/>
          <c:y val="0.19563876651982379"/>
          <c:w val="0.57098373165909366"/>
          <c:h val="0.63232751743036564"/>
        </c:manualLayout>
      </c:layout>
      <c:barChart>
        <c:barDir val="bar"/>
        <c:grouping val="clustered"/>
        <c:ser>
          <c:idx val="0"/>
          <c:order val="0"/>
          <c:dLbls>
            <c:dLbl>
              <c:idx val="3"/>
              <c:delete val="1"/>
            </c:dLbl>
            <c:dLbl>
              <c:idx val="4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Statistique_Types_comm!$I$4:$I$12</c:f>
              <c:numCache>
                <c:formatCode>#,##0</c:formatCode>
                <c:ptCount val="9"/>
                <c:pt idx="0">
                  <c:v>101.5909883263302</c:v>
                </c:pt>
                <c:pt idx="1">
                  <c:v>160.85773880984323</c:v>
                </c:pt>
                <c:pt idx="2">
                  <c:v>223.72978248910482</c:v>
                </c:pt>
                <c:pt idx="3" formatCode="General">
                  <c:v>0</c:v>
                </c:pt>
                <c:pt idx="4" formatCode="General">
                  <c:v>0</c:v>
                </c:pt>
                <c:pt idx="5">
                  <c:v>191.69472002113298</c:v>
                </c:pt>
                <c:pt idx="6">
                  <c:v>268.46252028946486</c:v>
                </c:pt>
                <c:pt idx="7">
                  <c:v>297.41583300645476</c:v>
                </c:pt>
                <c:pt idx="8">
                  <c:v>370.74379412659312</c:v>
                </c:pt>
              </c:numCache>
            </c:numRef>
          </c:val>
        </c:ser>
        <c:gapWidth val="70"/>
        <c:axId val="132462080"/>
        <c:axId val="132475904"/>
      </c:barChart>
      <c:catAx>
        <c:axId val="132462080"/>
        <c:scaling>
          <c:orientation val="maxMin"/>
        </c:scaling>
        <c:axPos val="l"/>
        <c:tickLblPos val="nextTo"/>
        <c:crossAx val="132475904"/>
        <c:crosses val="autoZero"/>
        <c:auto val="1"/>
        <c:lblAlgn val="ctr"/>
        <c:lblOffset val="100"/>
      </c:catAx>
      <c:valAx>
        <c:axId val="132475904"/>
        <c:scaling>
          <c:orientation val="minMax"/>
        </c:scaling>
        <c:axPos val="t"/>
        <c:majorGridlines/>
        <c:numFmt formatCode="#,##0" sourceLinked="1"/>
        <c:tickLblPos val="high"/>
        <c:crossAx val="13246208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Analyse_nonconstr_Aff_principal!$E$4:$E$12</c:f>
              <c:numCache>
                <c:formatCode>#,##0</c:formatCode>
                <c:ptCount val="9"/>
                <c:pt idx="0">
                  <c:v>3669.8898070703826</c:v>
                </c:pt>
                <c:pt idx="1">
                  <c:v>1061.368366751444</c:v>
                </c:pt>
                <c:pt idx="2">
                  <c:v>694.65064276394696</c:v>
                </c:pt>
                <c:pt idx="3">
                  <c:v>586.50655905891517</c:v>
                </c:pt>
                <c:pt idx="4">
                  <c:v>1150.5219268282401</c:v>
                </c:pt>
                <c:pt idx="5">
                  <c:v>318.084052307874</c:v>
                </c:pt>
                <c:pt idx="6">
                  <c:v>301.09964100000298</c:v>
                </c:pt>
                <c:pt idx="7" formatCode="General">
                  <c:v>0</c:v>
                </c:pt>
                <c:pt idx="8">
                  <c:v>315.570426000005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Analyse_nonconstr_Aff_principal!$F$4:$F$12</c:f>
              <c:numCache>
                <c:formatCode>#,##0</c:formatCode>
                <c:ptCount val="9"/>
                <c:pt idx="0">
                  <c:v>301.38508762413807</c:v>
                </c:pt>
                <c:pt idx="1">
                  <c:v>130.99555266040807</c:v>
                </c:pt>
                <c:pt idx="2">
                  <c:v>63.230851440957991</c:v>
                </c:pt>
                <c:pt idx="3">
                  <c:v>47.320170291511793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Analyse_nonconstr_Aff_principal!$G$4:$G$12</c:f>
              <c:numCache>
                <c:formatCode>#,##0</c:formatCode>
                <c:ptCount val="9"/>
                <c:pt idx="0">
                  <c:v>466.09948101042897</c:v>
                </c:pt>
                <c:pt idx="1">
                  <c:v>664.74646158364794</c:v>
                </c:pt>
                <c:pt idx="2">
                  <c:v>103.223920501354</c:v>
                </c:pt>
                <c:pt idx="3">
                  <c:v>30.075913649568101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2575616"/>
        <c:axId val="132577152"/>
      </c:barChart>
      <c:catAx>
        <c:axId val="132575616"/>
        <c:scaling>
          <c:orientation val="maxMin"/>
        </c:scaling>
        <c:axPos val="l"/>
        <c:tickLblPos val="nextTo"/>
        <c:crossAx val="132577152"/>
        <c:crosses val="autoZero"/>
        <c:auto val="1"/>
        <c:lblAlgn val="ctr"/>
        <c:lblOffset val="100"/>
      </c:catAx>
      <c:valAx>
        <c:axId val="132577152"/>
        <c:scaling>
          <c:orientation val="minMax"/>
        </c:scaling>
        <c:axPos val="t"/>
        <c:majorGridlines/>
        <c:numFmt formatCode="#,##0" sourceLinked="1"/>
        <c:tickLblPos val="high"/>
        <c:crossAx val="132575616"/>
        <c:crosses val="autoZero"/>
        <c:crossBetween val="between"/>
        <c:majorUnit val="1000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Analyse_nonconstr_Aff_principal!$H$4:$H$12</c:f>
              <c:numCache>
                <c:formatCode>0%</c:formatCode>
                <c:ptCount val="9"/>
                <c:pt idx="0">
                  <c:v>0.82704083458979283</c:v>
                </c:pt>
                <c:pt idx="1">
                  <c:v>0.57151603782565674</c:v>
                </c:pt>
                <c:pt idx="2">
                  <c:v>0.80669640545798549</c:v>
                </c:pt>
                <c:pt idx="3">
                  <c:v>0.88342253979988983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Analyse_nonconstr_Aff_principal!$I$4:$I$12</c:f>
              <c:numCache>
                <c:formatCode>0%</c:formatCode>
                <c:ptCount val="9"/>
                <c:pt idx="0">
                  <c:v>6.791968901119777E-2</c:v>
                </c:pt>
                <c:pt idx="1">
                  <c:v>7.0537300313936208E-2</c:v>
                </c:pt>
                <c:pt idx="2">
                  <c:v>7.3429861618658332E-2</c:v>
                </c:pt>
                <c:pt idx="3">
                  <c:v>7.12757672987787E-2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Analyse_nonconstr_Aff_principal!$J$4:$J$12</c:f>
              <c:numCache>
                <c:formatCode>0%</c:formatCode>
                <c:ptCount val="9"/>
                <c:pt idx="0">
                  <c:v>0.10503947639900936</c:v>
                </c:pt>
                <c:pt idx="1">
                  <c:v>0.35794666186040702</c:v>
                </c:pt>
                <c:pt idx="2">
                  <c:v>0.11987373292335625</c:v>
                </c:pt>
                <c:pt idx="3">
                  <c:v>4.5301692901331507E-2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2600960"/>
        <c:axId val="132602496"/>
      </c:barChart>
      <c:catAx>
        <c:axId val="132600960"/>
        <c:scaling>
          <c:orientation val="maxMin"/>
        </c:scaling>
        <c:axPos val="l"/>
        <c:tickLblPos val="nextTo"/>
        <c:crossAx val="132602496"/>
        <c:crosses val="autoZero"/>
        <c:auto val="1"/>
        <c:lblAlgn val="ctr"/>
        <c:lblOffset val="100"/>
      </c:catAx>
      <c:valAx>
        <c:axId val="132602496"/>
        <c:scaling>
          <c:orientation val="minMax"/>
        </c:scaling>
        <c:axPos val="t"/>
        <c:majorGridlines/>
        <c:numFmt formatCode="0%" sourceLinked="1"/>
        <c:tickLblPos val="high"/>
        <c:crossAx val="13260096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Zones à bâtir construites/non construites par type de commune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Analyse_nonconstr_Types_comm!$E$4:$E$12</c:f>
              <c:numCache>
                <c:formatCode>#,##0</c:formatCode>
                <c:ptCount val="9"/>
                <c:pt idx="0">
                  <c:v>1181.928401500674</c:v>
                </c:pt>
                <c:pt idx="1">
                  <c:v>1209.7475233559701</c:v>
                </c:pt>
                <c:pt idx="2">
                  <c:v>1012.1438460864669</c:v>
                </c:pt>
                <c:pt idx="3" formatCode="General">
                  <c:v>0</c:v>
                </c:pt>
                <c:pt idx="4" formatCode="General">
                  <c:v>0</c:v>
                </c:pt>
                <c:pt idx="5">
                  <c:v>361.55734047777582</c:v>
                </c:pt>
                <c:pt idx="6">
                  <c:v>2100.4062840112342</c:v>
                </c:pt>
                <c:pt idx="7">
                  <c:v>2041.0674357396942</c:v>
                </c:pt>
                <c:pt idx="8">
                  <c:v>190.84059060898011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Analyse_nonconstr_Types_comm!$F$4:$F$12</c:f>
              <c:numCache>
                <c:formatCode>#,##0</c:formatCode>
                <c:ptCount val="9"/>
                <c:pt idx="0">
                  <c:v>58.653233531674019</c:v>
                </c:pt>
                <c:pt idx="1">
                  <c:v>70.976715627614993</c:v>
                </c:pt>
                <c:pt idx="2">
                  <c:v>74.189939312861014</c:v>
                </c:pt>
                <c:pt idx="3" formatCode="General">
                  <c:v>0</c:v>
                </c:pt>
                <c:pt idx="4" formatCode="General">
                  <c:v>0</c:v>
                </c:pt>
                <c:pt idx="5">
                  <c:v>20.027585792447603</c:v>
                </c:pt>
                <c:pt idx="6">
                  <c:v>151.36962336237696</c:v>
                </c:pt>
                <c:pt idx="7">
                  <c:v>146.95132661531198</c:v>
                </c:pt>
                <c:pt idx="8">
                  <c:v>20.763237774732808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Analyse_nonconstr_Types_comm!$G$4:$G$12</c:f>
              <c:numCache>
                <c:formatCode>#,##0</c:formatCode>
                <c:ptCount val="9"/>
                <c:pt idx="0">
                  <c:v>124.57774789921199</c:v>
                </c:pt>
                <c:pt idx="1">
                  <c:v>183.51550008077501</c:v>
                </c:pt>
                <c:pt idx="2">
                  <c:v>207.36130886567199</c:v>
                </c:pt>
                <c:pt idx="3" formatCode="General">
                  <c:v>0</c:v>
                </c:pt>
                <c:pt idx="4" formatCode="General">
                  <c:v>0</c:v>
                </c:pt>
                <c:pt idx="5">
                  <c:v>56.130797426031599</c:v>
                </c:pt>
                <c:pt idx="6">
                  <c:v>376.49901251227902</c:v>
                </c:pt>
                <c:pt idx="7">
                  <c:v>284.012416844744</c:v>
                </c:pt>
                <c:pt idx="8">
                  <c:v>32.048993116284095</c:v>
                </c:pt>
              </c:numCache>
            </c:numRef>
          </c:val>
        </c:ser>
        <c:gapWidth val="50"/>
        <c:overlap val="100"/>
        <c:axId val="133766144"/>
        <c:axId val="133853952"/>
      </c:barChart>
      <c:catAx>
        <c:axId val="133766144"/>
        <c:scaling>
          <c:orientation val="maxMin"/>
        </c:scaling>
        <c:axPos val="l"/>
        <c:tickLblPos val="nextTo"/>
        <c:crossAx val="133853952"/>
        <c:crosses val="autoZero"/>
        <c:auto val="1"/>
        <c:lblAlgn val="ctr"/>
        <c:lblOffset val="100"/>
      </c:catAx>
      <c:valAx>
        <c:axId val="133853952"/>
        <c:scaling>
          <c:orientation val="minMax"/>
        </c:scaling>
        <c:axPos val="t"/>
        <c:majorGridlines/>
        <c:numFmt formatCode="#,##0" sourceLinked="1"/>
        <c:tickLblPos val="high"/>
        <c:crossAx val="13376614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Zones à bâtir construites/non construites par type de commune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dLbl>
              <c:idx val="3"/>
              <c:delete val="1"/>
            </c:dLbl>
            <c:dLbl>
              <c:idx val="4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Analyse_nonconstr_Types_comm!$H$4:$H$12</c:f>
              <c:numCache>
                <c:formatCode>0%</c:formatCode>
                <c:ptCount val="9"/>
                <c:pt idx="0">
                  <c:v>0.86578052077888989</c:v>
                </c:pt>
                <c:pt idx="1">
                  <c:v>0.82619498097285016</c:v>
                </c:pt>
                <c:pt idx="2">
                  <c:v>0.78236661062822255</c:v>
                </c:pt>
                <c:pt idx="3" formatCode="General">
                  <c:v>0</c:v>
                </c:pt>
                <c:pt idx="4" formatCode="General">
                  <c:v>0</c:v>
                </c:pt>
                <c:pt idx="5">
                  <c:v>0.82600948721840306</c:v>
                </c:pt>
                <c:pt idx="6">
                  <c:v>0.79915775481448725</c:v>
                </c:pt>
                <c:pt idx="7">
                  <c:v>0.82566411496493808</c:v>
                </c:pt>
                <c:pt idx="8">
                  <c:v>0.78324802246947289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dLbl>
              <c:idx val="3"/>
              <c:delete val="1"/>
            </c:dLbl>
            <c:dLbl>
              <c:idx val="4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Analyse_nonconstr_Types_comm!$I$4:$I$12</c:f>
              <c:numCache>
                <c:formatCode>0%</c:formatCode>
                <c:ptCount val="9"/>
                <c:pt idx="0">
                  <c:v>4.2964385158985131E-2</c:v>
                </c:pt>
                <c:pt idx="1">
                  <c:v>4.8473425310098926E-2</c:v>
                </c:pt>
                <c:pt idx="2">
                  <c:v>5.7347314403330331E-2</c:v>
                </c:pt>
                <c:pt idx="3" formatCode="General">
                  <c:v>0</c:v>
                </c:pt>
                <c:pt idx="4" formatCode="General">
                  <c:v>0</c:v>
                </c:pt>
                <c:pt idx="5">
                  <c:v>4.5754778063091438E-2</c:v>
                </c:pt>
                <c:pt idx="6">
                  <c:v>5.7592766349172049E-2</c:v>
                </c:pt>
                <c:pt idx="7">
                  <c:v>5.9445579753117546E-2</c:v>
                </c:pt>
                <c:pt idx="8">
                  <c:v>8.5216488144517807E-2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dLbl>
              <c:idx val="3"/>
              <c:delete val="1"/>
            </c:dLbl>
            <c:dLbl>
              <c:idx val="4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Analyse_nonconstr_Types_comm!$J$4:$J$12</c:f>
              <c:numCache>
                <c:formatCode>0%</c:formatCode>
                <c:ptCount val="9"/>
                <c:pt idx="0">
                  <c:v>9.1255094062124967E-2</c:v>
                </c:pt>
                <c:pt idx="1">
                  <c:v>0.12533159371705091</c:v>
                </c:pt>
                <c:pt idx="2">
                  <c:v>0.16028607496844707</c:v>
                </c:pt>
                <c:pt idx="3" formatCode="General">
                  <c:v>0</c:v>
                </c:pt>
                <c:pt idx="4" formatCode="General">
                  <c:v>0</c:v>
                </c:pt>
                <c:pt idx="5">
                  <c:v>0.12823573471850547</c:v>
                </c:pt>
                <c:pt idx="6">
                  <c:v>0.14324947883634076</c:v>
                </c:pt>
                <c:pt idx="7">
                  <c:v>0.11489030528194426</c:v>
                </c:pt>
                <c:pt idx="8">
                  <c:v>0.1315354893860094</c:v>
                </c:pt>
              </c:numCache>
            </c:numRef>
          </c:val>
        </c:ser>
        <c:gapWidth val="50"/>
        <c:overlap val="100"/>
        <c:axId val="133972352"/>
        <c:axId val="133973888"/>
      </c:barChart>
      <c:catAx>
        <c:axId val="133972352"/>
        <c:scaling>
          <c:orientation val="maxMin"/>
        </c:scaling>
        <c:axPos val="l"/>
        <c:tickLblPos val="nextTo"/>
        <c:crossAx val="133973888"/>
        <c:crosses val="autoZero"/>
        <c:auto val="1"/>
        <c:lblAlgn val="ctr"/>
        <c:lblOffset val="100"/>
      </c:catAx>
      <c:valAx>
        <c:axId val="133973888"/>
        <c:scaling>
          <c:orientation val="minMax"/>
        </c:scaling>
        <c:axPos val="t"/>
        <c:majorGridlines/>
        <c:numFmt formatCode="0%" sourceLinked="1"/>
        <c:tickLblPos val="high"/>
        <c:crossAx val="13397235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24525" y="29718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69850</xdr:rowOff>
    </xdr:from>
    <xdr:to>
      <xdr:col>3</xdr:col>
      <xdr:colOff>288925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492125</xdr:colOff>
      <xdr:row>14</xdr:row>
      <xdr:rowOff>69850</xdr:rowOff>
    </xdr:from>
    <xdr:to>
      <xdr:col>7</xdr:col>
      <xdr:colOff>933450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72125" y="34004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096000" y="32480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1092200</xdr:colOff>
      <xdr:row>14</xdr:row>
      <xdr:rowOff>69850</xdr:rowOff>
    </xdr:from>
    <xdr:to>
      <xdr:col>8</xdr:col>
      <xdr:colOff>952500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91175" y="36004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86425" y="34861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69850</xdr:rowOff>
    </xdr:from>
    <xdr:to>
      <xdr:col>3</xdr:col>
      <xdr:colOff>688975</xdr:colOff>
      <xdr:row>36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48325" y="34861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19750" y="33909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19775" y="32766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3</xdr:col>
      <xdr:colOff>889000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14975" y="29622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000750" y="29146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743700" y="35909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69850</xdr:rowOff>
    </xdr:from>
    <xdr:to>
      <xdr:col>3</xdr:col>
      <xdr:colOff>288925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492125</xdr:colOff>
      <xdr:row>14</xdr:row>
      <xdr:rowOff>69850</xdr:rowOff>
    </xdr:from>
    <xdr:to>
      <xdr:col>7</xdr:col>
      <xdr:colOff>933450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15000" y="28384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2"/>
  <sheetViews>
    <sheetView tabSelected="1" workbookViewId="0">
      <selection activeCell="A4" sqref="A4:B5"/>
    </sheetView>
  </sheetViews>
  <sheetFormatPr baseColWidth="10" defaultRowHeight="15"/>
  <cols>
    <col min="1" max="1" width="43.7109375" style="29" customWidth="1"/>
    <col min="2" max="2" width="57.7109375" style="29" customWidth="1"/>
  </cols>
  <sheetData>
    <row r="1" spans="1:2" ht="18.75">
      <c r="A1" s="50" t="s">
        <v>62</v>
      </c>
    </row>
    <row r="2" spans="1:2" ht="18.75">
      <c r="A2" s="50" t="s">
        <v>63</v>
      </c>
    </row>
    <row r="4" spans="1:2" ht="12.75">
      <c r="A4" s="69" t="s">
        <v>61</v>
      </c>
      <c r="B4" s="70"/>
    </row>
    <row r="5" spans="1:2" ht="12.75">
      <c r="A5" s="71"/>
      <c r="B5" s="72"/>
    </row>
    <row r="6" spans="1:2">
      <c r="A6" s="31" t="s">
        <v>52</v>
      </c>
      <c r="B6" s="44" t="s">
        <v>45</v>
      </c>
    </row>
    <row r="7" spans="1:2">
      <c r="A7" s="32"/>
      <c r="B7" s="45"/>
    </row>
    <row r="8" spans="1:2">
      <c r="A8" s="31" t="s">
        <v>53</v>
      </c>
      <c r="B8" s="44" t="s">
        <v>46</v>
      </c>
    </row>
    <row r="9" spans="1:2">
      <c r="A9" s="36" t="s">
        <v>54</v>
      </c>
      <c r="B9" s="46">
        <v>87</v>
      </c>
    </row>
    <row r="10" spans="1:2">
      <c r="A10" s="33"/>
      <c r="B10" s="45"/>
    </row>
    <row r="11" spans="1:2">
      <c r="A11" s="32" t="s">
        <v>55</v>
      </c>
      <c r="B11" s="44"/>
    </row>
    <row r="12" spans="1:2">
      <c r="A12" s="38" t="s">
        <v>56</v>
      </c>
      <c r="B12" s="46">
        <v>23</v>
      </c>
    </row>
    <row r="13" spans="1:2">
      <c r="A13" s="36" t="s">
        <v>57</v>
      </c>
      <c r="B13" s="46" t="s">
        <v>47</v>
      </c>
    </row>
    <row r="14" spans="1:2">
      <c r="A14" s="32"/>
      <c r="B14" s="45"/>
    </row>
    <row r="15" spans="1:2">
      <c r="A15" s="34" t="s">
        <v>58</v>
      </c>
      <c r="B15" s="44" t="s">
        <v>48</v>
      </c>
    </row>
    <row r="16" spans="1:2">
      <c r="A16" s="33"/>
      <c r="B16" s="45"/>
    </row>
    <row r="17" spans="1:2" ht="45">
      <c r="A17" s="31" t="s">
        <v>59</v>
      </c>
      <c r="B17" s="47" t="s">
        <v>49</v>
      </c>
    </row>
    <row r="18" spans="1:2" ht="45">
      <c r="A18" s="35"/>
      <c r="B18" s="48" t="s">
        <v>50</v>
      </c>
    </row>
    <row r="19" spans="1:2" ht="30">
      <c r="A19" s="36"/>
      <c r="B19" s="48" t="s">
        <v>51</v>
      </c>
    </row>
    <row r="20" spans="1:2">
      <c r="A20" s="37"/>
      <c r="B20" s="49"/>
    </row>
    <row r="22" spans="1:2" s="52" customFormat="1" ht="17.100000000000001" customHeight="1">
      <c r="A22" s="51" t="s">
        <v>64</v>
      </c>
      <c r="B22" s="51"/>
    </row>
    <row r="23" spans="1:2" s="57" customFormat="1" ht="15" customHeight="1">
      <c r="A23" s="53" t="s">
        <v>81</v>
      </c>
      <c r="B23" s="53"/>
    </row>
    <row r="24" spans="1:2">
      <c r="A24" s="53" t="s">
        <v>65</v>
      </c>
      <c r="B24" s="54"/>
    </row>
    <row r="25" spans="1:2">
      <c r="A25" s="53" t="s">
        <v>66</v>
      </c>
      <c r="B25" s="54"/>
    </row>
    <row r="26" spans="1:2">
      <c r="A26" s="53" t="s">
        <v>67</v>
      </c>
      <c r="B26" s="54"/>
    </row>
    <row r="27" spans="1:2">
      <c r="A27" s="53" t="s">
        <v>68</v>
      </c>
      <c r="B27" s="54"/>
    </row>
    <row r="28" spans="1:2">
      <c r="A28" s="53" t="s">
        <v>69</v>
      </c>
      <c r="B28" s="54"/>
    </row>
    <row r="29" spans="1:2">
      <c r="A29" s="53" t="s">
        <v>70</v>
      </c>
      <c r="B29" s="54"/>
    </row>
    <row r="30" spans="1:2">
      <c r="B30" s="30"/>
    </row>
    <row r="33" spans="1:1">
      <c r="A33" s="59" t="s">
        <v>63</v>
      </c>
    </row>
    <row r="34" spans="1:1">
      <c r="A34" s="59" t="s">
        <v>82</v>
      </c>
    </row>
    <row r="35" spans="1:1">
      <c r="A35" s="59" t="s">
        <v>83</v>
      </c>
    </row>
    <row r="36" spans="1:1">
      <c r="A36" s="59"/>
    </row>
    <row r="37" spans="1:1">
      <c r="A37" s="59" t="s">
        <v>84</v>
      </c>
    </row>
    <row r="38" spans="1:1">
      <c r="A38" s="59" t="s">
        <v>62</v>
      </c>
    </row>
    <row r="39" spans="1:1">
      <c r="A39" s="59" t="s">
        <v>85</v>
      </c>
    </row>
    <row r="40" spans="1:1">
      <c r="A40" s="58" t="s">
        <v>86</v>
      </c>
    </row>
    <row r="41" spans="1:1">
      <c r="A41" s="59"/>
    </row>
    <row r="42" spans="1:1">
      <c r="A42" s="59" t="s">
        <v>87</v>
      </c>
    </row>
  </sheetData>
  <mergeCells count="1">
    <mergeCell ref="A4:B5"/>
  </mergeCells>
  <hyperlinks>
    <hyperlink ref="A40" r:id="rId1"/>
  </hyperlinks>
  <pageMargins left="0.70866141732283472" right="0.70866141732283472" top="0.78740157480314965" bottom="0.78740157480314965" header="0.31496062992125984" footer="0.31496062992125984"/>
  <pageSetup paperSize="9" scale="8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sqref="A1:A2"/>
    </sheetView>
  </sheetViews>
  <sheetFormatPr baseColWidth="10" defaultRowHeight="15"/>
  <cols>
    <col min="1" max="1" width="52.7109375" style="68" customWidth="1"/>
    <col min="2" max="2" width="70.7109375" style="68" customWidth="1"/>
    <col min="3" max="16384" width="11.42578125" style="60"/>
  </cols>
  <sheetData>
    <row r="1" spans="1:2">
      <c r="A1" s="73" t="s">
        <v>88</v>
      </c>
      <c r="B1" s="75" t="s">
        <v>89</v>
      </c>
    </row>
    <row r="2" spans="1:2">
      <c r="A2" s="74"/>
      <c r="B2" s="76"/>
    </row>
    <row r="3" spans="1:2">
      <c r="A3" s="61" t="s">
        <v>18</v>
      </c>
      <c r="B3" s="62" t="s">
        <v>90</v>
      </c>
    </row>
    <row r="4" spans="1:2">
      <c r="A4" s="63" t="s">
        <v>25</v>
      </c>
      <c r="B4" s="64" t="s">
        <v>91</v>
      </c>
    </row>
    <row r="5" spans="1:2" ht="30">
      <c r="A5" s="63" t="s">
        <v>19</v>
      </c>
      <c r="B5" s="64" t="s">
        <v>92</v>
      </c>
    </row>
    <row r="6" spans="1:2" ht="45" customHeight="1">
      <c r="A6" s="63" t="s">
        <v>26</v>
      </c>
      <c r="B6" s="65" t="s">
        <v>93</v>
      </c>
    </row>
    <row r="7" spans="1:2">
      <c r="A7" s="63" t="s">
        <v>20</v>
      </c>
      <c r="B7" s="64" t="s">
        <v>94</v>
      </c>
    </row>
    <row r="8" spans="1:2" ht="30">
      <c r="A8" s="63" t="s">
        <v>21</v>
      </c>
      <c r="B8" s="64" t="s">
        <v>95</v>
      </c>
    </row>
    <row r="9" spans="1:2" ht="30">
      <c r="A9" s="63" t="s">
        <v>22</v>
      </c>
      <c r="B9" s="64" t="s">
        <v>96</v>
      </c>
    </row>
    <row r="10" spans="1:2" ht="17.25">
      <c r="A10" s="63" t="s">
        <v>97</v>
      </c>
      <c r="B10" s="64" t="s">
        <v>98</v>
      </c>
    </row>
    <row r="11" spans="1:2" ht="30">
      <c r="A11" s="63" t="s">
        <v>99</v>
      </c>
      <c r="B11" s="64" t="s">
        <v>100</v>
      </c>
    </row>
    <row r="12" spans="1:2" ht="17.25">
      <c r="A12" s="63" t="s">
        <v>101</v>
      </c>
      <c r="B12" s="64" t="s">
        <v>102</v>
      </c>
    </row>
    <row r="13" spans="1:2" ht="30">
      <c r="A13" s="63" t="s">
        <v>103</v>
      </c>
      <c r="B13" s="64" t="s">
        <v>104</v>
      </c>
    </row>
    <row r="14" spans="1:2" ht="15" customHeight="1">
      <c r="A14" s="63" t="s">
        <v>77</v>
      </c>
      <c r="B14" s="64" t="s">
        <v>105</v>
      </c>
    </row>
    <row r="15" spans="1:2" ht="15" customHeight="1">
      <c r="A15" s="63" t="s">
        <v>78</v>
      </c>
      <c r="B15" s="64" t="s">
        <v>106</v>
      </c>
    </row>
    <row r="16" spans="1:2">
      <c r="A16" s="63" t="s">
        <v>107</v>
      </c>
      <c r="B16" s="64" t="s">
        <v>108</v>
      </c>
    </row>
    <row r="17" spans="1:2" ht="30">
      <c r="A17" s="63" t="s">
        <v>79</v>
      </c>
      <c r="B17" s="64" t="s">
        <v>109</v>
      </c>
    </row>
    <row r="18" spans="1:2">
      <c r="A18" s="63" t="s">
        <v>28</v>
      </c>
      <c r="B18" s="64" t="s">
        <v>110</v>
      </c>
    </row>
    <row r="19" spans="1:2">
      <c r="A19" s="63" t="s">
        <v>29</v>
      </c>
      <c r="B19" s="64" t="s">
        <v>111</v>
      </c>
    </row>
    <row r="20" spans="1:2" ht="30">
      <c r="A20" s="63" t="s">
        <v>80</v>
      </c>
      <c r="B20" s="64" t="s">
        <v>112</v>
      </c>
    </row>
    <row r="21" spans="1:2">
      <c r="A21" s="63" t="s">
        <v>30</v>
      </c>
      <c r="B21" s="64" t="s">
        <v>111</v>
      </c>
    </row>
    <row r="22" spans="1:2" ht="17.25">
      <c r="A22" s="63" t="s">
        <v>113</v>
      </c>
      <c r="B22" s="64" t="s">
        <v>114</v>
      </c>
    </row>
    <row r="23" spans="1:2" ht="45">
      <c r="A23" s="63" t="s">
        <v>133</v>
      </c>
      <c r="B23" s="64" t="s">
        <v>115</v>
      </c>
    </row>
    <row r="24" spans="1:2" ht="30">
      <c r="A24" s="63" t="s">
        <v>31</v>
      </c>
      <c r="B24" s="64" t="s">
        <v>116</v>
      </c>
    </row>
    <row r="25" spans="1:2" ht="30">
      <c r="A25" s="63" t="s">
        <v>32</v>
      </c>
      <c r="B25" s="64" t="s">
        <v>117</v>
      </c>
    </row>
    <row r="26" spans="1:2" ht="30">
      <c r="A26" s="63" t="s">
        <v>140</v>
      </c>
      <c r="B26" s="64" t="s">
        <v>118</v>
      </c>
    </row>
    <row r="27" spans="1:2" ht="30">
      <c r="A27" s="63" t="s">
        <v>136</v>
      </c>
      <c r="B27" s="64" t="s">
        <v>119</v>
      </c>
    </row>
    <row r="28" spans="1:2" ht="30">
      <c r="A28" s="63" t="s">
        <v>33</v>
      </c>
      <c r="B28" s="64" t="s">
        <v>120</v>
      </c>
    </row>
    <row r="29" spans="1:2" ht="30">
      <c r="A29" s="63" t="s">
        <v>34</v>
      </c>
      <c r="B29" s="64" t="s">
        <v>121</v>
      </c>
    </row>
    <row r="30" spans="1:2" ht="30">
      <c r="A30" s="63" t="s">
        <v>35</v>
      </c>
      <c r="B30" s="64" t="s">
        <v>122</v>
      </c>
    </row>
    <row r="31" spans="1:2" ht="30">
      <c r="A31" s="63" t="s">
        <v>141</v>
      </c>
      <c r="B31" s="64" t="s">
        <v>123</v>
      </c>
    </row>
    <row r="32" spans="1:2" ht="30">
      <c r="A32" s="63" t="s">
        <v>137</v>
      </c>
      <c r="B32" s="64" t="s">
        <v>124</v>
      </c>
    </row>
    <row r="33" spans="1:2" ht="30">
      <c r="A33" s="63" t="s">
        <v>36</v>
      </c>
      <c r="B33" s="64" t="s">
        <v>125</v>
      </c>
    </row>
    <row r="34" spans="1:2">
      <c r="A34" s="63" t="s">
        <v>37</v>
      </c>
      <c r="B34" s="64" t="s">
        <v>126</v>
      </c>
    </row>
    <row r="35" spans="1:2">
      <c r="A35" s="63" t="s">
        <v>38</v>
      </c>
      <c r="B35" s="64" t="s">
        <v>127</v>
      </c>
    </row>
    <row r="36" spans="1:2">
      <c r="A36" s="63" t="s">
        <v>39</v>
      </c>
      <c r="B36" s="64" t="s">
        <v>128</v>
      </c>
    </row>
    <row r="37" spans="1:2" ht="30">
      <c r="A37" s="63" t="s">
        <v>40</v>
      </c>
      <c r="B37" s="64" t="s">
        <v>129</v>
      </c>
    </row>
    <row r="38" spans="1:2">
      <c r="A38" s="63" t="s">
        <v>130</v>
      </c>
      <c r="B38" s="64" t="s">
        <v>134</v>
      </c>
    </row>
    <row r="39" spans="1:2">
      <c r="A39" s="66" t="s">
        <v>131</v>
      </c>
      <c r="B39" s="67" t="s">
        <v>132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9" ht="18.75">
      <c r="A1" s="56" t="s">
        <v>71</v>
      </c>
      <c r="I1" s="78" t="s">
        <v>135</v>
      </c>
    </row>
    <row r="3" spans="1:9" ht="50.1" customHeight="1">
      <c r="A3" s="2" t="s">
        <v>18</v>
      </c>
      <c r="B3" s="2" t="s">
        <v>19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9" ht="15" customHeight="1">
      <c r="A4" s="5">
        <v>11</v>
      </c>
      <c r="B4" s="5" t="s">
        <v>0</v>
      </c>
      <c r="C4" s="6">
        <v>4437.3743757049497</v>
      </c>
      <c r="D4" s="7">
        <f t="shared" ref="D4:D10" si="0">C4/$C$13</f>
        <v>0.44800382908296987</v>
      </c>
      <c r="E4" s="6">
        <v>244684</v>
      </c>
      <c r="F4" s="6">
        <v>20095</v>
      </c>
      <c r="G4" s="6">
        <f>(C4*10000)/E4</f>
        <v>181.35122753040449</v>
      </c>
      <c r="H4" s="6">
        <f>(C4*10000)/F4</f>
        <v>2208.1982461831049</v>
      </c>
      <c r="I4" s="6">
        <f>(C4*10000)/(E4+F4)</f>
        <v>167.58785159340241</v>
      </c>
    </row>
    <row r="5" spans="1:9" ht="15" customHeight="1">
      <c r="A5" s="8">
        <v>12</v>
      </c>
      <c r="B5" s="8" t="s">
        <v>1</v>
      </c>
      <c r="C5" s="9">
        <v>1857.1103809955</v>
      </c>
      <c r="D5" s="10">
        <f t="shared" si="0"/>
        <v>0.18749658948565531</v>
      </c>
      <c r="E5" s="9">
        <v>4075</v>
      </c>
      <c r="F5" s="9">
        <v>52380</v>
      </c>
      <c r="G5" s="9">
        <f t="shared" ref="G5:G12" si="1">(C5*10000)/E5</f>
        <v>4557.3260883325156</v>
      </c>
      <c r="H5" s="9">
        <f t="shared" ref="H5:H12" si="2">(C5*10000)/F5</f>
        <v>354.54570083915621</v>
      </c>
      <c r="I5" s="9">
        <f t="shared" ref="I5:I12" si="3">(C5*10000)/(E5+F5)</f>
        <v>328.95410167310251</v>
      </c>
    </row>
    <row r="6" spans="1:9" ht="15" customHeight="1">
      <c r="A6" s="8">
        <v>13</v>
      </c>
      <c r="B6" s="8" t="s">
        <v>2</v>
      </c>
      <c r="C6" s="9">
        <v>861.10541470625901</v>
      </c>
      <c r="D6" s="10">
        <f t="shared" si="0"/>
        <v>8.6938466392346148E-2</v>
      </c>
      <c r="E6" s="9">
        <v>40291</v>
      </c>
      <c r="F6" s="9">
        <v>46040</v>
      </c>
      <c r="G6" s="9">
        <f t="shared" si="1"/>
        <v>213.7215295490951</v>
      </c>
      <c r="H6" s="9">
        <f t="shared" si="2"/>
        <v>187.03419085713705</v>
      </c>
      <c r="I6" s="9">
        <f t="shared" si="3"/>
        <v>99.744635728331545</v>
      </c>
    </row>
    <row r="7" spans="1:9" ht="15" customHeight="1">
      <c r="A7" s="8">
        <v>14</v>
      </c>
      <c r="B7" s="8" t="s">
        <v>3</v>
      </c>
      <c r="C7" s="9">
        <v>663.90264299999501</v>
      </c>
      <c r="D7" s="10">
        <f t="shared" si="0"/>
        <v>6.702858515404167E-2</v>
      </c>
      <c r="E7" s="9">
        <v>32568</v>
      </c>
      <c r="F7" s="9">
        <v>17400</v>
      </c>
      <c r="G7" s="9">
        <f t="shared" si="1"/>
        <v>203.85121683861306</v>
      </c>
      <c r="H7" s="9">
        <f t="shared" si="2"/>
        <v>381.55324310344542</v>
      </c>
      <c r="I7" s="9">
        <f t="shared" si="3"/>
        <v>132.86556256003743</v>
      </c>
    </row>
    <row r="8" spans="1:9" ht="15" customHeight="1">
      <c r="A8" s="8">
        <v>15</v>
      </c>
      <c r="B8" s="8" t="s">
        <v>4</v>
      </c>
      <c r="C8" s="9">
        <v>1150.5219268282401</v>
      </c>
      <c r="D8" s="10">
        <f t="shared" si="0"/>
        <v>0.11615838219219045</v>
      </c>
      <c r="E8" s="9">
        <v>6770</v>
      </c>
      <c r="F8" s="9">
        <v>22091</v>
      </c>
      <c r="G8" s="13" t="s">
        <v>44</v>
      </c>
      <c r="H8" s="13" t="s">
        <v>44</v>
      </c>
      <c r="I8" s="13" t="s">
        <v>44</v>
      </c>
    </row>
    <row r="9" spans="1:9" ht="15" customHeight="1">
      <c r="A9" s="8">
        <v>16</v>
      </c>
      <c r="B9" s="8" t="s">
        <v>5</v>
      </c>
      <c r="C9" s="9">
        <v>318.084052307874</v>
      </c>
      <c r="D9" s="10">
        <f t="shared" si="0"/>
        <v>3.211423272833866E-2</v>
      </c>
      <c r="E9" s="9">
        <v>136</v>
      </c>
      <c r="F9" s="9">
        <v>97</v>
      </c>
      <c r="G9" s="13" t="s">
        <v>44</v>
      </c>
      <c r="H9" s="13" t="s">
        <v>44</v>
      </c>
      <c r="I9" s="13" t="s">
        <v>44</v>
      </c>
    </row>
    <row r="10" spans="1:9" ht="15" customHeight="1">
      <c r="A10" s="8">
        <v>17</v>
      </c>
      <c r="B10" s="8" t="s">
        <v>6</v>
      </c>
      <c r="C10" s="9">
        <v>301.09964100000298</v>
      </c>
      <c r="D10" s="10">
        <f t="shared" si="0"/>
        <v>3.0399461637058475E-2</v>
      </c>
      <c r="E10" s="9">
        <v>129</v>
      </c>
      <c r="F10" s="9">
        <v>139</v>
      </c>
      <c r="G10" s="13" t="s">
        <v>44</v>
      </c>
      <c r="H10" s="13" t="s">
        <v>44</v>
      </c>
      <c r="I10" s="13" t="s">
        <v>44</v>
      </c>
    </row>
    <row r="11" spans="1:9" ht="15" customHeight="1">
      <c r="A11" s="8">
        <v>18</v>
      </c>
      <c r="B11" s="8" t="s">
        <v>7</v>
      </c>
      <c r="C11" s="13" t="s">
        <v>44</v>
      </c>
      <c r="D11" s="13" t="s">
        <v>44</v>
      </c>
      <c r="E11" s="13" t="s">
        <v>44</v>
      </c>
      <c r="F11" s="13" t="s">
        <v>44</v>
      </c>
      <c r="G11" s="13" t="s">
        <v>44</v>
      </c>
      <c r="H11" s="13" t="s">
        <v>44</v>
      </c>
      <c r="I11" s="13" t="s">
        <v>44</v>
      </c>
    </row>
    <row r="12" spans="1:9" ht="15" customHeight="1">
      <c r="A12" s="8">
        <v>19</v>
      </c>
      <c r="B12" s="8" t="s">
        <v>8</v>
      </c>
      <c r="C12" s="9">
        <v>315.570426000005</v>
      </c>
      <c r="D12" s="10">
        <f>C12/$C$13</f>
        <v>3.1860453327399542E-2</v>
      </c>
      <c r="E12" s="9">
        <v>3794</v>
      </c>
      <c r="F12" s="9">
        <v>2964</v>
      </c>
      <c r="G12" s="13" t="s">
        <v>44</v>
      </c>
      <c r="H12" s="13" t="s">
        <v>44</v>
      </c>
      <c r="I12" s="13" t="s">
        <v>44</v>
      </c>
    </row>
    <row r="13" spans="1:9" ht="15" customHeight="1">
      <c r="A13" s="77"/>
      <c r="B13" s="77"/>
      <c r="C13" s="11">
        <f>SUM(C4:C12)</f>
        <v>9904.7688605428248</v>
      </c>
      <c r="D13" s="12"/>
      <c r="E13" s="11">
        <f>SUM(E4:E12)</f>
        <v>332447</v>
      </c>
      <c r="F13" s="11">
        <f>SUM(F4:F12)</f>
        <v>161206</v>
      </c>
      <c r="G13" s="11">
        <f>(C13*10000)/E13</f>
        <v>297.93527571440939</v>
      </c>
      <c r="H13" s="11">
        <f>(C13*10000)/F13</f>
        <v>614.41688650191838</v>
      </c>
      <c r="I13" s="11">
        <f>(C13*10000)/(E13+F13)</f>
        <v>200.64233096006353</v>
      </c>
    </row>
    <row r="14" spans="1:9" ht="15" customHeight="1">
      <c r="A14" s="55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9" ht="18.75">
      <c r="A1" s="56" t="s">
        <v>72</v>
      </c>
      <c r="I1" s="78" t="s">
        <v>135</v>
      </c>
    </row>
    <row r="3" spans="1:9" ht="50.1" customHeight="1">
      <c r="A3" s="2" t="s">
        <v>25</v>
      </c>
      <c r="B3" s="2" t="s">
        <v>26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9" ht="15" customHeight="1">
      <c r="A4" s="5">
        <v>1</v>
      </c>
      <c r="B4" s="5" t="s">
        <v>9</v>
      </c>
      <c r="C4" s="6">
        <v>1365.15938293156</v>
      </c>
      <c r="D4" s="7">
        <f>C4/$C$13</f>
        <v>0.13782849475366202</v>
      </c>
      <c r="E4" s="6">
        <v>76575</v>
      </c>
      <c r="F4" s="6">
        <v>57803</v>
      </c>
      <c r="G4" s="6">
        <f>(C4*10000)/E4</f>
        <v>178.27742512981521</v>
      </c>
      <c r="H4" s="6">
        <f>(C4*10000)/F4</f>
        <v>236.17448626049861</v>
      </c>
      <c r="I4" s="6">
        <f>(C4*10000)/(E4+F4)</f>
        <v>101.5909883263302</v>
      </c>
    </row>
    <row r="5" spans="1:9" ht="15" customHeight="1">
      <c r="A5" s="8">
        <v>2</v>
      </c>
      <c r="B5" s="8" t="s">
        <v>10</v>
      </c>
      <c r="C5" s="9">
        <v>1464.23973906436</v>
      </c>
      <c r="D5" s="10">
        <f>C5/$C$13</f>
        <v>0.14783179291516704</v>
      </c>
      <c r="E5" s="9">
        <v>65240</v>
      </c>
      <c r="F5" s="9">
        <v>25787</v>
      </c>
      <c r="G5" s="9">
        <f t="shared" ref="G5:G12" si="0">(C5*10000)/E5</f>
        <v>224.43895448564686</v>
      </c>
      <c r="H5" s="9">
        <f t="shared" ref="H5:H12" si="1">(C5*10000)/F5</f>
        <v>567.82089388620625</v>
      </c>
      <c r="I5" s="9">
        <f t="shared" ref="I5:I12" si="2">(C5*10000)/(E5+F5)</f>
        <v>160.85773880984323</v>
      </c>
    </row>
    <row r="6" spans="1:9" ht="15" customHeight="1">
      <c r="A6" s="8">
        <v>3</v>
      </c>
      <c r="B6" s="8" t="s">
        <v>11</v>
      </c>
      <c r="C6" s="9">
        <v>1293.6950942649999</v>
      </c>
      <c r="D6" s="10">
        <f>C6/$C$13</f>
        <v>0.13061335529177623</v>
      </c>
      <c r="E6" s="9">
        <v>42731</v>
      </c>
      <c r="F6" s="9">
        <v>15093</v>
      </c>
      <c r="G6" s="9">
        <f t="shared" si="0"/>
        <v>302.75329251948227</v>
      </c>
      <c r="H6" s="9">
        <f t="shared" si="1"/>
        <v>857.14907193069621</v>
      </c>
      <c r="I6" s="9">
        <f t="shared" si="2"/>
        <v>223.72978248910482</v>
      </c>
    </row>
    <row r="7" spans="1:9" ht="15" customHeight="1">
      <c r="A7" s="8">
        <v>4</v>
      </c>
      <c r="B7" s="8" t="s">
        <v>12</v>
      </c>
      <c r="C7" s="13" t="s">
        <v>44</v>
      </c>
      <c r="D7" s="13" t="s">
        <v>44</v>
      </c>
      <c r="E7" s="13" t="s">
        <v>44</v>
      </c>
      <c r="F7" s="13" t="s">
        <v>44</v>
      </c>
      <c r="G7" s="13" t="s">
        <v>44</v>
      </c>
      <c r="H7" s="13" t="s">
        <v>44</v>
      </c>
      <c r="I7" s="13" t="s">
        <v>44</v>
      </c>
    </row>
    <row r="8" spans="1:9" ht="15" customHeight="1">
      <c r="A8" s="8">
        <v>5</v>
      </c>
      <c r="B8" s="8" t="s">
        <v>13</v>
      </c>
      <c r="C8" s="13" t="s">
        <v>44</v>
      </c>
      <c r="D8" s="13" t="s">
        <v>44</v>
      </c>
      <c r="E8" s="13" t="s">
        <v>44</v>
      </c>
      <c r="F8" s="13" t="s">
        <v>44</v>
      </c>
      <c r="G8" s="13" t="s">
        <v>44</v>
      </c>
      <c r="H8" s="13" t="s">
        <v>44</v>
      </c>
      <c r="I8" s="13" t="s">
        <v>44</v>
      </c>
    </row>
    <row r="9" spans="1:9" ht="15" customHeight="1">
      <c r="A9" s="8">
        <v>6</v>
      </c>
      <c r="B9" s="8" t="s">
        <v>14</v>
      </c>
      <c r="C9" s="9">
        <v>437.71572369625505</v>
      </c>
      <c r="D9" s="10">
        <f>C9/$C$13</f>
        <v>4.4192421838329186E-2</v>
      </c>
      <c r="E9" s="9">
        <v>11553</v>
      </c>
      <c r="F9" s="9">
        <v>11281</v>
      </c>
      <c r="G9" s="9">
        <f t="shared" si="0"/>
        <v>378.87624313706834</v>
      </c>
      <c r="H9" s="9">
        <f t="shared" si="1"/>
        <v>388.01145616191388</v>
      </c>
      <c r="I9" s="9">
        <f t="shared" si="2"/>
        <v>191.69472002113298</v>
      </c>
    </row>
    <row r="10" spans="1:9" ht="15" customHeight="1">
      <c r="A10" s="8">
        <v>7</v>
      </c>
      <c r="B10" s="8" t="s">
        <v>15</v>
      </c>
      <c r="C10" s="9">
        <v>2628.2749198858901</v>
      </c>
      <c r="D10" s="10">
        <f>C10/$C$13</f>
        <v>0.26535449306202713</v>
      </c>
      <c r="E10" s="9">
        <v>71184</v>
      </c>
      <c r="F10" s="9">
        <v>26717</v>
      </c>
      <c r="G10" s="9">
        <f t="shared" si="0"/>
        <v>369.222707333936</v>
      </c>
      <c r="H10" s="9">
        <f t="shared" si="1"/>
        <v>983.74627386528812</v>
      </c>
      <c r="I10" s="9">
        <f t="shared" si="2"/>
        <v>268.46252028946486</v>
      </c>
    </row>
    <row r="11" spans="1:9" ht="15" customHeight="1">
      <c r="A11" s="8">
        <v>8</v>
      </c>
      <c r="B11" s="8" t="s">
        <v>16</v>
      </c>
      <c r="C11" s="9">
        <v>2472.0311791997501</v>
      </c>
      <c r="D11" s="10">
        <f>C11/$C$13</f>
        <v>0.24957989570533756</v>
      </c>
      <c r="E11" s="9">
        <v>60314</v>
      </c>
      <c r="F11" s="9">
        <v>22803</v>
      </c>
      <c r="G11" s="9">
        <f t="shared" si="0"/>
        <v>409.86026116652022</v>
      </c>
      <c r="H11" s="9">
        <f t="shared" si="1"/>
        <v>1084.0815590929922</v>
      </c>
      <c r="I11" s="9">
        <f t="shared" si="2"/>
        <v>297.41583300645476</v>
      </c>
    </row>
    <row r="12" spans="1:9" ht="15" customHeight="1">
      <c r="A12" s="8">
        <v>9</v>
      </c>
      <c r="B12" s="8" t="s">
        <v>17</v>
      </c>
      <c r="C12" s="9">
        <v>243.652821499997</v>
      </c>
      <c r="D12" s="10">
        <f>C12/$C$13</f>
        <v>2.4599546433700832E-2</v>
      </c>
      <c r="E12" s="9">
        <v>4850</v>
      </c>
      <c r="F12" s="9">
        <v>1722</v>
      </c>
      <c r="G12" s="9">
        <f t="shared" si="0"/>
        <v>502.37695154638556</v>
      </c>
      <c r="H12" s="9">
        <f t="shared" si="1"/>
        <v>1414.9408914053251</v>
      </c>
      <c r="I12" s="9">
        <f t="shared" si="2"/>
        <v>370.74379412659312</v>
      </c>
    </row>
    <row r="13" spans="1:9" ht="15" customHeight="1">
      <c r="A13" s="77"/>
      <c r="B13" s="77"/>
      <c r="C13" s="11">
        <f>SUM(C4:C12)</f>
        <v>9904.768860542812</v>
      </c>
      <c r="D13" s="12"/>
      <c r="E13" s="11">
        <f>SUM(E4:E12)</f>
        <v>332447</v>
      </c>
      <c r="F13" s="11">
        <f>SUM(F4:F12)</f>
        <v>161206</v>
      </c>
      <c r="G13" s="11">
        <f>(C13*10000)/E13</f>
        <v>297.93527571440893</v>
      </c>
      <c r="H13" s="11">
        <f>(C13*10000)/F13</f>
        <v>614.41688650191747</v>
      </c>
      <c r="I13" s="11">
        <f>(C13*10000)/(E13+F13)</f>
        <v>200.64233096006328</v>
      </c>
    </row>
    <row r="14" spans="1:9" ht="15" customHeight="1">
      <c r="A14" s="55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6.7109375" style="1" customWidth="1"/>
    <col min="5" max="10" width="17.7109375" style="1" customWidth="1"/>
    <col min="11" max="16384" width="11.42578125" style="1"/>
  </cols>
  <sheetData>
    <row r="1" spans="1:10" ht="18.75">
      <c r="A1" s="56" t="s">
        <v>73</v>
      </c>
      <c r="J1" s="78" t="s">
        <v>135</v>
      </c>
    </row>
    <row r="3" spans="1:10" ht="50.1" customHeight="1">
      <c r="A3" s="2" t="s">
        <v>18</v>
      </c>
      <c r="B3" s="2" t="s">
        <v>19</v>
      </c>
      <c r="C3" s="2" t="s">
        <v>77</v>
      </c>
      <c r="D3" s="2" t="s">
        <v>78</v>
      </c>
      <c r="E3" s="2" t="s">
        <v>27</v>
      </c>
      <c r="F3" s="2" t="s">
        <v>79</v>
      </c>
      <c r="G3" s="2" t="s">
        <v>28</v>
      </c>
      <c r="H3" s="2" t="s">
        <v>29</v>
      </c>
      <c r="I3" s="2" t="s">
        <v>80</v>
      </c>
      <c r="J3" s="2" t="s">
        <v>30</v>
      </c>
    </row>
    <row r="4" spans="1:10" ht="15" customHeight="1">
      <c r="A4" s="5">
        <v>11</v>
      </c>
      <c r="B4" s="5" t="s">
        <v>0</v>
      </c>
      <c r="C4" s="14">
        <v>466.09948101042897</v>
      </c>
      <c r="D4" s="14">
        <v>767.48456863456704</v>
      </c>
      <c r="E4" s="14">
        <v>3669.8898070703826</v>
      </c>
      <c r="F4" s="14">
        <v>301.38508762413807</v>
      </c>
      <c r="G4" s="14">
        <v>466.09948101042897</v>
      </c>
      <c r="H4" s="15">
        <f>E4/SUM($E4:$G4)</f>
        <v>0.82704083458979283</v>
      </c>
      <c r="I4" s="15">
        <f t="shared" ref="I4:J4" si="0">F4/SUM($E4:$G4)</f>
        <v>6.791968901119777E-2</v>
      </c>
      <c r="J4" s="15">
        <f t="shared" si="0"/>
        <v>0.10503947639900936</v>
      </c>
    </row>
    <row r="5" spans="1:10" ht="15" customHeight="1">
      <c r="A5" s="8">
        <v>12</v>
      </c>
      <c r="B5" s="8" t="s">
        <v>1</v>
      </c>
      <c r="C5" s="16">
        <v>664.74646158364794</v>
      </c>
      <c r="D5" s="16">
        <v>795.74201424405601</v>
      </c>
      <c r="E5" s="16">
        <v>1061.368366751444</v>
      </c>
      <c r="F5" s="16">
        <v>130.99555266040807</v>
      </c>
      <c r="G5" s="16">
        <v>664.74646158364794</v>
      </c>
      <c r="H5" s="17">
        <f t="shared" ref="H5:H13" si="1">E5/SUM($E5:$G5)</f>
        <v>0.57151603782565674</v>
      </c>
      <c r="I5" s="17">
        <f t="shared" ref="I5:I13" si="2">F5/SUM($E5:$G5)</f>
        <v>7.0537300313936208E-2</v>
      </c>
      <c r="J5" s="17">
        <f t="shared" ref="J5:J13" si="3">G5/SUM($E5:$G5)</f>
        <v>0.35794666186040702</v>
      </c>
    </row>
    <row r="6" spans="1:10" ht="15" customHeight="1">
      <c r="A6" s="8">
        <v>13</v>
      </c>
      <c r="B6" s="8" t="s">
        <v>2</v>
      </c>
      <c r="C6" s="16">
        <v>103.223920501354</v>
      </c>
      <c r="D6" s="16">
        <v>166.45477194231199</v>
      </c>
      <c r="E6" s="16">
        <v>694.65064276394696</v>
      </c>
      <c r="F6" s="16">
        <v>63.230851440957991</v>
      </c>
      <c r="G6" s="16">
        <v>103.223920501354</v>
      </c>
      <c r="H6" s="17">
        <f t="shared" si="1"/>
        <v>0.80669640545798549</v>
      </c>
      <c r="I6" s="17">
        <f t="shared" si="2"/>
        <v>7.3429861618658332E-2</v>
      </c>
      <c r="J6" s="17">
        <f t="shared" si="3"/>
        <v>0.11987373292335625</v>
      </c>
    </row>
    <row r="7" spans="1:10" ht="15" customHeight="1">
      <c r="A7" s="8">
        <v>14</v>
      </c>
      <c r="B7" s="8" t="s">
        <v>3</v>
      </c>
      <c r="C7" s="16">
        <v>30.075913649568101</v>
      </c>
      <c r="D7" s="16">
        <v>77.396083941079894</v>
      </c>
      <c r="E7" s="16">
        <v>586.50655905891517</v>
      </c>
      <c r="F7" s="16">
        <v>47.320170291511793</v>
      </c>
      <c r="G7" s="16">
        <v>30.075913649568101</v>
      </c>
      <c r="H7" s="17">
        <f t="shared" si="1"/>
        <v>0.88342253979988983</v>
      </c>
      <c r="I7" s="17">
        <f t="shared" si="2"/>
        <v>7.12757672987787E-2</v>
      </c>
      <c r="J7" s="17">
        <f t="shared" si="3"/>
        <v>4.5301692901331507E-2</v>
      </c>
    </row>
    <row r="8" spans="1:10" ht="15" customHeight="1">
      <c r="A8" s="8">
        <v>15</v>
      </c>
      <c r="B8" s="8" t="s">
        <v>4</v>
      </c>
      <c r="C8" s="13" t="s">
        <v>44</v>
      </c>
      <c r="D8" s="13" t="s">
        <v>44</v>
      </c>
      <c r="E8" s="16">
        <v>1150.5219268282401</v>
      </c>
      <c r="F8" s="13" t="s">
        <v>44</v>
      </c>
      <c r="G8" s="13" t="s">
        <v>44</v>
      </c>
      <c r="H8" s="13" t="s">
        <v>44</v>
      </c>
      <c r="I8" s="13" t="s">
        <v>44</v>
      </c>
      <c r="J8" s="13" t="s">
        <v>44</v>
      </c>
    </row>
    <row r="9" spans="1:10" ht="15" customHeight="1">
      <c r="A9" s="8">
        <v>16</v>
      </c>
      <c r="B9" s="8" t="s">
        <v>5</v>
      </c>
      <c r="C9" s="13" t="s">
        <v>44</v>
      </c>
      <c r="D9" s="13" t="s">
        <v>44</v>
      </c>
      <c r="E9" s="16">
        <v>318.084052307874</v>
      </c>
      <c r="F9" s="13" t="s">
        <v>44</v>
      </c>
      <c r="G9" s="13" t="s">
        <v>44</v>
      </c>
      <c r="H9" s="13" t="s">
        <v>44</v>
      </c>
      <c r="I9" s="13" t="s">
        <v>44</v>
      </c>
      <c r="J9" s="13" t="s">
        <v>44</v>
      </c>
    </row>
    <row r="10" spans="1:10" ht="15" customHeight="1">
      <c r="A10" s="8">
        <v>17</v>
      </c>
      <c r="B10" s="8" t="s">
        <v>6</v>
      </c>
      <c r="C10" s="13" t="s">
        <v>44</v>
      </c>
      <c r="D10" s="13" t="s">
        <v>44</v>
      </c>
      <c r="E10" s="16">
        <v>301.09964100000298</v>
      </c>
      <c r="F10" s="13" t="s">
        <v>44</v>
      </c>
      <c r="G10" s="13" t="s">
        <v>44</v>
      </c>
      <c r="H10" s="13" t="s">
        <v>44</v>
      </c>
      <c r="I10" s="13" t="s">
        <v>44</v>
      </c>
      <c r="J10" s="13" t="s">
        <v>44</v>
      </c>
    </row>
    <row r="11" spans="1:10" ht="15" customHeight="1">
      <c r="A11" s="8">
        <v>18</v>
      </c>
      <c r="B11" s="8" t="s">
        <v>7</v>
      </c>
      <c r="C11" s="13" t="s">
        <v>44</v>
      </c>
      <c r="D11" s="13" t="s">
        <v>44</v>
      </c>
      <c r="E11" s="13" t="s">
        <v>44</v>
      </c>
      <c r="F11" s="13" t="s">
        <v>44</v>
      </c>
      <c r="G11" s="13" t="s">
        <v>44</v>
      </c>
      <c r="H11" s="13" t="s">
        <v>44</v>
      </c>
      <c r="I11" s="13" t="s">
        <v>44</v>
      </c>
      <c r="J11" s="13" t="s">
        <v>44</v>
      </c>
    </row>
    <row r="12" spans="1:10" ht="15" customHeight="1">
      <c r="A12" s="8">
        <v>19</v>
      </c>
      <c r="B12" s="8" t="s">
        <v>8</v>
      </c>
      <c r="C12" s="13" t="s">
        <v>44</v>
      </c>
      <c r="D12" s="13" t="s">
        <v>44</v>
      </c>
      <c r="E12" s="16">
        <v>315.570426000005</v>
      </c>
      <c r="F12" s="13" t="s">
        <v>44</v>
      </c>
      <c r="G12" s="13" t="s">
        <v>44</v>
      </c>
      <c r="H12" s="13" t="s">
        <v>44</v>
      </c>
      <c r="I12" s="13" t="s">
        <v>44</v>
      </c>
      <c r="J12" s="13" t="s">
        <v>44</v>
      </c>
    </row>
    <row r="13" spans="1:10" ht="15" customHeight="1">
      <c r="A13" s="77"/>
      <c r="B13" s="77"/>
      <c r="C13" s="11">
        <f>SUM(C4:C12)</f>
        <v>1264.145776744999</v>
      </c>
      <c r="D13" s="11">
        <f t="shared" ref="D13:G13" si="4">SUM(D4:D12)</f>
        <v>1807.0774387620149</v>
      </c>
      <c r="E13" s="11">
        <f t="shared" si="4"/>
        <v>8097.6914217808107</v>
      </c>
      <c r="F13" s="11">
        <f t="shared" si="4"/>
        <v>542.93166201701592</v>
      </c>
      <c r="G13" s="11">
        <f t="shared" si="4"/>
        <v>1264.145776744999</v>
      </c>
      <c r="H13" s="18">
        <f t="shared" si="1"/>
        <v>0.81755480978856687</v>
      </c>
      <c r="I13" s="18">
        <f t="shared" si="2"/>
        <v>5.481517738186379E-2</v>
      </c>
      <c r="J13" s="18">
        <f t="shared" si="3"/>
        <v>0.12763001282956926</v>
      </c>
    </row>
    <row r="14" spans="1:10" ht="15" customHeight="1">
      <c r="A14" s="55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6.7109375" style="1" customWidth="1"/>
    <col min="5" max="10" width="17.7109375" style="1" customWidth="1"/>
    <col min="11" max="16384" width="11.42578125" style="1"/>
  </cols>
  <sheetData>
    <row r="1" spans="1:10" ht="18.75">
      <c r="A1" s="56" t="s">
        <v>74</v>
      </c>
      <c r="J1" s="78" t="s">
        <v>135</v>
      </c>
    </row>
    <row r="3" spans="1:10" ht="50.1" customHeight="1">
      <c r="A3" s="2" t="s">
        <v>25</v>
      </c>
      <c r="B3" s="2" t="s">
        <v>26</v>
      </c>
      <c r="C3" s="2" t="s">
        <v>77</v>
      </c>
      <c r="D3" s="2" t="s">
        <v>78</v>
      </c>
      <c r="E3" s="2" t="s">
        <v>27</v>
      </c>
      <c r="F3" s="2" t="s">
        <v>79</v>
      </c>
      <c r="G3" s="2" t="s">
        <v>28</v>
      </c>
      <c r="H3" s="2" t="s">
        <v>29</v>
      </c>
      <c r="I3" s="2" t="s">
        <v>80</v>
      </c>
      <c r="J3" s="2" t="s">
        <v>30</v>
      </c>
    </row>
    <row r="4" spans="1:10" ht="15" customHeight="1">
      <c r="A4" s="5">
        <v>1</v>
      </c>
      <c r="B4" s="5" t="s">
        <v>9</v>
      </c>
      <c r="C4" s="14">
        <v>124.57774789921199</v>
      </c>
      <c r="D4" s="14">
        <v>183.230981430886</v>
      </c>
      <c r="E4" s="14">
        <v>1181.928401500674</v>
      </c>
      <c r="F4" s="14">
        <v>58.653233531674019</v>
      </c>
      <c r="G4" s="14">
        <v>124.57774789921199</v>
      </c>
      <c r="H4" s="15">
        <f>E4/SUM($E4:$G4)</f>
        <v>0.86578052077888989</v>
      </c>
      <c r="I4" s="15">
        <f t="shared" ref="I4:J4" si="0">F4/SUM($E4:$G4)</f>
        <v>4.2964385158985131E-2</v>
      </c>
      <c r="J4" s="15">
        <f t="shared" si="0"/>
        <v>9.1255094062124967E-2</v>
      </c>
    </row>
    <row r="5" spans="1:10" ht="15" customHeight="1">
      <c r="A5" s="8">
        <v>2</v>
      </c>
      <c r="B5" s="8" t="s">
        <v>10</v>
      </c>
      <c r="C5" s="16">
        <v>183.51550008077501</v>
      </c>
      <c r="D5" s="16">
        <v>254.49221570839001</v>
      </c>
      <c r="E5" s="16">
        <v>1209.7475233559701</v>
      </c>
      <c r="F5" s="16">
        <v>70.976715627614993</v>
      </c>
      <c r="G5" s="16">
        <v>183.51550008077501</v>
      </c>
      <c r="H5" s="17">
        <f t="shared" ref="H5:H13" si="1">E5/SUM($E5:$G5)</f>
        <v>0.82619498097285016</v>
      </c>
      <c r="I5" s="17">
        <f t="shared" ref="I5:I13" si="2">F5/SUM($E5:$G5)</f>
        <v>4.8473425310098926E-2</v>
      </c>
      <c r="J5" s="17">
        <f t="shared" ref="J5:J13" si="3">G5/SUM($E5:$G5)</f>
        <v>0.12533159371705091</v>
      </c>
    </row>
    <row r="6" spans="1:10" ht="15" customHeight="1">
      <c r="A6" s="8">
        <v>3</v>
      </c>
      <c r="B6" s="8" t="s">
        <v>11</v>
      </c>
      <c r="C6" s="16">
        <v>207.36130886567199</v>
      </c>
      <c r="D6" s="16">
        <v>281.551248178533</v>
      </c>
      <c r="E6" s="16">
        <v>1012.1438460864669</v>
      </c>
      <c r="F6" s="16">
        <v>74.189939312861014</v>
      </c>
      <c r="G6" s="16">
        <v>207.36130886567199</v>
      </c>
      <c r="H6" s="17">
        <f t="shared" si="1"/>
        <v>0.78236661062822255</v>
      </c>
      <c r="I6" s="17">
        <f t="shared" si="2"/>
        <v>5.7347314403330331E-2</v>
      </c>
      <c r="J6" s="17">
        <f t="shared" si="3"/>
        <v>0.16028607496844707</v>
      </c>
    </row>
    <row r="7" spans="1:10" ht="15" customHeight="1">
      <c r="A7" s="8">
        <v>4</v>
      </c>
      <c r="B7" s="8" t="s">
        <v>12</v>
      </c>
      <c r="C7" s="13" t="s">
        <v>44</v>
      </c>
      <c r="D7" s="13" t="s">
        <v>44</v>
      </c>
      <c r="E7" s="13" t="s">
        <v>44</v>
      </c>
      <c r="F7" s="13" t="s">
        <v>44</v>
      </c>
      <c r="G7" s="13" t="s">
        <v>44</v>
      </c>
      <c r="H7" s="13" t="s">
        <v>44</v>
      </c>
      <c r="I7" s="13" t="s">
        <v>44</v>
      </c>
      <c r="J7" s="13" t="s">
        <v>44</v>
      </c>
    </row>
    <row r="8" spans="1:10" ht="15" customHeight="1">
      <c r="A8" s="8">
        <v>5</v>
      </c>
      <c r="B8" s="8" t="s">
        <v>13</v>
      </c>
      <c r="C8" s="13" t="s">
        <v>44</v>
      </c>
      <c r="D8" s="13" t="s">
        <v>44</v>
      </c>
      <c r="E8" s="13" t="s">
        <v>44</v>
      </c>
      <c r="F8" s="13" t="s">
        <v>44</v>
      </c>
      <c r="G8" s="13" t="s">
        <v>44</v>
      </c>
      <c r="H8" s="13" t="s">
        <v>44</v>
      </c>
      <c r="I8" s="13" t="s">
        <v>44</v>
      </c>
      <c r="J8" s="13" t="s">
        <v>44</v>
      </c>
    </row>
    <row r="9" spans="1:10" ht="15" customHeight="1">
      <c r="A9" s="8">
        <v>6</v>
      </c>
      <c r="B9" s="8" t="s">
        <v>14</v>
      </c>
      <c r="C9" s="16">
        <v>56.130797426031599</v>
      </c>
      <c r="D9" s="16">
        <v>76.158383218479202</v>
      </c>
      <c r="E9" s="16">
        <v>361.55734047777582</v>
      </c>
      <c r="F9" s="16">
        <v>20.027585792447603</v>
      </c>
      <c r="G9" s="16">
        <v>56.130797426031599</v>
      </c>
      <c r="H9" s="17">
        <f t="shared" si="1"/>
        <v>0.82600948721840306</v>
      </c>
      <c r="I9" s="17">
        <f t="shared" si="2"/>
        <v>4.5754778063091438E-2</v>
      </c>
      <c r="J9" s="17">
        <f t="shared" si="3"/>
        <v>0.12823573471850547</v>
      </c>
    </row>
    <row r="10" spans="1:10" ht="15" customHeight="1">
      <c r="A10" s="8">
        <v>7</v>
      </c>
      <c r="B10" s="8" t="s">
        <v>15</v>
      </c>
      <c r="C10" s="16">
        <v>376.49901251227902</v>
      </c>
      <c r="D10" s="16">
        <v>527.86863587465598</v>
      </c>
      <c r="E10" s="16">
        <v>2100.4062840112342</v>
      </c>
      <c r="F10" s="16">
        <v>151.36962336237696</v>
      </c>
      <c r="G10" s="16">
        <v>376.49901251227902</v>
      </c>
      <c r="H10" s="17">
        <f t="shared" si="1"/>
        <v>0.79915775481448725</v>
      </c>
      <c r="I10" s="17">
        <f t="shared" si="2"/>
        <v>5.7592766349172049E-2</v>
      </c>
      <c r="J10" s="17">
        <f t="shared" si="3"/>
        <v>0.14324947883634076</v>
      </c>
    </row>
    <row r="11" spans="1:10" ht="15" customHeight="1">
      <c r="A11" s="8">
        <v>8</v>
      </c>
      <c r="B11" s="8" t="s">
        <v>16</v>
      </c>
      <c r="C11" s="16">
        <v>284.012416844744</v>
      </c>
      <c r="D11" s="16">
        <v>430.96374346005598</v>
      </c>
      <c r="E11" s="16">
        <v>2041.0674357396942</v>
      </c>
      <c r="F11" s="16">
        <v>146.95132661531198</v>
      </c>
      <c r="G11" s="16">
        <v>284.012416844744</v>
      </c>
      <c r="H11" s="17">
        <f t="shared" si="1"/>
        <v>0.82566411496493808</v>
      </c>
      <c r="I11" s="17">
        <f t="shared" si="2"/>
        <v>5.9445579753117546E-2</v>
      </c>
      <c r="J11" s="17">
        <f t="shared" si="3"/>
        <v>0.11489030528194426</v>
      </c>
    </row>
    <row r="12" spans="1:10" ht="15" customHeight="1">
      <c r="A12" s="8">
        <v>9</v>
      </c>
      <c r="B12" s="8" t="s">
        <v>17</v>
      </c>
      <c r="C12" s="16">
        <v>32.048993116284095</v>
      </c>
      <c r="D12" s="16">
        <v>52.812230891016902</v>
      </c>
      <c r="E12" s="16">
        <v>190.84059060898011</v>
      </c>
      <c r="F12" s="16">
        <v>20.763237774732808</v>
      </c>
      <c r="G12" s="16">
        <v>32.048993116284095</v>
      </c>
      <c r="H12" s="17">
        <f t="shared" si="1"/>
        <v>0.78324802246947289</v>
      </c>
      <c r="I12" s="17">
        <f t="shared" si="2"/>
        <v>8.5216488144517807E-2</v>
      </c>
      <c r="J12" s="17">
        <f t="shared" si="3"/>
        <v>0.1315354893860094</v>
      </c>
    </row>
    <row r="13" spans="1:10" ht="15" customHeight="1">
      <c r="A13" s="77"/>
      <c r="B13" s="77"/>
      <c r="C13" s="11">
        <f>SUM(C4:C12)</f>
        <v>1264.1457767449976</v>
      </c>
      <c r="D13" s="11">
        <f t="shared" ref="D13:G13" si="4">SUM(D4:D12)</f>
        <v>1807.0774387620172</v>
      </c>
      <c r="E13" s="11">
        <f t="shared" si="4"/>
        <v>8097.6914217807962</v>
      </c>
      <c r="F13" s="11">
        <f t="shared" si="4"/>
        <v>542.93166201701945</v>
      </c>
      <c r="G13" s="11">
        <f t="shared" si="4"/>
        <v>1264.1457767449976</v>
      </c>
      <c r="H13" s="18">
        <f t="shared" si="1"/>
        <v>0.81755480978856643</v>
      </c>
      <c r="I13" s="18">
        <f t="shared" si="2"/>
        <v>5.4815177381864214E-2</v>
      </c>
      <c r="J13" s="18">
        <f t="shared" si="3"/>
        <v>0.12763001282956929</v>
      </c>
    </row>
    <row r="14" spans="1:10" ht="15" customHeight="1">
      <c r="A14" s="55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G38" sqref="G38"/>
    </sheetView>
  </sheetViews>
  <sheetFormatPr baseColWidth="10" defaultRowHeight="12.75"/>
  <cols>
    <col min="1" max="1" width="10.7109375" style="1" customWidth="1"/>
    <col min="2" max="2" width="44.7109375" style="1" customWidth="1"/>
    <col min="3" max="12" width="17.7109375" style="1" customWidth="1"/>
    <col min="13" max="16384" width="11.42578125" style="1"/>
  </cols>
  <sheetData>
    <row r="1" spans="1:12" ht="18.75">
      <c r="A1" s="56" t="s">
        <v>75</v>
      </c>
      <c r="L1" s="78" t="s">
        <v>135</v>
      </c>
    </row>
    <row r="3" spans="1:12" ht="50.1" customHeight="1">
      <c r="A3" s="2" t="s">
        <v>18</v>
      </c>
      <c r="B3" s="2" t="s">
        <v>19</v>
      </c>
      <c r="C3" s="2" t="s">
        <v>31</v>
      </c>
      <c r="D3" s="2" t="s">
        <v>32</v>
      </c>
      <c r="E3" s="2" t="s">
        <v>140</v>
      </c>
      <c r="F3" s="2" t="s">
        <v>138</v>
      </c>
      <c r="G3" s="2" t="s">
        <v>33</v>
      </c>
      <c r="H3" s="2" t="s">
        <v>34</v>
      </c>
      <c r="I3" s="2" t="s">
        <v>35</v>
      </c>
      <c r="J3" s="2" t="s">
        <v>141</v>
      </c>
      <c r="K3" s="2" t="s">
        <v>139</v>
      </c>
      <c r="L3" s="2" t="s">
        <v>36</v>
      </c>
    </row>
    <row r="4" spans="1:12" ht="15" customHeight="1">
      <c r="A4" s="19">
        <v>11</v>
      </c>
      <c r="B4" s="19" t="s">
        <v>0</v>
      </c>
      <c r="C4" s="20">
        <v>262.05557511080201</v>
      </c>
      <c r="D4" s="20">
        <v>701.41685435215106</v>
      </c>
      <c r="E4" s="14">
        <v>942.58051733306104</v>
      </c>
      <c r="F4" s="14">
        <v>1467.5167992572101</v>
      </c>
      <c r="G4" s="14">
        <v>1063.8046302052398</v>
      </c>
      <c r="H4" s="15">
        <v>5.9056449352773308E-2</v>
      </c>
      <c r="I4" s="15">
        <v>0.15807024489639224</v>
      </c>
      <c r="J4" s="15">
        <v>0.2124185244265625</v>
      </c>
      <c r="K4" s="15">
        <v>0.33071737356869157</v>
      </c>
      <c r="L4" s="15">
        <v>0.23973740775558047</v>
      </c>
    </row>
    <row r="5" spans="1:12" ht="15" customHeight="1">
      <c r="A5" s="21">
        <v>12</v>
      </c>
      <c r="B5" s="21" t="s">
        <v>1</v>
      </c>
      <c r="C5" s="22">
        <v>50.450506228080897</v>
      </c>
      <c r="D5" s="22">
        <v>106.03386563092199</v>
      </c>
      <c r="E5" s="16">
        <v>335.19905393712401</v>
      </c>
      <c r="F5" s="16">
        <v>651.84545690680898</v>
      </c>
      <c r="G5" s="16">
        <v>713.58149404789799</v>
      </c>
      <c r="H5" s="17">
        <v>2.7166132320227607E-2</v>
      </c>
      <c r="I5" s="17">
        <v>5.7096156996568448E-2</v>
      </c>
      <c r="J5" s="17">
        <v>0.1804949550298578</v>
      </c>
      <c r="K5" s="17">
        <v>0.35099984635661008</v>
      </c>
      <c r="L5" s="17">
        <v>0.38424290929673605</v>
      </c>
    </row>
    <row r="6" spans="1:12" ht="15" customHeight="1">
      <c r="A6" s="21">
        <v>13</v>
      </c>
      <c r="B6" s="21" t="s">
        <v>2</v>
      </c>
      <c r="C6" s="22">
        <v>149.13562363492198</v>
      </c>
      <c r="D6" s="22">
        <v>89.718605371116197</v>
      </c>
      <c r="E6" s="16">
        <v>152.839166781519</v>
      </c>
      <c r="F6" s="16">
        <v>208.03274177292499</v>
      </c>
      <c r="G6" s="16">
        <v>261.37927486863498</v>
      </c>
      <c r="H6" s="17">
        <v>0.17319090262621972</v>
      </c>
      <c r="I6" s="17">
        <v>0.10419003768426724</v>
      </c>
      <c r="J6" s="17">
        <v>0.17749181990433735</v>
      </c>
      <c r="K6" s="17">
        <v>0.24158800858779814</v>
      </c>
      <c r="L6" s="17">
        <v>0.30353923119737763</v>
      </c>
    </row>
    <row r="7" spans="1:12" ht="15" customHeight="1">
      <c r="A7" s="21">
        <v>14</v>
      </c>
      <c r="B7" s="21" t="s">
        <v>3</v>
      </c>
      <c r="C7" s="22">
        <v>45.992937691889999</v>
      </c>
      <c r="D7" s="22">
        <v>53.506295219852404</v>
      </c>
      <c r="E7" s="16">
        <v>163.11140857945099</v>
      </c>
      <c r="F7" s="16">
        <v>274.012087253186</v>
      </c>
      <c r="G7" s="16">
        <v>127.27991305198299</v>
      </c>
      <c r="H7" s="17">
        <v>6.9276630030337086E-2</v>
      </c>
      <c r="I7" s="17">
        <v>8.0593586847428594E-2</v>
      </c>
      <c r="J7" s="17">
        <v>0.24568573509228761</v>
      </c>
      <c r="K7" s="17">
        <v>0.41272932204603763</v>
      </c>
      <c r="L7" s="17">
        <v>0.19171472598390915</v>
      </c>
    </row>
    <row r="8" spans="1:12" ht="15" customHeight="1">
      <c r="A8" s="21">
        <v>15</v>
      </c>
      <c r="B8" s="21" t="s">
        <v>4</v>
      </c>
      <c r="C8" s="22">
        <v>103.203002874565</v>
      </c>
      <c r="D8" s="22">
        <v>206.30513373636401</v>
      </c>
      <c r="E8" s="16">
        <v>277.386956271663</v>
      </c>
      <c r="F8" s="16">
        <v>299.939627577002</v>
      </c>
      <c r="G8" s="16">
        <v>263.687206044025</v>
      </c>
      <c r="H8" s="17">
        <v>8.9701030894903472E-2</v>
      </c>
      <c r="I8" s="17">
        <v>0.17931438678732128</v>
      </c>
      <c r="J8" s="17">
        <v>0.24109662743640933</v>
      </c>
      <c r="K8" s="17">
        <v>0.26069874955665046</v>
      </c>
      <c r="L8" s="17">
        <v>0.22918920532471532</v>
      </c>
    </row>
    <row r="9" spans="1:12" ht="15" customHeight="1">
      <c r="A9" s="21">
        <v>16</v>
      </c>
      <c r="B9" s="21" t="s">
        <v>5</v>
      </c>
      <c r="C9" s="22">
        <v>10.2097923446377</v>
      </c>
      <c r="D9" s="22">
        <v>33.2688814332436</v>
      </c>
      <c r="E9" s="16">
        <v>54.915273663245401</v>
      </c>
      <c r="F9" s="16">
        <v>95.928378165301993</v>
      </c>
      <c r="G9" s="16">
        <v>123.76172306904699</v>
      </c>
      <c r="H9" s="17">
        <v>3.2097781662274456E-2</v>
      </c>
      <c r="I9" s="17">
        <v>0.10459148005622275</v>
      </c>
      <c r="J9" s="17">
        <v>0.17264390934382423</v>
      </c>
      <c r="K9" s="17">
        <v>0.30158185726305514</v>
      </c>
      <c r="L9" s="17">
        <v>0.38908497167462341</v>
      </c>
    </row>
    <row r="10" spans="1:12" ht="15" customHeight="1">
      <c r="A10" s="21">
        <v>17</v>
      </c>
      <c r="B10" s="21" t="s">
        <v>6</v>
      </c>
      <c r="C10" s="22">
        <v>0</v>
      </c>
      <c r="D10" s="22">
        <v>26.818805876544602</v>
      </c>
      <c r="E10" s="16">
        <v>74.429718347320502</v>
      </c>
      <c r="F10" s="16">
        <v>93.3359174999635</v>
      </c>
      <c r="G10" s="16">
        <v>106.515199613663</v>
      </c>
      <c r="H10" s="17">
        <v>0</v>
      </c>
      <c r="I10" s="17">
        <v>8.9069537769672663E-2</v>
      </c>
      <c r="J10" s="17">
        <v>0.24719298241838469</v>
      </c>
      <c r="K10" s="17">
        <v>0.30998348947000792</v>
      </c>
      <c r="L10" s="17">
        <v>0.35375399034193467</v>
      </c>
    </row>
    <row r="11" spans="1:12" ht="15" customHeight="1">
      <c r="A11" s="8">
        <v>18</v>
      </c>
      <c r="B11" s="8" t="s">
        <v>7</v>
      </c>
      <c r="C11" s="24" t="s">
        <v>44</v>
      </c>
      <c r="D11" s="24" t="s">
        <v>44</v>
      </c>
      <c r="E11" s="13" t="s">
        <v>44</v>
      </c>
      <c r="F11" s="13" t="s">
        <v>44</v>
      </c>
      <c r="G11" s="13" t="s">
        <v>44</v>
      </c>
      <c r="H11" s="13" t="s">
        <v>44</v>
      </c>
      <c r="I11" s="13" t="s">
        <v>44</v>
      </c>
      <c r="J11" s="13" t="s">
        <v>44</v>
      </c>
      <c r="K11" s="13" t="s">
        <v>44</v>
      </c>
      <c r="L11" s="13" t="s">
        <v>44</v>
      </c>
    </row>
    <row r="12" spans="1:12" ht="15" customHeight="1">
      <c r="A12" s="21">
        <v>19</v>
      </c>
      <c r="B12" s="21" t="s">
        <v>8</v>
      </c>
      <c r="C12" s="22">
        <v>3.6807364328477803</v>
      </c>
      <c r="D12" s="22">
        <v>9.4125753452514296</v>
      </c>
      <c r="E12" s="16">
        <v>45.677638224978196</v>
      </c>
      <c r="F12" s="16">
        <v>90.877621579188201</v>
      </c>
      <c r="G12" s="16">
        <v>165.92185179732201</v>
      </c>
      <c r="H12" s="17">
        <v>1.1663756043513504E-2</v>
      </c>
      <c r="I12" s="17">
        <v>2.9827178492990141E-2</v>
      </c>
      <c r="J12" s="17">
        <v>0.14474625896747714</v>
      </c>
      <c r="K12" s="17">
        <v>0.28797889423837092</v>
      </c>
      <c r="L12" s="17">
        <v>0.5257839122576482</v>
      </c>
    </row>
    <row r="13" spans="1:12" ht="15" customHeight="1">
      <c r="A13" s="77"/>
      <c r="B13" s="77"/>
      <c r="C13" s="23">
        <f t="shared" ref="C13:G13" si="0">SUM(C4:C12)</f>
        <v>624.72817431774524</v>
      </c>
      <c r="D13" s="23">
        <f t="shared" si="0"/>
        <v>1226.4810169654454</v>
      </c>
      <c r="E13" s="11">
        <f t="shared" si="0"/>
        <v>2046.1397331383621</v>
      </c>
      <c r="F13" s="11">
        <f t="shared" si="0"/>
        <v>3181.4886300115859</v>
      </c>
      <c r="G13" s="11">
        <f t="shared" si="0"/>
        <v>2825.9312926978128</v>
      </c>
      <c r="H13" s="18">
        <v>6.3073473390416981E-2</v>
      </c>
      <c r="I13" s="18">
        <v>0.12382732357461446</v>
      </c>
      <c r="J13" s="18">
        <v>0.20658127056958564</v>
      </c>
      <c r="K13" s="18">
        <v>0.32120776154540409</v>
      </c>
      <c r="L13" s="18">
        <v>0.28531017091997873</v>
      </c>
    </row>
    <row r="14" spans="1:12" ht="15" customHeight="1">
      <c r="A14" s="55" t="s">
        <v>24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40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57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"/>
  <sheetViews>
    <sheetView workbookViewId="0">
      <selection activeCell="F1" sqref="F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56" t="s">
        <v>76</v>
      </c>
      <c r="F1" s="78" t="s">
        <v>135</v>
      </c>
    </row>
    <row r="3" spans="1:6" ht="50.1" customHeight="1">
      <c r="A3" s="2" t="s">
        <v>18</v>
      </c>
      <c r="B3" s="2" t="s">
        <v>19</v>
      </c>
      <c r="C3" s="2" t="s">
        <v>37</v>
      </c>
      <c r="D3" s="2" t="s">
        <v>38</v>
      </c>
      <c r="E3" s="2" t="s">
        <v>39</v>
      </c>
      <c r="F3" s="2" t="s">
        <v>40</v>
      </c>
    </row>
    <row r="4" spans="1:6" ht="15" customHeight="1">
      <c r="A4" s="5">
        <v>11</v>
      </c>
      <c r="B4" s="5" t="s">
        <v>0</v>
      </c>
      <c r="C4" s="14">
        <v>4284.2335999999996</v>
      </c>
      <c r="D4" s="14">
        <v>4437.3743757049497</v>
      </c>
      <c r="E4" s="14">
        <f t="shared" ref="E4:E13" si="0">D4-C4</f>
        <v>153.1407757049501</v>
      </c>
      <c r="F4" s="26">
        <f t="shared" ref="F4:F13" si="1">D4/C4-1</f>
        <v>3.5745197391885863E-2</v>
      </c>
    </row>
    <row r="5" spans="1:6" ht="15" customHeight="1">
      <c r="A5" s="8">
        <v>12</v>
      </c>
      <c r="B5" s="8" t="s">
        <v>1</v>
      </c>
      <c r="C5" s="16">
        <v>1946.0939000000001</v>
      </c>
      <c r="D5" s="16">
        <v>1857.1103809955</v>
      </c>
      <c r="E5" s="16">
        <f t="shared" si="0"/>
        <v>-88.983519004500067</v>
      </c>
      <c r="F5" s="27">
        <f t="shared" si="1"/>
        <v>-4.5724165213456569E-2</v>
      </c>
    </row>
    <row r="6" spans="1:6" ht="15" customHeight="1">
      <c r="A6" s="8">
        <v>13</v>
      </c>
      <c r="B6" s="8" t="s">
        <v>2</v>
      </c>
      <c r="C6" s="16">
        <v>1467.6917000000001</v>
      </c>
      <c r="D6" s="16">
        <v>861.10541470625901</v>
      </c>
      <c r="E6" s="16">
        <f t="shared" si="0"/>
        <v>-606.58628529374107</v>
      </c>
      <c r="F6" s="27">
        <f t="shared" si="1"/>
        <v>-0.41329271351315877</v>
      </c>
    </row>
    <row r="7" spans="1:6" ht="15" customHeight="1">
      <c r="A7" s="8">
        <v>14</v>
      </c>
      <c r="B7" s="8" t="s">
        <v>3</v>
      </c>
      <c r="C7" s="13" t="s">
        <v>44</v>
      </c>
      <c r="D7" s="16">
        <v>663.90264299999501</v>
      </c>
      <c r="E7" s="16">
        <v>663.90264299999501</v>
      </c>
      <c r="F7" s="27">
        <v>1</v>
      </c>
    </row>
    <row r="8" spans="1:6" ht="15" customHeight="1">
      <c r="A8" s="8">
        <v>15</v>
      </c>
      <c r="B8" s="8" t="s">
        <v>4</v>
      </c>
      <c r="C8" s="16">
        <v>1900.9745</v>
      </c>
      <c r="D8" s="16">
        <v>1150.5219268282401</v>
      </c>
      <c r="E8" s="16">
        <f t="shared" si="0"/>
        <v>-750.45257317175992</v>
      </c>
      <c r="F8" s="27">
        <f t="shared" si="1"/>
        <v>-0.39477256174228526</v>
      </c>
    </row>
    <row r="9" spans="1:6" ht="15" customHeight="1">
      <c r="A9" s="8">
        <v>16</v>
      </c>
      <c r="B9" s="8" t="s">
        <v>5</v>
      </c>
      <c r="C9" s="16">
        <v>0.12230000000000001</v>
      </c>
      <c r="D9" s="16">
        <v>318.084052307874</v>
      </c>
      <c r="E9" s="16">
        <f t="shared" si="0"/>
        <v>317.96175230787401</v>
      </c>
      <c r="F9" s="27">
        <f t="shared" si="1"/>
        <v>2599.8507956490107</v>
      </c>
    </row>
    <row r="10" spans="1:6" ht="15" customHeight="1">
      <c r="A10" s="8">
        <v>17</v>
      </c>
      <c r="B10" s="8" t="s">
        <v>6</v>
      </c>
      <c r="C10" s="13" t="s">
        <v>44</v>
      </c>
      <c r="D10" s="16">
        <v>301.09964100000298</v>
      </c>
      <c r="E10" s="16">
        <v>301.09964100000298</v>
      </c>
      <c r="F10" s="27">
        <v>1</v>
      </c>
    </row>
    <row r="11" spans="1:6" ht="15" customHeight="1">
      <c r="A11" s="8">
        <v>18</v>
      </c>
      <c r="B11" s="8" t="s">
        <v>7</v>
      </c>
      <c r="C11" s="13" t="s">
        <v>44</v>
      </c>
      <c r="D11" s="13" t="s">
        <v>44</v>
      </c>
      <c r="E11" s="13" t="s">
        <v>44</v>
      </c>
      <c r="F11" s="13" t="s">
        <v>44</v>
      </c>
    </row>
    <row r="12" spans="1:6" ht="15" customHeight="1">
      <c r="A12" s="8">
        <v>19</v>
      </c>
      <c r="B12" s="8" t="s">
        <v>8</v>
      </c>
      <c r="C12" s="16">
        <v>36.559600000000003</v>
      </c>
      <c r="D12" s="16">
        <v>315.570426000005</v>
      </c>
      <c r="E12" s="16">
        <f t="shared" si="0"/>
        <v>279.01082600000501</v>
      </c>
      <c r="F12" s="27">
        <f t="shared" si="1"/>
        <v>7.6316706419108797</v>
      </c>
    </row>
    <row r="13" spans="1:6" ht="15" customHeight="1">
      <c r="A13" s="77"/>
      <c r="B13" s="77"/>
      <c r="C13" s="11">
        <f t="shared" ref="C13:D13" si="2">SUM(C4:C12)</f>
        <v>9635.6756000000005</v>
      </c>
      <c r="D13" s="11">
        <f t="shared" si="2"/>
        <v>9904.7688605428248</v>
      </c>
      <c r="E13" s="25">
        <f t="shared" si="0"/>
        <v>269.09326054282428</v>
      </c>
      <c r="F13" s="28">
        <f t="shared" si="1"/>
        <v>2.7926766291594962E-2</v>
      </c>
    </row>
    <row r="14" spans="1:6" ht="15" customHeight="1">
      <c r="A14" s="55" t="s">
        <v>24</v>
      </c>
      <c r="B14" s="3"/>
      <c r="C14" s="3"/>
      <c r="D14" s="3"/>
      <c r="E14" s="3"/>
      <c r="F14" s="4"/>
    </row>
    <row r="15" spans="1:6" s="40" customFormat="1" ht="15" customHeight="1">
      <c r="A15" s="39"/>
      <c r="B15" s="39"/>
      <c r="C15" s="39"/>
      <c r="D15" s="39"/>
      <c r="E15" s="39"/>
      <c r="F15" s="39"/>
    </row>
    <row r="16" spans="1:6" s="40" customFormat="1" ht="15" customHeight="1">
      <c r="A16" s="41" t="s">
        <v>60</v>
      </c>
      <c r="B16" s="42"/>
      <c r="C16" s="42"/>
      <c r="D16" s="42"/>
      <c r="E16" s="42"/>
      <c r="F16" s="43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Fiche_dInformation</vt:lpstr>
      <vt:lpstr>Légende</vt:lpstr>
      <vt:lpstr>Statistique_Aff_principale</vt:lpstr>
      <vt:lpstr>Statistique_Types_comm</vt:lpstr>
      <vt:lpstr>Analyse_nonconstr_Aff_principal</vt:lpstr>
      <vt:lpstr>Analyse_nonconstr_Types_comm</vt:lpstr>
      <vt:lpstr>Analyse_desserte_TP</vt:lpstr>
      <vt:lpstr>Comparaison_2007_2012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Etienne Rosset</cp:lastModifiedBy>
  <dcterms:created xsi:type="dcterms:W3CDTF">2012-11-16T14:41:05Z</dcterms:created>
  <dcterms:modified xsi:type="dcterms:W3CDTF">2012-12-17T15:53:30Z</dcterms:modified>
</cp:coreProperties>
</file>