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_GoBack" localSheetId="0">Fiche_dInformation!$B$22</definedName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1"/>
  <c r="E4"/>
  <c r="E5"/>
  <c r="E6"/>
  <c r="E7"/>
  <c r="E8"/>
  <c r="E11"/>
  <c r="C13"/>
  <c r="D13"/>
  <c r="C13" i="5"/>
  <c r="D13"/>
  <c r="E13"/>
  <c r="F13"/>
  <c r="G13"/>
  <c r="H5" i="7"/>
  <c r="I5"/>
  <c r="J5"/>
  <c r="H6"/>
  <c r="I6"/>
  <c r="J6"/>
  <c r="H10"/>
  <c r="I10"/>
  <c r="J10"/>
  <c r="H11"/>
  <c r="I11"/>
  <c r="J11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5"/>
  <c r="I6"/>
  <c r="I10"/>
  <c r="I11"/>
  <c r="I4"/>
  <c r="H5"/>
  <c r="H6"/>
  <c r="H10"/>
  <c r="H11"/>
  <c r="H4"/>
  <c r="G5"/>
  <c r="G6"/>
  <c r="G10"/>
  <c r="G11"/>
  <c r="G4"/>
  <c r="F13" i="11"/>
  <c r="E13"/>
  <c r="C13"/>
  <c r="I5"/>
  <c r="I6"/>
  <c r="I7"/>
  <c r="I4"/>
  <c r="H5"/>
  <c r="H6"/>
  <c r="H7"/>
  <c r="H4"/>
  <c r="G5"/>
  <c r="G6"/>
  <c r="G7"/>
  <c r="G4"/>
  <c r="F13" i="4" l="1"/>
  <c r="E13"/>
  <c r="I13" i="7"/>
  <c r="J13"/>
  <c r="H13"/>
  <c r="I13" i="9"/>
  <c r="J13"/>
  <c r="H13"/>
  <c r="D11" i="10"/>
  <c r="D4"/>
  <c r="I13"/>
  <c r="H13"/>
  <c r="D6"/>
  <c r="D10"/>
  <c r="G13"/>
  <c r="D5"/>
  <c r="D5" i="11"/>
  <c r="G13"/>
  <c r="D4"/>
  <c r="D8"/>
  <c r="I13"/>
  <c r="D7"/>
  <c r="D11"/>
  <c r="H13"/>
  <c r="D6"/>
</calcChain>
</file>

<file path=xl/sharedStrings.xml><?xml version="1.0" encoding="utf-8"?>
<sst xmlns="http://schemas.openxmlformats.org/spreadsheetml/2006/main" count="404" uniqueCount="146">
  <si>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</si>
  <si>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</si>
  <si>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</si>
  <si>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</si>
  <si>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</si>
  <si>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</si>
  <si>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</si>
  <si>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</si>
  <si>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</si>
  <si>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</si>
  <si>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</si>
  <si>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</si>
  <si>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</si>
  <si>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</si>
  <si>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</si>
  <si>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</si>
  <si>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</si>
  <si>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</si>
  <si>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</si>
  <si>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</si>
  <si>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</si>
  <si>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</si>
  <si>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</si>
  <si>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</si>
  <si>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</si>
  <si>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</si>
  <si>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</si>
  <si>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</si>
  <si>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</si>
  <si>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</si>
  <si>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</si>
  <si>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</si>
  <si>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</si>
  <si>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</si>
  <si>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</si>
  <si>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</si>
  <si>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</si>
  <si>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</si>
  <si>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</si>
  <si>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</si>
  <si>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</si>
  <si>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</si>
  <si>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</si>
  <si>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</si>
  <si>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</si>
  <si>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</si>
  <si>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</si>
  <si>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</si>
  <si>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</si>
  <si>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</si>
  <si>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Types de zones</t>
  </si>
  <si>
    <t>Nombre de zones à l'intérieur des zones à bâtir</t>
  </si>
  <si>
    <t>Zones spéciales</t>
  </si>
  <si>
    <t>non</t>
  </si>
  <si>
    <t>Zones de transport à l'intérieur des zone à bâtir</t>
  </si>
  <si>
    <t>Zone aéroportuaire et zones ferroviaires.</t>
  </si>
  <si>
    <t>Les zones routières ne sont pas répertoriées séparément.</t>
  </si>
  <si>
    <t>Remarques</t>
  </si>
  <si>
    <t>En 2012, les zones de développement 4A ne sont plus attribuées aux zones d’habitation, mais aux zones mixtes.</t>
  </si>
  <si>
    <t>En 2012, les zones de verdure et les zones de jardins familiaux sont classées comme zones non constructibles, parce que la plupart de ces zones sont situées hors zone à bâtir.</t>
  </si>
  <si>
    <t>Les résultats de 2007 et 2012 ne sont pas comparables.</t>
  </si>
  <si>
    <t>Attention: Les résultats de 2007 et 2012 ne sont pas comparables (voir remarques dans la fiche d'information).</t>
  </si>
  <si>
    <r>
      <t xml:space="preserve">Les zones à bâtir des types </t>
    </r>
    <r>
      <rPr>
        <sz val="11"/>
        <color rgb="FF000000"/>
        <rFont val="Arial"/>
        <family val="2"/>
      </rPr>
      <t xml:space="preserve">« </t>
    </r>
    <r>
      <rPr>
        <sz val="11"/>
        <color rgb="FF000000"/>
        <rFont val="Calibri"/>
        <family val="2"/>
        <scheme val="minor"/>
      </rPr>
      <t>Zone 5 » et « Zone de développement 5 » ont été considérées comme entièrement exploitées ou construites. Il s'agit de zones de villas avec une densité autorisée très basse.</t>
    </r>
  </si>
  <si>
    <t>Fiche d'information du canton de GE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</si>
  <si>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</si>
  <si>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</si>
  <si>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</si>
  <si>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</si>
  <si>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</si>
  <si>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</si>
  <si>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</si>
  <si>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</si>
  <si>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</si>
  <si>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</si>
  <si>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</si>
  <si>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</si>
  <si>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</si>
  <si>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</si>
  <si>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</si>
  <si>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</si>
  <si>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</si>
  <si>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</si>
  <si>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</si>
  <si>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</si>
  <si>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</si>
  <si>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</si>
  <si>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</si>
  <si>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</si>
  <si>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</si>
  <si>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</si>
  <si>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</si>
  <si>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</si>
  <si>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</si>
  <si>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</si>
  <si>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</si>
  <si>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</si>
  <si>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</si>
  <si>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</si>
  <si>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</si>
  <si>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</si>
  <si>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</si>
  <si>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</si>
  <si>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</si>
  <si>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</si>
  <si>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</si>
  <si>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</si>
  <si>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</si>
  <si>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</si>
  <si>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</si>
  <si>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</si>
  <si>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</si>
  <si>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</si>
  <si>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</si>
  <si>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</si>
  <si>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</si>
  <si>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</si>
  <si>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</si>
  <si>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</si>
  <si>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</si>
  <si>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</si>
  <si>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</si>
  <si>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</si>
  <si>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</si>
  <si>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</si>
  <si>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</si>
  <si>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</si>
  <si>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</si>
  <si>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</si>
  <si>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</si>
  <si>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</si>
  <si>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</si>
  <si>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</si>
  <si>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</si>
  <si>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</si>
  <si>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t>- Légende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</si>
  <si>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</si>
  <si>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</si>
  <si>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GE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</si>
  <si>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</si>
  <si>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</si>
  <si>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</si>
  <si>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</si>
  <si>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</si>
  <si>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</si>
  <si>
    <t xml:space="preserve">L’essentiel des zones à bâtir vierges de construction sont des déclassements récents pour lesquels des projets sont en voie d’être réalisés dans les prochaines années. </t>
  </si>
  <si>
    <t>Pour les "zones d'activités économiques" (code AP 12), les surfaces sans construction sont souvent bien affectées à et déjà occupées par des activités économiques (et ne sont donc plus disponibles).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</si>
</sst>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2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8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49" fontId="10" fillId="0" borderId="12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49" fontId="9" fillId="0" borderId="8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2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5" fillId="0" borderId="0" xfId="1" applyFont="1"/>
    <xf numFmtId="0" fontId="17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20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20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20" fillId="0" borderId="12" xfId="3" applyNumberFormat="1" applyFont="1" applyBorder="1" applyAlignment="1">
      <alignment horizontal="left" vertical="top" wrapText="1"/>
    </xf>
    <xf numFmtId="49" fontId="20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15" fillId="0" borderId="0" xfId="1" applyFont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8" fillId="5" borderId="4" xfId="3" applyNumberFormat="1" applyFont="1" applyFill="1" applyBorder="1" applyAlignment="1">
      <alignment horizontal="left" vertical="top" wrapText="1"/>
    </xf>
    <xf numFmtId="49" fontId="18" fillId="5" borderId="11" xfId="3" applyNumberFormat="1" applyFont="1" applyFill="1" applyBorder="1" applyAlignment="1">
      <alignment horizontal="left" vertical="top" wrapText="1"/>
    </xf>
    <xf numFmtId="49" fontId="19" fillId="5" borderId="4" xfId="3" applyNumberFormat="1" applyFont="1" applyFill="1" applyBorder="1" applyAlignment="1">
      <alignment horizontal="left" vertical="top" wrapText="1"/>
    </xf>
    <xf numFmtId="49" fontId="19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74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gapWidth val="70"/>
        <c:axId val="52833664"/>
        <c:axId val="52864128"/>
      </c:barChart>
      <c:catAx>
        <c:axId val="52833664"/>
        <c:scaling>
          <c:orientation val="maxMin"/>
        </c:scaling>
        <c:axPos val="l"/>
        <c:tickLblPos val="nextTo"/>
        <c:crossAx val="52864128"/>
        <c:crosses val="autoZero"/>
        <c:auto val="1"/>
        <c:lblAlgn val="ctr"/>
        <c:lblOffset val="100"/>
      </c:catAx>
      <c:valAx>
        <c:axId val="52864128"/>
        <c:scaling>
          <c:orientation val="minMax"/>
        </c:scaling>
        <c:axPos val="t"/>
        <c:majorGridlines/>
        <c:numFmt formatCode="#,##0" sourceLinked="1"/>
        <c:tickLblPos val="high"/>
        <c:crossAx val="528336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579.54922953818902</c:v>
                </c:pt>
                <c:pt idx="1">
                  <c:v>143.695599151686</c:v>
                </c:pt>
                <c:pt idx="2">
                  <c:v>840.57792809964303</c:v>
                </c:pt>
                <c:pt idx="3">
                  <c:v>638.50084970084106</c:v>
                </c:pt>
                <c:pt idx="4">
                  <c:v>15.913820536357999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105.61214880930299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867.63307841035794</c:v>
                </c:pt>
                <c:pt idx="1">
                  <c:v>269.95172368702401</c:v>
                </c:pt>
                <c:pt idx="2">
                  <c:v>466.90307361916399</c:v>
                </c:pt>
                <c:pt idx="3">
                  <c:v>178.11891773819099</c:v>
                </c:pt>
                <c:pt idx="4">
                  <c:v>38.968693739653503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130.23413649636299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936.65288320941499</c:v>
                </c:pt>
                <c:pt idx="1">
                  <c:v>140.72741864579001</c:v>
                </c:pt>
                <c:pt idx="2">
                  <c:v>110.818135686204</c:v>
                </c:pt>
                <c:pt idx="3">
                  <c:v>203.45318930604799</c:v>
                </c:pt>
                <c:pt idx="4">
                  <c:v>13.998492784285002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153.60366756428402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877.73058115293907</c:v>
                </c:pt>
                <c:pt idx="1">
                  <c:v>123.288541616553</c:v>
                </c:pt>
                <c:pt idx="2">
                  <c:v>97.415334130112399</c:v>
                </c:pt>
                <c:pt idx="3">
                  <c:v>303.84935648168698</c:v>
                </c:pt>
                <c:pt idx="4">
                  <c:v>21.468656439885301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83.093930685413298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358.59977996082</c:v>
                </c:pt>
                <c:pt idx="1">
                  <c:v>41.347289082577198</c:v>
                </c:pt>
                <c:pt idx="2">
                  <c:v>7.4514991656020193</c:v>
                </c:pt>
                <c:pt idx="3">
                  <c:v>44.983791064033404</c:v>
                </c:pt>
                <c:pt idx="4">
                  <c:v>9.6864744927602988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24.5335716221479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61527168"/>
        <c:axId val="61528704"/>
      </c:barChart>
      <c:catAx>
        <c:axId val="61527168"/>
        <c:scaling>
          <c:orientation val="maxMin"/>
        </c:scaling>
        <c:axPos val="l"/>
        <c:tickLblPos val="nextTo"/>
        <c:crossAx val="61528704"/>
        <c:crosses val="autoZero"/>
        <c:auto val="1"/>
        <c:lblAlgn val="ctr"/>
        <c:lblOffset val="100"/>
      </c:catAx>
      <c:valAx>
        <c:axId val="61528704"/>
        <c:scaling>
          <c:orientation val="minMax"/>
        </c:scaling>
        <c:axPos val="t"/>
        <c:majorGridlines/>
        <c:numFmt formatCode="#,##0" sourceLinked="1"/>
        <c:tickLblPos val="high"/>
        <c:crossAx val="6152716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0.1600891509435283</c:v>
                </c:pt>
                <c:pt idx="1">
                  <c:v>0.1998518585273141</c:v>
                </c:pt>
                <c:pt idx="2">
                  <c:v>0.55186233428845521</c:v>
                </c:pt>
                <c:pt idx="3">
                  <c:v>0.4664314431059054</c:v>
                </c:pt>
                <c:pt idx="4">
                  <c:v>0.15908071678537586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0.21246618149597604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0.23966668537186153</c:v>
                </c:pt>
                <c:pt idx="1">
                  <c:v>0.37544889342472743</c:v>
                </c:pt>
                <c:pt idx="2">
                  <c:v>0.30653460135034888</c:v>
                </c:pt>
                <c:pt idx="3">
                  <c:v>0.13011770287230212</c:v>
                </c:pt>
                <c:pt idx="4">
                  <c:v>0.38954616323156016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0.26199968463638146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0.2587320578810679</c:v>
                </c:pt>
                <c:pt idx="1">
                  <c:v>0.19572371268255739</c:v>
                </c:pt>
                <c:pt idx="2">
                  <c:v>7.2755128343119854E-2</c:v>
                </c:pt>
                <c:pt idx="3">
                  <c:v>0.14862464903058675</c:v>
                </c:pt>
                <c:pt idx="4">
                  <c:v>0.13993435837429713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0.30901354701236783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0.2424559232110661</c:v>
                </c:pt>
                <c:pt idx="1">
                  <c:v>0.17146972017689055</c:v>
                </c:pt>
                <c:pt idx="2">
                  <c:v>6.3955823596358929E-2</c:v>
                </c:pt>
                <c:pt idx="3">
                  <c:v>0.22196508257891401</c:v>
                </c:pt>
                <c:pt idx="4">
                  <c:v>0.21460900901032373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0.16716495552134755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9.9056182592476186E-2</c:v>
                </c:pt>
                <c:pt idx="1">
                  <c:v>5.750581518851075E-2</c:v>
                </c:pt>
                <c:pt idx="2">
                  <c:v>4.8921124217172424E-3</c:v>
                </c:pt>
                <c:pt idx="3">
                  <c:v>3.2861122412291749E-2</c:v>
                </c:pt>
                <c:pt idx="4">
                  <c:v>9.6829752598443106E-2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4.9355631333927064E-2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61666048"/>
        <c:axId val="61667584"/>
      </c:barChart>
      <c:catAx>
        <c:axId val="61666048"/>
        <c:scaling>
          <c:orientation val="maxMin"/>
        </c:scaling>
        <c:axPos val="l"/>
        <c:tickLblPos val="nextTo"/>
        <c:crossAx val="61667584"/>
        <c:crosses val="autoZero"/>
        <c:auto val="1"/>
        <c:lblAlgn val="ctr"/>
        <c:lblOffset val="100"/>
      </c:catAx>
      <c:valAx>
        <c:axId val="61667584"/>
        <c:scaling>
          <c:orientation val="minMax"/>
        </c:scaling>
        <c:axPos val="t"/>
        <c:majorGridlines/>
        <c:numFmt formatCode="0%" sourceLinked="1"/>
        <c:tickLblPos val="high"/>
        <c:crossAx val="616660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6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3861.8672000000001</c:v>
                </c:pt>
                <c:pt idx="1">
                  <c:v>803.54409999999996</c:v>
                </c:pt>
                <c:pt idx="2">
                  <c:v>1072.5255999999999</c:v>
                </c:pt>
                <c:pt idx="3">
                  <c:v>1351.5202999999999</c:v>
                </c:pt>
                <c:pt idx="4">
                  <c:v>78.350499999999997</c:v>
                </c:pt>
                <c:pt idx="5">
                  <c:v>612.87919999999997</c:v>
                </c:pt>
                <c:pt idx="6" formatCode="General">
                  <c:v>0</c:v>
                </c:pt>
                <c:pt idx="7">
                  <c:v>510.86739999999998</c:v>
                </c:pt>
                <c:pt idx="8">
                  <c:v>6.3555000000000001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gapWidth val="50"/>
        <c:axId val="59329152"/>
        <c:axId val="61677952"/>
      </c:barChart>
      <c:catAx>
        <c:axId val="59329152"/>
        <c:scaling>
          <c:orientation val="maxMin"/>
        </c:scaling>
        <c:axPos val="l"/>
        <c:tickLblPos val="nextTo"/>
        <c:crossAx val="61677952"/>
        <c:crosses val="autoZero"/>
        <c:auto val="1"/>
        <c:lblAlgn val="ctr"/>
        <c:lblOffset val="100"/>
      </c:catAx>
      <c:valAx>
        <c:axId val="61677952"/>
        <c:scaling>
          <c:orientation val="minMax"/>
        </c:scaling>
        <c:axPos val="t"/>
        <c:majorGridlines/>
        <c:numFmt formatCode="#,##0" sourceLinked="1"/>
        <c:tickLblPos val="high"/>
        <c:crossAx val="59329152"/>
        <c:crosses val="autoZero"/>
        <c:crossBetween val="between"/>
        <c:majorUnit val="10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4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3620.1655600731901</c:v>
                </c:pt>
                <c:pt idx="1">
                  <c:v>719.01057288469701</c:v>
                </c:pt>
                <c:pt idx="2">
                  <c:v>1523.1659766800501</c:v>
                </c:pt>
                <c:pt idx="3">
                  <c:v>1368.90610634787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34"/>
          <c:y val="0.14803982101356272"/>
          <c:w val="0.31535138228866927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35"/>
          <c:y val="0.14187242013250545"/>
          <c:w val="0.56297166048076652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1228.72156137921</c:v>
                </c:pt>
                <c:pt idx="1">
                  <c:v>2193.8792586480999</c:v>
                </c:pt>
                <c:pt idx="2">
                  <c:v>4313.40363736162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70.663517245670903</c:v>
                </c:pt>
                <c:pt idx="7">
                  <c:v>21.6938360289226</c:v>
                </c:pt>
                <c:pt idx="8" formatCode="General">
                  <c:v>0</c:v>
                </c:pt>
              </c:numCache>
            </c:numRef>
          </c:val>
        </c:ser>
        <c:gapWidth val="70"/>
        <c:axId val="55367936"/>
        <c:axId val="57632640"/>
      </c:barChart>
      <c:catAx>
        <c:axId val="55367936"/>
        <c:scaling>
          <c:orientation val="maxMin"/>
        </c:scaling>
        <c:axPos val="l"/>
        <c:tickLblPos val="nextTo"/>
        <c:crossAx val="57632640"/>
        <c:crosses val="autoZero"/>
        <c:auto val="1"/>
        <c:lblAlgn val="ctr"/>
        <c:lblOffset val="100"/>
      </c:catAx>
      <c:valAx>
        <c:axId val="57632640"/>
        <c:scaling>
          <c:orientation val="minMax"/>
        </c:scaling>
        <c:axPos val="t"/>
        <c:majorGridlines/>
        <c:numFmt formatCode="#,##0" sourceLinked="1"/>
        <c:tickLblPos val="high"/>
        <c:crossAx val="553679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35"/>
          <c:y val="0.14187242013250545"/>
          <c:w val="0.57098373165909388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65.574133781224688</c:v>
                </c:pt>
                <c:pt idx="1">
                  <c:v>193.80045216541083</c:v>
                </c:pt>
                <c:pt idx="2">
                  <c:v>297.65881384861189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247.33467709370288</c:v>
                </c:pt>
                <c:pt idx="7">
                  <c:v>591.11269833576569</c:v>
                </c:pt>
                <c:pt idx="8" formatCode="General">
                  <c:v>0</c:v>
                </c:pt>
              </c:numCache>
            </c:numRef>
          </c:val>
        </c:ser>
        <c:gapWidth val="70"/>
        <c:axId val="54875648"/>
        <c:axId val="54877184"/>
      </c:barChart>
      <c:catAx>
        <c:axId val="54875648"/>
        <c:scaling>
          <c:orientation val="maxMin"/>
        </c:scaling>
        <c:axPos val="l"/>
        <c:tickLblPos val="nextTo"/>
        <c:crossAx val="54877184"/>
        <c:crosses val="autoZero"/>
        <c:auto val="1"/>
        <c:lblAlgn val="ctr"/>
        <c:lblOffset val="100"/>
      </c:catAx>
      <c:valAx>
        <c:axId val="54877184"/>
        <c:scaling>
          <c:orientation val="minMax"/>
        </c:scaling>
        <c:axPos val="t"/>
        <c:majorGridlines/>
        <c:numFmt formatCode="#,##0" sourceLinked="1"/>
        <c:tickLblPos val="high"/>
        <c:crossAx val="548756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</c:title>
    <c:plotArea>
      <c:layout>
        <c:manualLayout>
          <c:layoutTarget val="inner"/>
          <c:xMode val="edge"/>
          <c:yMode val="edge"/>
          <c:x val="0.38804155537826535"/>
          <c:y val="0.19563876651982379"/>
          <c:w val="0.57098373165909388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38.575235973804652</c:v>
                </c:pt>
                <c:pt idx="1">
                  <c:v>116.53330245339474</c:v>
                </c:pt>
                <c:pt idx="2">
                  <c:v>228.56707931863497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229.05516125014881</c:v>
                </c:pt>
                <c:pt idx="7">
                  <c:v>509.24497720475586</c:v>
                </c:pt>
                <c:pt idx="8" formatCode="General">
                  <c:v>0</c:v>
                </c:pt>
              </c:numCache>
            </c:numRef>
          </c:val>
        </c:ser>
        <c:gapWidth val="70"/>
        <c:axId val="57748096"/>
        <c:axId val="57770368"/>
      </c:barChart>
      <c:catAx>
        <c:axId val="57748096"/>
        <c:scaling>
          <c:orientation val="maxMin"/>
        </c:scaling>
        <c:axPos val="l"/>
        <c:tickLblPos val="nextTo"/>
        <c:crossAx val="57770368"/>
        <c:crosses val="autoZero"/>
        <c:auto val="1"/>
        <c:lblAlgn val="ctr"/>
        <c:lblOffset val="100"/>
      </c:catAx>
      <c:valAx>
        <c:axId val="57770368"/>
        <c:scaling>
          <c:orientation val="minMax"/>
        </c:scaling>
        <c:axPos val="t"/>
        <c:majorGridlines/>
        <c:numFmt formatCode="#,##0" sourceLinked="1"/>
        <c:tickLblPos val="high"/>
        <c:crossAx val="577480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3492.2854641230583</c:v>
                </c:pt>
                <c:pt idx="1">
                  <c:v>420.08150318452999</c:v>
                </c:pt>
                <c:pt idx="2">
                  <c:v>1005.505581029372</c:v>
                </c:pt>
                <c:pt idx="3">
                  <c:v>1144.290438379727</c:v>
                </c:pt>
                <c:pt idx="4">
                  <c:v>100.036138392097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497.07745628560207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52.884856536731903</c:v>
                </c:pt>
                <c:pt idx="1">
                  <c:v>67.01360523596901</c:v>
                </c:pt>
                <c:pt idx="2">
                  <c:v>227.04679623720705</c:v>
                </c:pt>
                <c:pt idx="3">
                  <c:v>109.26707022018901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74.9952394134001</c:v>
                </c:pt>
                <c:pt idx="1">
                  <c:v>231.91546446419801</c:v>
                </c:pt>
                <c:pt idx="2">
                  <c:v>290.61359941347104</c:v>
                </c:pt>
                <c:pt idx="3">
                  <c:v>115.348597747954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57914880"/>
        <c:axId val="57916416"/>
      </c:barChart>
      <c:catAx>
        <c:axId val="57914880"/>
        <c:scaling>
          <c:orientation val="maxMin"/>
        </c:scaling>
        <c:axPos val="l"/>
        <c:tickLblPos val="nextTo"/>
        <c:crossAx val="57916416"/>
        <c:crosses val="autoZero"/>
        <c:auto val="1"/>
        <c:lblAlgn val="ctr"/>
        <c:lblOffset val="100"/>
      </c:catAx>
      <c:valAx>
        <c:axId val="57916416"/>
        <c:scaling>
          <c:orientation val="minMax"/>
        </c:scaling>
        <c:axPos val="t"/>
        <c:majorGridlines/>
        <c:numFmt formatCode="#,##0" sourceLinked="1"/>
        <c:tickLblPos val="high"/>
        <c:crossAx val="57914880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0.96467562219791214</c:v>
                </c:pt>
                <c:pt idx="1">
                  <c:v>0.58424941026826271</c:v>
                </c:pt>
                <c:pt idx="2">
                  <c:v>0.66014183380133651</c:v>
                </c:pt>
                <c:pt idx="3">
                  <c:v>0.83591594271764968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1.4608408278339266E-2</c:v>
                </c:pt>
                <c:pt idx="1">
                  <c:v>9.3202531038045724E-2</c:v>
                </c:pt>
                <c:pt idx="2">
                  <c:v>0.14906241323226427</c:v>
                </c:pt>
                <c:pt idx="3">
                  <c:v>7.982071941493829E-2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2.071596952374849E-2</c:v>
                </c:pt>
                <c:pt idx="1">
                  <c:v>0.32254805869369152</c:v>
                </c:pt>
                <c:pt idx="2">
                  <c:v>0.19079575296639922</c:v>
                </c:pt>
                <c:pt idx="3">
                  <c:v>8.4263337867412011E-2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57932032"/>
        <c:axId val="57937920"/>
      </c:barChart>
      <c:catAx>
        <c:axId val="57932032"/>
        <c:scaling>
          <c:orientation val="maxMin"/>
        </c:scaling>
        <c:axPos val="l"/>
        <c:tickLblPos val="nextTo"/>
        <c:crossAx val="57937920"/>
        <c:crosses val="autoZero"/>
        <c:auto val="1"/>
        <c:lblAlgn val="ctr"/>
        <c:lblOffset val="100"/>
      </c:catAx>
      <c:valAx>
        <c:axId val="57937920"/>
        <c:scaling>
          <c:orientation val="minMax"/>
        </c:scaling>
        <c:axPos val="t"/>
        <c:majorGridlines/>
        <c:numFmt formatCode="0%" sourceLinked="1"/>
        <c:tickLblPos val="high"/>
        <c:crossAx val="57932032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1049.5815135398091</c:v>
                </c:pt>
                <c:pt idx="1">
                  <c:v>1784.1763490489959</c:v>
                </c:pt>
                <c:pt idx="2">
                  <c:v>3757.6370415332881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48.1821473205177</c:v>
                </c:pt>
                <c:pt idx="7">
                  <c:v>19.699529951792652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115.7747101184838</c:v>
                </c:pt>
                <c:pt idx="1">
                  <c:v>147.75630496166201</c:v>
                </c:pt>
                <c:pt idx="2">
                  <c:v>185.79482342707104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6.0481477617352013</c:v>
                </c:pt>
                <c:pt idx="7">
                  <c:v>0.83834196114497006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63.365337720917204</c:v>
                </c:pt>
                <c:pt idx="1">
                  <c:v>261.94660463744202</c:v>
                </c:pt>
                <c:pt idx="2">
                  <c:v>369.97177240126098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16.433222163417998</c:v>
                </c:pt>
                <c:pt idx="7">
                  <c:v>1.1559641159849801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59249024"/>
        <c:axId val="59250560"/>
      </c:barChart>
      <c:catAx>
        <c:axId val="59249024"/>
        <c:scaling>
          <c:orientation val="maxMin"/>
        </c:scaling>
        <c:axPos val="l"/>
        <c:tickLblPos val="nextTo"/>
        <c:crossAx val="59250560"/>
        <c:crosses val="autoZero"/>
        <c:auto val="1"/>
        <c:lblAlgn val="ctr"/>
        <c:lblOffset val="100"/>
      </c:catAx>
      <c:valAx>
        <c:axId val="59250560"/>
        <c:scaling>
          <c:orientation val="minMax"/>
        </c:scaling>
        <c:axPos val="t"/>
        <c:majorGridlines/>
        <c:numFmt formatCode="#,##0" sourceLinked="1"/>
        <c:tickLblPos val="high"/>
        <c:crossAx val="59249024"/>
        <c:crosses val="autoZero"/>
        <c:crossBetween val="between"/>
        <c:majorUnit val="1000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0.85420614932619821</c:v>
                </c:pt>
                <c:pt idx="1">
                  <c:v>0.81325184237733805</c:v>
                </c:pt>
                <c:pt idx="2">
                  <c:v>0.87115358483624827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0.68185322778381097</c:v>
                </c:pt>
                <c:pt idx="7">
                  <c:v>0.90807038116859073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9.422371492246745E-2</c:v>
                </c:pt>
                <c:pt idx="1">
                  <c:v>6.7349333095346173E-2</c:v>
                </c:pt>
                <c:pt idx="2">
                  <c:v>4.3073831954367287E-2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8.5590811177825035E-2</c:v>
                </c:pt>
                <c:pt idx="7">
                  <c:v>3.8644247150539809E-2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5.1570135751334213E-2</c:v>
                </c:pt>
                <c:pt idx="1">
                  <c:v>0.11939882452731573</c:v>
                </c:pt>
                <c:pt idx="2">
                  <c:v>8.5772583209384426E-2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0.2325559610383639</c:v>
                </c:pt>
                <c:pt idx="7">
                  <c:v>5.328537168086956E-2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59278848"/>
        <c:axId val="59280384"/>
      </c:barChart>
      <c:catAx>
        <c:axId val="59278848"/>
        <c:scaling>
          <c:orientation val="maxMin"/>
        </c:scaling>
        <c:axPos val="l"/>
        <c:tickLblPos val="nextTo"/>
        <c:crossAx val="59280384"/>
        <c:crosses val="autoZero"/>
        <c:auto val="1"/>
        <c:lblAlgn val="ctr"/>
        <c:lblOffset val="100"/>
      </c:catAx>
      <c:valAx>
        <c:axId val="59280384"/>
        <c:scaling>
          <c:orientation val="minMax"/>
        </c:scaling>
        <c:axPos val="t"/>
        <c:majorGridlines/>
        <c:numFmt formatCode="0%" sourceLinked="1"/>
        <c:tickLblPos val="high"/>
        <c:crossAx val="59278848"/>
        <c:crosses val="autoZero"/>
        <c:crossBetween val="between"/>
      </c:valAx>
    </c:plotArea>
    <c:legend>
      <c:legendPos val="b"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45082" y="2867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24575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29400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762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32575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146050</xdr:rowOff>
    </xdr:from>
    <xdr:to>
      <xdr:col>3</xdr:col>
      <xdr:colOff>708025</xdr:colOff>
      <xdr:row>36</xdr:row>
      <xdr:rowOff>146050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457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9775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10275" y="32385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57875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2289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3248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86425" y="2809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6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1" customWidth="1"/>
  </cols>
  <sheetData>
    <row r="1" spans="1:2" ht="18.75">
      <c r="A1" s="50" t="s">
        <v>64</v>
      </c>
    </row>
    <row r="2" spans="1:2" ht="18.75">
      <c r="A2" s="50" t="s">
        <v>65</v>
      </c>
    </row>
    <row r="4" spans="1:2" ht="12.75">
      <c r="A4" s="69" t="s">
        <v>63</v>
      </c>
      <c r="B4" s="70"/>
    </row>
    <row r="5" spans="1:2" ht="12.75">
      <c r="A5" s="71"/>
      <c r="B5" s="72"/>
    </row>
    <row r="6" spans="1:2">
      <c r="A6" s="35" t="s">
        <v>45</v>
      </c>
      <c r="B6" s="43" t="s">
        <v>46</v>
      </c>
    </row>
    <row r="7" spans="1:2">
      <c r="A7" s="36"/>
      <c r="B7" s="44"/>
    </row>
    <row r="8" spans="1:2">
      <c r="A8" s="35" t="s">
        <v>47</v>
      </c>
      <c r="B8" s="43" t="s">
        <v>48</v>
      </c>
    </row>
    <row r="9" spans="1:2">
      <c r="A9" s="37" t="s">
        <v>49</v>
      </c>
      <c r="B9" s="45">
        <v>45</v>
      </c>
    </row>
    <row r="10" spans="1:2">
      <c r="A10" s="36"/>
      <c r="B10" s="44"/>
    </row>
    <row r="11" spans="1:2">
      <c r="A11" s="35" t="s">
        <v>50</v>
      </c>
      <c r="B11" s="43"/>
    </row>
    <row r="12" spans="1:2">
      <c r="A12" s="38" t="s">
        <v>51</v>
      </c>
      <c r="B12" s="45">
        <v>20</v>
      </c>
    </row>
    <row r="13" spans="1:2">
      <c r="A13" s="37" t="s">
        <v>52</v>
      </c>
      <c r="B13" s="45" t="s">
        <v>53</v>
      </c>
    </row>
    <row r="14" spans="1:2">
      <c r="A14" s="39"/>
      <c r="B14" s="44"/>
    </row>
    <row r="15" spans="1:2">
      <c r="A15" s="40" t="s">
        <v>54</v>
      </c>
      <c r="B15" s="46" t="s">
        <v>55</v>
      </c>
    </row>
    <row r="16" spans="1:2">
      <c r="A16" s="39"/>
      <c r="B16" s="47" t="s">
        <v>56</v>
      </c>
    </row>
    <row r="17" spans="1:2">
      <c r="A17" s="36"/>
      <c r="B17" s="47"/>
    </row>
    <row r="18" spans="1:2" ht="30">
      <c r="A18" s="35" t="s">
        <v>57</v>
      </c>
      <c r="B18" s="48" t="s">
        <v>58</v>
      </c>
    </row>
    <row r="19" spans="1:2" ht="45">
      <c r="A19" s="39"/>
      <c r="B19" s="42" t="s">
        <v>59</v>
      </c>
    </row>
    <row r="20" spans="1:2" ht="60">
      <c r="A20" s="39"/>
      <c r="B20" s="42" t="s">
        <v>62</v>
      </c>
    </row>
    <row r="21" spans="1:2" ht="45">
      <c r="A21" s="39"/>
      <c r="B21" s="42" t="s">
        <v>144</v>
      </c>
    </row>
    <row r="22" spans="1:2" ht="60">
      <c r="A22" s="39"/>
      <c r="B22" s="42" t="s">
        <v>145</v>
      </c>
    </row>
    <row r="23" spans="1:2">
      <c r="A23" s="37"/>
      <c r="B23" s="42" t="s">
        <v>60</v>
      </c>
    </row>
    <row r="24" spans="1:2">
      <c r="A24" s="41"/>
      <c r="B24" s="49"/>
    </row>
    <row r="26" spans="1:2" s="52" customFormat="1" ht="17.100000000000001" customHeight="1">
      <c r="A26" s="51" t="s">
        <v>66</v>
      </c>
      <c r="B26" s="51"/>
    </row>
    <row r="27" spans="1:2" s="52" customFormat="1" ht="15" customHeight="1">
      <c r="A27" s="53" t="s">
        <v>134</v>
      </c>
      <c r="B27" s="51"/>
    </row>
    <row r="28" spans="1:2">
      <c r="A28" s="53" t="s">
        <v>67</v>
      </c>
      <c r="B28" s="54"/>
    </row>
    <row r="29" spans="1:2">
      <c r="A29" s="53" t="s">
        <v>68</v>
      </c>
      <c r="B29" s="54"/>
    </row>
    <row r="30" spans="1:2">
      <c r="A30" s="53" t="s">
        <v>69</v>
      </c>
      <c r="B30" s="54"/>
    </row>
    <row r="31" spans="1:2">
      <c r="A31" s="53" t="s">
        <v>70</v>
      </c>
      <c r="B31" s="54"/>
    </row>
    <row r="32" spans="1:2">
      <c r="A32" s="53" t="s">
        <v>71</v>
      </c>
      <c r="B32" s="54"/>
    </row>
    <row r="33" spans="1:2">
      <c r="A33" s="53" t="s">
        <v>72</v>
      </c>
      <c r="B33" s="54"/>
    </row>
    <row r="37" spans="1:2">
      <c r="A37" s="58" t="s">
        <v>65</v>
      </c>
    </row>
    <row r="38" spans="1:2">
      <c r="A38" s="58" t="s">
        <v>83</v>
      </c>
    </row>
    <row r="39" spans="1:2">
      <c r="A39" s="58" t="s">
        <v>84</v>
      </c>
    </row>
    <row r="40" spans="1:2">
      <c r="A40" s="58"/>
    </row>
    <row r="41" spans="1:2">
      <c r="A41" s="58" t="s">
        <v>85</v>
      </c>
    </row>
    <row r="42" spans="1:2">
      <c r="A42" s="58" t="s">
        <v>64</v>
      </c>
    </row>
    <row r="43" spans="1:2">
      <c r="A43" s="58" t="s">
        <v>86</v>
      </c>
    </row>
    <row r="44" spans="1:2">
      <c r="A44" s="57" t="s">
        <v>87</v>
      </c>
    </row>
    <row r="45" spans="1:2">
      <c r="A45" s="58"/>
    </row>
    <row r="46" spans="1:2">
      <c r="A46" s="58" t="s">
        <v>88</v>
      </c>
    </row>
  </sheetData>
  <mergeCells count="1">
    <mergeCell ref="A4:B5"/>
  </mergeCells>
  <hyperlinks>
    <hyperlink ref="A44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7" customWidth="1"/>
    <col min="2" max="2" width="70.7109375" style="67" customWidth="1"/>
    <col min="3" max="16384" width="11.42578125" style="59"/>
  </cols>
  <sheetData>
    <row r="1" spans="1:2">
      <c r="A1" s="73" t="s">
        <v>89</v>
      </c>
      <c r="B1" s="75" t="s">
        <v>90</v>
      </c>
    </row>
    <row r="2" spans="1:2">
      <c r="A2" s="74"/>
      <c r="B2" s="76"/>
    </row>
    <row r="3" spans="1:2">
      <c r="A3" s="60" t="s">
        <v>18</v>
      </c>
      <c r="B3" s="61" t="s">
        <v>91</v>
      </c>
    </row>
    <row r="4" spans="1:2">
      <c r="A4" s="62" t="s">
        <v>25</v>
      </c>
      <c r="B4" s="63" t="s">
        <v>92</v>
      </c>
    </row>
    <row r="5" spans="1:2" ht="30">
      <c r="A5" s="62" t="s">
        <v>19</v>
      </c>
      <c r="B5" s="63" t="s">
        <v>93</v>
      </c>
    </row>
    <row r="6" spans="1:2" ht="45" customHeight="1">
      <c r="A6" s="62" t="s">
        <v>26</v>
      </c>
      <c r="B6" s="64" t="s">
        <v>94</v>
      </c>
    </row>
    <row r="7" spans="1:2">
      <c r="A7" s="62" t="s">
        <v>20</v>
      </c>
      <c r="B7" s="63" t="s">
        <v>95</v>
      </c>
    </row>
    <row r="8" spans="1:2" ht="30">
      <c r="A8" s="62" t="s">
        <v>21</v>
      </c>
      <c r="B8" s="63" t="s">
        <v>96</v>
      </c>
    </row>
    <row r="9" spans="1:2" ht="30">
      <c r="A9" s="62" t="s">
        <v>22</v>
      </c>
      <c r="B9" s="63" t="s">
        <v>97</v>
      </c>
    </row>
    <row r="10" spans="1:2" ht="17.25">
      <c r="A10" s="62" t="s">
        <v>98</v>
      </c>
      <c r="B10" s="63" t="s">
        <v>99</v>
      </c>
    </row>
    <row r="11" spans="1:2" ht="30">
      <c r="A11" s="62" t="s">
        <v>100</v>
      </c>
      <c r="B11" s="63" t="s">
        <v>101</v>
      </c>
    </row>
    <row r="12" spans="1:2" ht="17.25">
      <c r="A12" s="62" t="s">
        <v>102</v>
      </c>
      <c r="B12" s="63" t="s">
        <v>103</v>
      </c>
    </row>
    <row r="13" spans="1:2" ht="30">
      <c r="A13" s="62" t="s">
        <v>104</v>
      </c>
      <c r="B13" s="63" t="s">
        <v>105</v>
      </c>
    </row>
    <row r="14" spans="1:2" ht="15" customHeight="1">
      <c r="A14" s="62" t="s">
        <v>79</v>
      </c>
      <c r="B14" s="63" t="s">
        <v>106</v>
      </c>
    </row>
    <row r="15" spans="1:2" ht="15" customHeight="1">
      <c r="A15" s="62" t="s">
        <v>80</v>
      </c>
      <c r="B15" s="63" t="s">
        <v>107</v>
      </c>
    </row>
    <row r="16" spans="1:2">
      <c r="A16" s="62" t="s">
        <v>108</v>
      </c>
      <c r="B16" s="63" t="s">
        <v>109</v>
      </c>
    </row>
    <row r="17" spans="1:2" ht="30">
      <c r="A17" s="62" t="s">
        <v>81</v>
      </c>
      <c r="B17" s="63" t="s">
        <v>110</v>
      </c>
    </row>
    <row r="18" spans="1:2">
      <c r="A18" s="62" t="s">
        <v>28</v>
      </c>
      <c r="B18" s="63" t="s">
        <v>111</v>
      </c>
    </row>
    <row r="19" spans="1:2">
      <c r="A19" s="62" t="s">
        <v>29</v>
      </c>
      <c r="B19" s="63" t="s">
        <v>112</v>
      </c>
    </row>
    <row r="20" spans="1:2" ht="30">
      <c r="A20" s="62" t="s">
        <v>82</v>
      </c>
      <c r="B20" s="63" t="s">
        <v>113</v>
      </c>
    </row>
    <row r="21" spans="1:2">
      <c r="A21" s="62" t="s">
        <v>30</v>
      </c>
      <c r="B21" s="63" t="s">
        <v>112</v>
      </c>
    </row>
    <row r="22" spans="1:2" ht="17.25">
      <c r="A22" s="62" t="s">
        <v>114</v>
      </c>
      <c r="B22" s="63" t="s">
        <v>115</v>
      </c>
    </row>
    <row r="23" spans="1:2" ht="45">
      <c r="A23" s="62" t="s">
        <v>135</v>
      </c>
      <c r="B23" s="63" t="s">
        <v>116</v>
      </c>
    </row>
    <row r="24" spans="1:2" ht="30">
      <c r="A24" s="62" t="s">
        <v>31</v>
      </c>
      <c r="B24" s="63" t="s">
        <v>117</v>
      </c>
    </row>
    <row r="25" spans="1:2" ht="30">
      <c r="A25" s="62" t="s">
        <v>32</v>
      </c>
      <c r="B25" s="63" t="s">
        <v>118</v>
      </c>
    </row>
    <row r="26" spans="1:2" ht="30">
      <c r="A26" s="62" t="s">
        <v>138</v>
      </c>
      <c r="B26" s="63" t="s">
        <v>119</v>
      </c>
    </row>
    <row r="27" spans="1:2" ht="30">
      <c r="A27" s="62" t="s">
        <v>140</v>
      </c>
      <c r="B27" s="63" t="s">
        <v>120</v>
      </c>
    </row>
    <row r="28" spans="1:2" ht="30">
      <c r="A28" s="62" t="s">
        <v>33</v>
      </c>
      <c r="B28" s="63" t="s">
        <v>121</v>
      </c>
    </row>
    <row r="29" spans="1:2" ht="30">
      <c r="A29" s="62" t="s">
        <v>34</v>
      </c>
      <c r="B29" s="63" t="s">
        <v>122</v>
      </c>
    </row>
    <row r="30" spans="1:2" ht="30">
      <c r="A30" s="62" t="s">
        <v>35</v>
      </c>
      <c r="B30" s="63" t="s">
        <v>123</v>
      </c>
    </row>
    <row r="31" spans="1:2" ht="30">
      <c r="A31" s="62" t="s">
        <v>139</v>
      </c>
      <c r="B31" s="63" t="s">
        <v>124</v>
      </c>
    </row>
    <row r="32" spans="1:2" ht="30">
      <c r="A32" s="62" t="s">
        <v>141</v>
      </c>
      <c r="B32" s="63" t="s">
        <v>125</v>
      </c>
    </row>
    <row r="33" spans="1:2" ht="30">
      <c r="A33" s="62" t="s">
        <v>36</v>
      </c>
      <c r="B33" s="63" t="s">
        <v>126</v>
      </c>
    </row>
    <row r="34" spans="1:2">
      <c r="A34" s="62" t="s">
        <v>37</v>
      </c>
      <c r="B34" s="63" t="s">
        <v>127</v>
      </c>
    </row>
    <row r="35" spans="1:2">
      <c r="A35" s="62" t="s">
        <v>38</v>
      </c>
      <c r="B35" s="63" t="s">
        <v>128</v>
      </c>
    </row>
    <row r="36" spans="1:2">
      <c r="A36" s="62" t="s">
        <v>39</v>
      </c>
      <c r="B36" s="63" t="s">
        <v>129</v>
      </c>
    </row>
    <row r="37" spans="1:2" ht="30">
      <c r="A37" s="62" t="s">
        <v>40</v>
      </c>
      <c r="B37" s="63" t="s">
        <v>130</v>
      </c>
    </row>
    <row r="38" spans="1:2">
      <c r="A38" s="62" t="s">
        <v>131</v>
      </c>
      <c r="B38" s="63" t="s">
        <v>136</v>
      </c>
    </row>
    <row r="39" spans="1:2">
      <c r="A39" s="65" t="s">
        <v>132</v>
      </c>
      <c r="B39" s="66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73</v>
      </c>
      <c r="I1" s="68" t="s">
        <v>137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3620.1655600731901</v>
      </c>
      <c r="D4" s="7">
        <f>C4/$C$13</f>
        <v>0.46244228966805462</v>
      </c>
      <c r="E4" s="6">
        <v>97994</v>
      </c>
      <c r="F4" s="6">
        <v>18988</v>
      </c>
      <c r="G4" s="6">
        <f>(C4*10000)/E4</f>
        <v>369.42726698299793</v>
      </c>
      <c r="H4" s="6">
        <f>(C4*10000)/F4</f>
        <v>1906.5544344181537</v>
      </c>
      <c r="I4" s="6">
        <f>(C4*10000)/(E4+F4)</f>
        <v>309.4634695998692</v>
      </c>
    </row>
    <row r="5" spans="1:9" ht="15" customHeight="1">
      <c r="A5" s="8">
        <v>12</v>
      </c>
      <c r="B5" s="8" t="s">
        <v>1</v>
      </c>
      <c r="C5" s="9">
        <v>719.01057288469701</v>
      </c>
      <c r="D5" s="10">
        <f>C5/$C$13</f>
        <v>9.1846875537265935E-2</v>
      </c>
      <c r="E5" s="9">
        <v>1786</v>
      </c>
      <c r="F5" s="9">
        <v>39234</v>
      </c>
      <c r="G5" s="9">
        <f t="shared" ref="G5:G7" si="0">(C5*10000)/E5</f>
        <v>4025.8150777418646</v>
      </c>
      <c r="H5" s="9">
        <f t="shared" ref="H5:H7" si="1">(C5*10000)/F5</f>
        <v>183.26211267897665</v>
      </c>
      <c r="I5" s="9">
        <f t="shared" ref="I5:I7" si="2">(C5*10000)/(E5+F5)</f>
        <v>175.2829285433196</v>
      </c>
    </row>
    <row r="6" spans="1:9" ht="15" customHeight="1">
      <c r="A6" s="8">
        <v>13</v>
      </c>
      <c r="B6" s="8" t="s">
        <v>2</v>
      </c>
      <c r="C6" s="9">
        <v>1523.1659766800501</v>
      </c>
      <c r="D6" s="10">
        <f>C6/$C$13</f>
        <v>0.19457020683500464</v>
      </c>
      <c r="E6" s="9">
        <v>169340</v>
      </c>
      <c r="F6" s="9">
        <v>65961</v>
      </c>
      <c r="G6" s="9">
        <f t="shared" si="0"/>
        <v>89.947205425773589</v>
      </c>
      <c r="H6" s="9">
        <f t="shared" si="1"/>
        <v>230.91917597975319</v>
      </c>
      <c r="I6" s="9">
        <f t="shared" si="2"/>
        <v>64.732660578580209</v>
      </c>
    </row>
    <row r="7" spans="1:9" ht="15" customHeight="1">
      <c r="A7" s="8">
        <v>14</v>
      </c>
      <c r="B7" s="8" t="s">
        <v>3</v>
      </c>
      <c r="C7" s="9">
        <v>1368.90610634787</v>
      </c>
      <c r="D7" s="10">
        <f>C7/$C$13</f>
        <v>0.17486495124474144</v>
      </c>
      <c r="E7" s="9">
        <v>179429</v>
      </c>
      <c r="F7" s="9">
        <v>115272</v>
      </c>
      <c r="G7" s="9">
        <f t="shared" si="0"/>
        <v>76.292355547200842</v>
      </c>
      <c r="H7" s="9">
        <f t="shared" si="1"/>
        <v>118.75443354395431</v>
      </c>
      <c r="I7" s="9">
        <f t="shared" si="2"/>
        <v>46.45067734238669</v>
      </c>
    </row>
    <row r="8" spans="1:9" ht="15" customHeight="1">
      <c r="A8" s="8">
        <v>15</v>
      </c>
      <c r="B8" s="8" t="s">
        <v>4</v>
      </c>
      <c r="C8" s="9">
        <v>100.036138392097</v>
      </c>
      <c r="D8" s="10">
        <f>C8/$C$13</f>
        <v>1.2778681007798009E-2</v>
      </c>
      <c r="E8" s="9">
        <v>37</v>
      </c>
      <c r="F8" s="9">
        <v>266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9">
        <v>497.07745628560207</v>
      </c>
      <c r="D11" s="10">
        <f>C11/$C$13</f>
        <v>6.3496995707135226E-2</v>
      </c>
      <c r="E11" s="9">
        <v>131</v>
      </c>
      <c r="F11" s="9">
        <v>10576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7"/>
      <c r="B13" s="77"/>
      <c r="C13" s="11">
        <f>SUM(C4:C12)</f>
        <v>7828.3618106635076</v>
      </c>
      <c r="D13" s="12"/>
      <c r="E13" s="11">
        <f>SUM(E4:E12)</f>
        <v>448717</v>
      </c>
      <c r="F13" s="11">
        <f>SUM(F4:F12)</f>
        <v>250297</v>
      </c>
      <c r="G13" s="11">
        <f>(C13*10000)/E13</f>
        <v>174.4610034980513</v>
      </c>
      <c r="H13" s="11">
        <f>(C13*10000)/F13</f>
        <v>312.76291008935414</v>
      </c>
      <c r="I13" s="11">
        <f>(C13*10000)/(E13+F13)</f>
        <v>111.99148816280515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6" t="s">
        <v>74</v>
      </c>
      <c r="I1" s="68" t="s">
        <v>137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1228.72156137921</v>
      </c>
      <c r="D4" s="7">
        <f>C4/$C$13</f>
        <v>0.15695768681839514</v>
      </c>
      <c r="E4" s="6">
        <v>187379</v>
      </c>
      <c r="F4" s="6">
        <v>131147</v>
      </c>
      <c r="G4" s="6">
        <f>(C4*10000)/E4</f>
        <v>65.574133781224688</v>
      </c>
      <c r="H4" s="6">
        <f>(C4*10000)/F4</f>
        <v>93.690405528087567</v>
      </c>
      <c r="I4" s="6">
        <f>(C4*10000)/(E4+F4)</f>
        <v>38.575235973804652</v>
      </c>
    </row>
    <row r="5" spans="1:9" ht="15" customHeight="1">
      <c r="A5" s="8">
        <v>2</v>
      </c>
      <c r="B5" s="8" t="s">
        <v>10</v>
      </c>
      <c r="C5" s="9">
        <v>2193.8792586480999</v>
      </c>
      <c r="D5" s="10">
        <f>C5/$C$13</f>
        <v>0.28024755519854405</v>
      </c>
      <c r="E5" s="9">
        <v>113203</v>
      </c>
      <c r="F5" s="9">
        <v>75059</v>
      </c>
      <c r="G5" s="9">
        <f t="shared" ref="G5:G11" si="0">(C5*10000)/E5</f>
        <v>193.80045216541083</v>
      </c>
      <c r="H5" s="9">
        <f t="shared" ref="H5:H11" si="1">(C5*10000)/F5</f>
        <v>292.28730180899026</v>
      </c>
      <c r="I5" s="9">
        <f t="shared" ref="I5:I11" si="2">(C5*10000)/(E5+F5)</f>
        <v>116.53330245339474</v>
      </c>
    </row>
    <row r="6" spans="1:9" ht="15" customHeight="1">
      <c r="A6" s="8">
        <v>3</v>
      </c>
      <c r="B6" s="8" t="s">
        <v>11</v>
      </c>
      <c r="C6" s="9">
        <v>4313.40363736162</v>
      </c>
      <c r="D6" s="10">
        <f>C6/$C$13</f>
        <v>0.55099696995175296</v>
      </c>
      <c r="E6" s="9">
        <v>144911</v>
      </c>
      <c r="F6" s="9">
        <v>43804</v>
      </c>
      <c r="G6" s="9">
        <f t="shared" si="0"/>
        <v>297.65881384861189</v>
      </c>
      <c r="H6" s="9">
        <f t="shared" si="1"/>
        <v>984.70542355986208</v>
      </c>
      <c r="I6" s="9">
        <f t="shared" si="2"/>
        <v>228.56707931863497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7</v>
      </c>
      <c r="B10" s="8" t="s">
        <v>15</v>
      </c>
      <c r="C10" s="9">
        <v>70.663517245670903</v>
      </c>
      <c r="D10" s="10">
        <f>C10/$C$13</f>
        <v>9.0266033883890633E-3</v>
      </c>
      <c r="E10" s="9">
        <v>2857</v>
      </c>
      <c r="F10" s="9">
        <v>228</v>
      </c>
      <c r="G10" s="9">
        <f t="shared" si="0"/>
        <v>247.33467709370288</v>
      </c>
      <c r="H10" s="9">
        <f t="shared" si="1"/>
        <v>3099.2770721785487</v>
      </c>
      <c r="I10" s="9">
        <f t="shared" si="2"/>
        <v>229.05516125014881</v>
      </c>
    </row>
    <row r="11" spans="1:9" ht="15" customHeight="1">
      <c r="A11" s="8">
        <v>8</v>
      </c>
      <c r="B11" s="8" t="s">
        <v>16</v>
      </c>
      <c r="C11" s="9">
        <v>21.6938360289226</v>
      </c>
      <c r="D11" s="10">
        <f>C11/$C$13</f>
        <v>2.7711846429187789E-3</v>
      </c>
      <c r="E11" s="9">
        <v>367</v>
      </c>
      <c r="F11" s="9">
        <v>59</v>
      </c>
      <c r="G11" s="9">
        <f t="shared" si="0"/>
        <v>591.11269833576569</v>
      </c>
      <c r="H11" s="9">
        <f t="shared" si="1"/>
        <v>3676.9213608343389</v>
      </c>
      <c r="I11" s="9">
        <f t="shared" si="2"/>
        <v>509.24497720475586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77"/>
      <c r="B13" s="77"/>
      <c r="C13" s="11">
        <f>SUM(C4:C12)</f>
        <v>7828.3618106635231</v>
      </c>
      <c r="D13" s="12"/>
      <c r="E13" s="11">
        <f>SUM(E4:E12)</f>
        <v>448717</v>
      </c>
      <c r="F13" s="11">
        <f>SUM(F4:F12)</f>
        <v>250297</v>
      </c>
      <c r="G13" s="11">
        <f>(C13*10000)/E13</f>
        <v>174.46100349805161</v>
      </c>
      <c r="H13" s="11">
        <f>(C13*10000)/F13</f>
        <v>312.76291008935476</v>
      </c>
      <c r="I13" s="11">
        <f>(C13*10000)/(E13+F13)</f>
        <v>111.99148816280537</v>
      </c>
    </row>
    <row r="14" spans="1:9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75</v>
      </c>
      <c r="J1" s="68" t="s">
        <v>137</v>
      </c>
    </row>
    <row r="3" spans="1:10" ht="50.1" customHeight="1">
      <c r="A3" s="2" t="s">
        <v>18</v>
      </c>
      <c r="B3" s="2" t="s">
        <v>19</v>
      </c>
      <c r="C3" s="2" t="s">
        <v>79</v>
      </c>
      <c r="D3" s="2" t="s">
        <v>80</v>
      </c>
      <c r="E3" s="2" t="s">
        <v>27</v>
      </c>
      <c r="F3" s="2" t="s">
        <v>81</v>
      </c>
      <c r="G3" s="2" t="s">
        <v>28</v>
      </c>
      <c r="H3" s="2" t="s">
        <v>29</v>
      </c>
      <c r="I3" s="2" t="s">
        <v>82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74.9952394134001</v>
      </c>
      <c r="D4" s="14">
        <v>127.880095950132</v>
      </c>
      <c r="E4" s="14">
        <v>3492.2854641230583</v>
      </c>
      <c r="F4" s="14">
        <v>52.884856536731903</v>
      </c>
      <c r="G4" s="14">
        <v>74.9952394134001</v>
      </c>
      <c r="H4" s="15">
        <f>E4/SUM($E4:$G4)</f>
        <v>0.96467562219791214</v>
      </c>
      <c r="I4" s="15">
        <f t="shared" ref="I4:J4" si="0">F4/SUM($E4:$G4)</f>
        <v>1.4608408278339266E-2</v>
      </c>
      <c r="J4" s="15">
        <f t="shared" si="0"/>
        <v>2.071596952374849E-2</v>
      </c>
    </row>
    <row r="5" spans="1:10" ht="15" customHeight="1">
      <c r="A5" s="8">
        <v>12</v>
      </c>
      <c r="B5" s="8" t="s">
        <v>1</v>
      </c>
      <c r="C5" s="16">
        <v>231.91546446419801</v>
      </c>
      <c r="D5" s="16">
        <v>298.92906970016702</v>
      </c>
      <c r="E5" s="16">
        <v>420.08150318452999</v>
      </c>
      <c r="F5" s="16">
        <v>67.01360523596901</v>
      </c>
      <c r="G5" s="16">
        <v>231.91546446419801</v>
      </c>
      <c r="H5" s="17">
        <f t="shared" ref="H5:H13" si="1">E5/SUM($E5:$G5)</f>
        <v>0.58424941026826271</v>
      </c>
      <c r="I5" s="17">
        <f t="shared" ref="I5:I13" si="2">F5/SUM($E5:$G5)</f>
        <v>9.3202531038045724E-2</v>
      </c>
      <c r="J5" s="17">
        <f t="shared" ref="J5:J13" si="3">G5/SUM($E5:$G5)</f>
        <v>0.32254805869369152</v>
      </c>
    </row>
    <row r="6" spans="1:10" ht="15" customHeight="1">
      <c r="A6" s="8">
        <v>13</v>
      </c>
      <c r="B6" s="8" t="s">
        <v>2</v>
      </c>
      <c r="C6" s="16">
        <v>290.61359941347104</v>
      </c>
      <c r="D6" s="16">
        <v>517.66039565067808</v>
      </c>
      <c r="E6" s="16">
        <v>1005.505581029372</v>
      </c>
      <c r="F6" s="16">
        <v>227.04679623720705</v>
      </c>
      <c r="G6" s="16">
        <v>290.61359941347104</v>
      </c>
      <c r="H6" s="17">
        <f t="shared" si="1"/>
        <v>0.66014183380133651</v>
      </c>
      <c r="I6" s="17">
        <f t="shared" si="2"/>
        <v>0.14906241323226427</v>
      </c>
      <c r="J6" s="17">
        <f t="shared" si="3"/>
        <v>0.19079575296639922</v>
      </c>
    </row>
    <row r="7" spans="1:10" ht="15" customHeight="1">
      <c r="A7" s="8">
        <v>14</v>
      </c>
      <c r="B7" s="8" t="s">
        <v>3</v>
      </c>
      <c r="C7" s="16">
        <v>115.348597747954</v>
      </c>
      <c r="D7" s="16">
        <v>224.61566796814301</v>
      </c>
      <c r="E7" s="16">
        <v>1144.290438379727</v>
      </c>
      <c r="F7" s="16">
        <v>109.26707022018901</v>
      </c>
      <c r="G7" s="16">
        <v>115.348597747954</v>
      </c>
      <c r="H7" s="17">
        <f t="shared" si="1"/>
        <v>0.83591594271764968</v>
      </c>
      <c r="I7" s="17">
        <f t="shared" si="2"/>
        <v>7.982071941493829E-2</v>
      </c>
      <c r="J7" s="17">
        <f t="shared" si="3"/>
        <v>8.4263337867412011E-2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100.036138392097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6">
        <v>497.07745628560207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7"/>
      <c r="B13" s="77"/>
      <c r="C13" s="11">
        <f>SUM(C4:C12)</f>
        <v>712.87290103902319</v>
      </c>
      <c r="D13" s="11">
        <f t="shared" ref="D13:G13" si="4">SUM(D4:D12)</f>
        <v>1169.0852292691202</v>
      </c>
      <c r="E13" s="11">
        <f t="shared" si="4"/>
        <v>6659.2765813943861</v>
      </c>
      <c r="F13" s="11">
        <f t="shared" si="4"/>
        <v>456.21232823009694</v>
      </c>
      <c r="G13" s="11">
        <f t="shared" si="4"/>
        <v>712.87290103902319</v>
      </c>
      <c r="H13" s="18">
        <f t="shared" si="1"/>
        <v>0.8506602968099104</v>
      </c>
      <c r="I13" s="18">
        <f t="shared" si="2"/>
        <v>5.8276857823390489E-2</v>
      </c>
      <c r="J13" s="18">
        <f t="shared" si="3"/>
        <v>9.1062845366699063E-2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6" t="s">
        <v>76</v>
      </c>
      <c r="J1" s="68" t="s">
        <v>137</v>
      </c>
    </row>
    <row r="3" spans="1:10" ht="50.1" customHeight="1">
      <c r="A3" s="2" t="s">
        <v>25</v>
      </c>
      <c r="B3" s="2" t="s">
        <v>26</v>
      </c>
      <c r="C3" s="2" t="s">
        <v>79</v>
      </c>
      <c r="D3" s="2" t="s">
        <v>80</v>
      </c>
      <c r="E3" s="2" t="s">
        <v>27</v>
      </c>
      <c r="F3" s="2" t="s">
        <v>81</v>
      </c>
      <c r="G3" s="2" t="s">
        <v>28</v>
      </c>
      <c r="H3" s="2" t="s">
        <v>29</v>
      </c>
      <c r="I3" s="2" t="s">
        <v>82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63.365337720917204</v>
      </c>
      <c r="D4" s="14">
        <v>179.14004783940101</v>
      </c>
      <c r="E4" s="14">
        <v>1049.5815135398091</v>
      </c>
      <c r="F4" s="14">
        <v>115.7747101184838</v>
      </c>
      <c r="G4" s="14">
        <v>63.365337720917204</v>
      </c>
      <c r="H4" s="15">
        <f>E4/SUM($E4:$G4)</f>
        <v>0.85420614932619821</v>
      </c>
      <c r="I4" s="15">
        <f t="shared" ref="I4:J4" si="0">F4/SUM($E4:$G4)</f>
        <v>9.422371492246745E-2</v>
      </c>
      <c r="J4" s="15">
        <f t="shared" si="0"/>
        <v>5.1570135751334213E-2</v>
      </c>
    </row>
    <row r="5" spans="1:10" ht="15" customHeight="1">
      <c r="A5" s="8">
        <v>2</v>
      </c>
      <c r="B5" s="8" t="s">
        <v>10</v>
      </c>
      <c r="C5" s="16">
        <v>261.94660463744202</v>
      </c>
      <c r="D5" s="16">
        <v>409.70290959910403</v>
      </c>
      <c r="E5" s="16">
        <v>1784.1763490489959</v>
      </c>
      <c r="F5" s="16">
        <v>147.75630496166201</v>
      </c>
      <c r="G5" s="16">
        <v>261.94660463744202</v>
      </c>
      <c r="H5" s="17">
        <f t="shared" ref="H5:H13" si="1">E5/SUM($E5:$G5)</f>
        <v>0.81325184237733805</v>
      </c>
      <c r="I5" s="17">
        <f t="shared" ref="I5:I13" si="2">F5/SUM($E5:$G5)</f>
        <v>6.7349333095346173E-2</v>
      </c>
      <c r="J5" s="17">
        <f t="shared" ref="J5:J13" si="3">G5/SUM($E5:$G5)</f>
        <v>0.11939882452731573</v>
      </c>
    </row>
    <row r="6" spans="1:10" ht="15" customHeight="1">
      <c r="A6" s="8">
        <v>3</v>
      </c>
      <c r="B6" s="8" t="s">
        <v>11</v>
      </c>
      <c r="C6" s="16">
        <v>369.97177240126098</v>
      </c>
      <c r="D6" s="16">
        <v>555.76659582833202</v>
      </c>
      <c r="E6" s="16">
        <v>3757.6370415332881</v>
      </c>
      <c r="F6" s="16">
        <v>185.79482342707104</v>
      </c>
      <c r="G6" s="16">
        <v>369.97177240126098</v>
      </c>
      <c r="H6" s="17">
        <f t="shared" si="1"/>
        <v>0.87115358483624827</v>
      </c>
      <c r="I6" s="17">
        <f t="shared" si="2"/>
        <v>4.3073831954367287E-2</v>
      </c>
      <c r="J6" s="17">
        <f t="shared" si="3"/>
        <v>8.5772583209384426E-2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7</v>
      </c>
      <c r="B10" s="8" t="s">
        <v>15</v>
      </c>
      <c r="C10" s="16">
        <v>16.433222163417998</v>
      </c>
      <c r="D10" s="16">
        <v>22.481369925153199</v>
      </c>
      <c r="E10" s="16">
        <v>48.1821473205177</v>
      </c>
      <c r="F10" s="16">
        <v>6.0481477617352013</v>
      </c>
      <c r="G10" s="16">
        <v>16.433222163417998</v>
      </c>
      <c r="H10" s="17">
        <f t="shared" si="1"/>
        <v>0.68185322778381097</v>
      </c>
      <c r="I10" s="17">
        <f t="shared" si="2"/>
        <v>8.5590811177825035E-2</v>
      </c>
      <c r="J10" s="17">
        <f t="shared" si="3"/>
        <v>0.2325559610383639</v>
      </c>
    </row>
    <row r="11" spans="1:10" ht="15" customHeight="1">
      <c r="A11" s="8">
        <v>8</v>
      </c>
      <c r="B11" s="8" t="s">
        <v>16</v>
      </c>
      <c r="C11" s="16">
        <v>1.1559641159849801</v>
      </c>
      <c r="D11" s="16">
        <v>1.9943060771299501</v>
      </c>
      <c r="E11" s="16">
        <v>19.699529951792652</v>
      </c>
      <c r="F11" s="16">
        <v>0.83834196114497006</v>
      </c>
      <c r="G11" s="16">
        <v>1.1559641159849801</v>
      </c>
      <c r="H11" s="17">
        <f t="shared" si="1"/>
        <v>0.90807038116859073</v>
      </c>
      <c r="I11" s="17">
        <f t="shared" si="2"/>
        <v>3.8644247150539809E-2</v>
      </c>
      <c r="J11" s="17">
        <f t="shared" si="3"/>
        <v>5.328537168086956E-2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77"/>
      <c r="B13" s="77"/>
      <c r="C13" s="11">
        <f>SUM(C4:C12)</f>
        <v>712.87290103902308</v>
      </c>
      <c r="D13" s="11">
        <f t="shared" ref="D13:G13" si="4">SUM(D4:D12)</f>
        <v>1169.08522926912</v>
      </c>
      <c r="E13" s="11">
        <f t="shared" si="4"/>
        <v>6659.2765813944034</v>
      </c>
      <c r="F13" s="11">
        <f t="shared" si="4"/>
        <v>456.21232823009706</v>
      </c>
      <c r="G13" s="11">
        <f t="shared" si="4"/>
        <v>712.87290103902308</v>
      </c>
      <c r="H13" s="18">
        <f t="shared" si="1"/>
        <v>0.85066029680991073</v>
      </c>
      <c r="I13" s="18">
        <f t="shared" si="2"/>
        <v>5.8276857823390378E-2</v>
      </c>
      <c r="J13" s="18">
        <f t="shared" si="3"/>
        <v>9.1062845366698841E-2</v>
      </c>
    </row>
    <row r="14" spans="1:10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4" sqref="J24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6" t="s">
        <v>77</v>
      </c>
      <c r="L1" s="68" t="s">
        <v>137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138</v>
      </c>
      <c r="F3" s="2" t="s">
        <v>142</v>
      </c>
      <c r="G3" s="2" t="s">
        <v>33</v>
      </c>
      <c r="H3" s="2" t="s">
        <v>34</v>
      </c>
      <c r="I3" s="2" t="s">
        <v>35</v>
      </c>
      <c r="J3" s="2" t="s">
        <v>139</v>
      </c>
      <c r="K3" s="2" t="s">
        <v>143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579.54922953818902</v>
      </c>
      <c r="D4" s="20">
        <v>867.63307841035794</v>
      </c>
      <c r="E4" s="14">
        <v>936.65288320941499</v>
      </c>
      <c r="F4" s="14">
        <v>877.73058115293907</v>
      </c>
      <c r="G4" s="14">
        <v>358.59977996082</v>
      </c>
      <c r="H4" s="15">
        <v>0.1600891509435283</v>
      </c>
      <c r="I4" s="15">
        <v>0.23966668537186153</v>
      </c>
      <c r="J4" s="15">
        <v>0.2587320578810679</v>
      </c>
      <c r="K4" s="15">
        <v>0.2424559232110661</v>
      </c>
      <c r="L4" s="15">
        <v>9.9056182592476186E-2</v>
      </c>
    </row>
    <row r="5" spans="1:12" ht="15" customHeight="1">
      <c r="A5" s="21">
        <v>12</v>
      </c>
      <c r="B5" s="21" t="s">
        <v>1</v>
      </c>
      <c r="C5" s="22">
        <v>143.695599151686</v>
      </c>
      <c r="D5" s="22">
        <v>269.95172368702401</v>
      </c>
      <c r="E5" s="16">
        <v>140.72741864579001</v>
      </c>
      <c r="F5" s="16">
        <v>123.288541616553</v>
      </c>
      <c r="G5" s="16">
        <v>41.347289082577198</v>
      </c>
      <c r="H5" s="17">
        <v>0.1998518585273141</v>
      </c>
      <c r="I5" s="17">
        <v>0.37544889342472743</v>
      </c>
      <c r="J5" s="17">
        <v>0.19572371268255739</v>
      </c>
      <c r="K5" s="17">
        <v>0.17146972017689055</v>
      </c>
      <c r="L5" s="17">
        <v>5.750581518851075E-2</v>
      </c>
    </row>
    <row r="6" spans="1:12" ht="15" customHeight="1">
      <c r="A6" s="21">
        <v>13</v>
      </c>
      <c r="B6" s="21" t="s">
        <v>2</v>
      </c>
      <c r="C6" s="22">
        <v>840.57792809964303</v>
      </c>
      <c r="D6" s="22">
        <v>466.90307361916399</v>
      </c>
      <c r="E6" s="16">
        <v>110.818135686204</v>
      </c>
      <c r="F6" s="16">
        <v>97.415334130112399</v>
      </c>
      <c r="G6" s="16">
        <v>7.4514991656020193</v>
      </c>
      <c r="H6" s="17">
        <v>0.55186233428845521</v>
      </c>
      <c r="I6" s="17">
        <v>0.30653460135034888</v>
      </c>
      <c r="J6" s="17">
        <v>7.2755128343119854E-2</v>
      </c>
      <c r="K6" s="17">
        <v>6.3955823596358929E-2</v>
      </c>
      <c r="L6" s="17">
        <v>4.8921124217172424E-3</v>
      </c>
    </row>
    <row r="7" spans="1:12" ht="15" customHeight="1">
      <c r="A7" s="21">
        <v>14</v>
      </c>
      <c r="B7" s="21" t="s">
        <v>3</v>
      </c>
      <c r="C7" s="22">
        <v>638.50084970084106</v>
      </c>
      <c r="D7" s="22">
        <v>178.11891773819099</v>
      </c>
      <c r="E7" s="16">
        <v>203.45318930604799</v>
      </c>
      <c r="F7" s="16">
        <v>303.84935648168698</v>
      </c>
      <c r="G7" s="16">
        <v>44.983791064033404</v>
      </c>
      <c r="H7" s="17">
        <v>0.4664314431059054</v>
      </c>
      <c r="I7" s="17">
        <v>0.13011770287230212</v>
      </c>
      <c r="J7" s="17">
        <v>0.14862464903058675</v>
      </c>
      <c r="K7" s="17">
        <v>0.22196508257891401</v>
      </c>
      <c r="L7" s="17">
        <v>3.2861122412291749E-2</v>
      </c>
    </row>
    <row r="8" spans="1:12" ht="15" customHeight="1">
      <c r="A8" s="21">
        <v>15</v>
      </c>
      <c r="B8" s="21" t="s">
        <v>4</v>
      </c>
      <c r="C8" s="22">
        <v>15.913820536357999</v>
      </c>
      <c r="D8" s="22">
        <v>38.968693739653503</v>
      </c>
      <c r="E8" s="16">
        <v>13.998492784285002</v>
      </c>
      <c r="F8" s="16">
        <v>21.468656439885301</v>
      </c>
      <c r="G8" s="16">
        <v>9.6864744927602988</v>
      </c>
      <c r="H8" s="17">
        <v>0.15908071678537586</v>
      </c>
      <c r="I8" s="17">
        <v>0.38954616323156016</v>
      </c>
      <c r="J8" s="17">
        <v>0.13993435837429713</v>
      </c>
      <c r="K8" s="17">
        <v>0.21460900901032373</v>
      </c>
      <c r="L8" s="17">
        <v>9.6829752598443106E-2</v>
      </c>
    </row>
    <row r="9" spans="1:12" ht="15" customHeight="1">
      <c r="A9" s="8">
        <v>16</v>
      </c>
      <c r="B9" s="8" t="s">
        <v>5</v>
      </c>
      <c r="C9" s="24" t="s">
        <v>44</v>
      </c>
      <c r="D9" s="24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  <c r="K9" s="13" t="s">
        <v>44</v>
      </c>
      <c r="L9" s="13" t="s">
        <v>44</v>
      </c>
    </row>
    <row r="10" spans="1:12" ht="15" customHeight="1">
      <c r="A10" s="8">
        <v>17</v>
      </c>
      <c r="B10" s="8" t="s">
        <v>6</v>
      </c>
      <c r="C10" s="24" t="s">
        <v>44</v>
      </c>
      <c r="D10" s="24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  <c r="K10" s="13" t="s">
        <v>44</v>
      </c>
      <c r="L10" s="13" t="s">
        <v>44</v>
      </c>
    </row>
    <row r="11" spans="1:12" ht="15" customHeight="1">
      <c r="A11" s="21">
        <v>18</v>
      </c>
      <c r="B11" s="21" t="s">
        <v>7</v>
      </c>
      <c r="C11" s="22">
        <v>105.61214880930299</v>
      </c>
      <c r="D11" s="22">
        <v>130.23413649636299</v>
      </c>
      <c r="E11" s="16">
        <v>153.60366756428402</v>
      </c>
      <c r="F11" s="16">
        <v>83.093930685413298</v>
      </c>
      <c r="G11" s="16">
        <v>24.5335716221479</v>
      </c>
      <c r="H11" s="17">
        <v>0.21246618149597604</v>
      </c>
      <c r="I11" s="17">
        <v>0.26199968463638146</v>
      </c>
      <c r="J11" s="17">
        <v>0.30901354701236783</v>
      </c>
      <c r="K11" s="17">
        <v>0.16716495552134755</v>
      </c>
      <c r="L11" s="17">
        <v>4.9355631333927064E-2</v>
      </c>
    </row>
    <row r="12" spans="1:12" ht="15" customHeight="1">
      <c r="A12" s="8">
        <v>19</v>
      </c>
      <c r="B12" s="8" t="s">
        <v>8</v>
      </c>
      <c r="C12" s="24" t="s">
        <v>44</v>
      </c>
      <c r="D12" s="24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77"/>
      <c r="B13" s="77"/>
      <c r="C13" s="23">
        <f t="shared" ref="C13:G13" si="0">SUM(C4:C12)</f>
        <v>2323.84957583602</v>
      </c>
      <c r="D13" s="23">
        <f t="shared" si="0"/>
        <v>1951.8096236907531</v>
      </c>
      <c r="E13" s="11">
        <f t="shared" si="0"/>
        <v>1559.253787196026</v>
      </c>
      <c r="F13" s="11">
        <f t="shared" si="0"/>
        <v>1506.84640050659</v>
      </c>
      <c r="G13" s="11">
        <f t="shared" si="0"/>
        <v>486.60240538794085</v>
      </c>
      <c r="H13" s="18">
        <v>0.29685004824733136</v>
      </c>
      <c r="I13" s="18">
        <v>0.24932542406655764</v>
      </c>
      <c r="J13" s="18">
        <v>0.19918008754609512</v>
      </c>
      <c r="K13" s="18">
        <v>0.19248553406507696</v>
      </c>
      <c r="L13" s="18">
        <v>6.2158906074938888E-2</v>
      </c>
    </row>
    <row r="14" spans="1:12" ht="15" customHeight="1">
      <c r="A14" s="55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6" t="s">
        <v>78</v>
      </c>
      <c r="F1" s="68" t="s">
        <v>137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3861.8672000000001</v>
      </c>
      <c r="D4" s="14">
        <v>3620.1655600731901</v>
      </c>
      <c r="E4" s="14">
        <f t="shared" ref="E4:E13" si="0">D4-C4</f>
        <v>-241.70163992681</v>
      </c>
      <c r="F4" s="26">
        <f t="shared" ref="F4:F13" si="1">D4/C4-1</f>
        <v>-6.2586730047788808E-2</v>
      </c>
    </row>
    <row r="5" spans="1:6" ht="15" customHeight="1">
      <c r="A5" s="8">
        <v>12</v>
      </c>
      <c r="B5" s="8" t="s">
        <v>1</v>
      </c>
      <c r="C5" s="16">
        <v>803.54409999999996</v>
      </c>
      <c r="D5" s="16">
        <v>719.01057288469701</v>
      </c>
      <c r="E5" s="16">
        <f t="shared" si="0"/>
        <v>-84.533527115302945</v>
      </c>
      <c r="F5" s="27">
        <f t="shared" si="1"/>
        <v>-0.10520085595215367</v>
      </c>
    </row>
    <row r="6" spans="1:6" ht="15" customHeight="1">
      <c r="A6" s="8">
        <v>13</v>
      </c>
      <c r="B6" s="8" t="s">
        <v>2</v>
      </c>
      <c r="C6" s="16">
        <v>1072.5255999999999</v>
      </c>
      <c r="D6" s="16">
        <v>1523.1659766800501</v>
      </c>
      <c r="E6" s="16">
        <f t="shared" si="0"/>
        <v>450.64037668005017</v>
      </c>
      <c r="F6" s="27">
        <f t="shared" si="1"/>
        <v>0.42016747822154565</v>
      </c>
    </row>
    <row r="7" spans="1:6" ht="15" customHeight="1">
      <c r="A7" s="8">
        <v>14</v>
      </c>
      <c r="B7" s="8" t="s">
        <v>3</v>
      </c>
      <c r="C7" s="16">
        <v>1351.5202999999999</v>
      </c>
      <c r="D7" s="16">
        <v>1368.90610634787</v>
      </c>
      <c r="E7" s="16">
        <f t="shared" si="0"/>
        <v>17.38580634787013</v>
      </c>
      <c r="F7" s="27">
        <f t="shared" si="1"/>
        <v>1.2863888428364723E-2</v>
      </c>
    </row>
    <row r="8" spans="1:6" ht="15" customHeight="1">
      <c r="A8" s="8">
        <v>15</v>
      </c>
      <c r="B8" s="8" t="s">
        <v>4</v>
      </c>
      <c r="C8" s="16">
        <v>78.350499999999997</v>
      </c>
      <c r="D8" s="16">
        <v>100.036138392097</v>
      </c>
      <c r="E8" s="16">
        <f t="shared" si="0"/>
        <v>21.685638392097005</v>
      </c>
      <c r="F8" s="27">
        <f t="shared" si="1"/>
        <v>0.27677728147359626</v>
      </c>
    </row>
    <row r="9" spans="1:6" ht="15" customHeight="1">
      <c r="A9" s="8">
        <v>16</v>
      </c>
      <c r="B9" s="8" t="s">
        <v>5</v>
      </c>
      <c r="C9" s="16">
        <v>612.87919999999997</v>
      </c>
      <c r="D9" s="13" t="s">
        <v>44</v>
      </c>
      <c r="E9" s="16">
        <v>-612.87919999999997</v>
      </c>
      <c r="F9" s="28">
        <v>-1</v>
      </c>
    </row>
    <row r="10" spans="1:6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</row>
    <row r="11" spans="1:6" ht="15" customHeight="1">
      <c r="A11" s="8">
        <v>18</v>
      </c>
      <c r="B11" s="8" t="s">
        <v>7</v>
      </c>
      <c r="C11" s="16">
        <v>510.86739999999998</v>
      </c>
      <c r="D11" s="16">
        <v>497.07745628560207</v>
      </c>
      <c r="E11" s="16">
        <f t="shared" si="0"/>
        <v>-13.789943714397907</v>
      </c>
      <c r="F11" s="27">
        <f t="shared" si="1"/>
        <v>-2.6993195718493457E-2</v>
      </c>
    </row>
    <row r="12" spans="1:6" ht="15" customHeight="1">
      <c r="A12" s="8">
        <v>19</v>
      </c>
      <c r="B12" s="8" t="s">
        <v>8</v>
      </c>
      <c r="C12" s="16">
        <v>6.3555000000000001</v>
      </c>
      <c r="D12" s="13" t="s">
        <v>44</v>
      </c>
      <c r="E12" s="16">
        <v>-6.3555000000000001</v>
      </c>
      <c r="F12" s="28">
        <v>-1</v>
      </c>
    </row>
    <row r="13" spans="1:6" ht="15" customHeight="1">
      <c r="A13" s="77"/>
      <c r="B13" s="77"/>
      <c r="C13" s="11">
        <f t="shared" ref="C13:D13" si="2">SUM(C4:C12)</f>
        <v>8297.9097999999994</v>
      </c>
      <c r="D13" s="11">
        <f t="shared" si="2"/>
        <v>7828.3618106635076</v>
      </c>
      <c r="E13" s="25">
        <f t="shared" si="0"/>
        <v>-469.54798933649181</v>
      </c>
      <c r="F13" s="29">
        <f t="shared" si="1"/>
        <v>-5.6586297110206241E-2</v>
      </c>
    </row>
    <row r="14" spans="1:6" ht="15" customHeight="1">
      <c r="A14" s="55" t="s">
        <v>24</v>
      </c>
      <c r="B14" s="3"/>
      <c r="C14" s="3"/>
      <c r="D14" s="3"/>
      <c r="E14" s="3"/>
      <c r="F14" s="4"/>
    </row>
    <row r="16" spans="1:6" ht="15">
      <c r="A16" s="32" t="s">
        <v>61</v>
      </c>
      <c r="B16" s="33"/>
      <c r="C16" s="33"/>
      <c r="D16" s="33"/>
      <c r="E16" s="33"/>
      <c r="F16" s="3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  <vt:lpstr>Fiche_dInformation!_GoBack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Rolf Giezendanner</cp:lastModifiedBy>
  <dcterms:created xsi:type="dcterms:W3CDTF">2012-11-16T14:50:04Z</dcterms:created>
  <dcterms:modified xsi:type="dcterms:W3CDTF">2012-12-18T09:50:22Z</dcterms:modified>
</cp:coreProperties>
</file>