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_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F11"/>
  <c r="E4"/>
  <c r="E5"/>
  <c r="E6"/>
  <c r="E7"/>
  <c r="E8"/>
  <c r="E9"/>
  <c r="E11"/>
  <c r="C13"/>
  <c r="D13"/>
  <c r="C13" i="5"/>
  <c r="D13"/>
  <c r="E13"/>
  <c r="F13"/>
  <c r="G13"/>
  <c r="H6" i="7"/>
  <c r="I6"/>
  <c r="J6"/>
  <c r="I4"/>
  <c r="J4"/>
  <c r="H4"/>
  <c r="D13"/>
  <c r="E13"/>
  <c r="F13"/>
  <c r="G13"/>
  <c r="C13"/>
  <c r="H5" i="9"/>
  <c r="I5"/>
  <c r="J5"/>
  <c r="H6"/>
  <c r="I6"/>
  <c r="J6"/>
  <c r="H7"/>
  <c r="I7"/>
  <c r="J7"/>
  <c r="I4"/>
  <c r="J4"/>
  <c r="H4"/>
  <c r="D13"/>
  <c r="E13"/>
  <c r="F13"/>
  <c r="G13"/>
  <c r="C13"/>
  <c r="F13" i="10"/>
  <c r="E13"/>
  <c r="C13"/>
  <c r="I6"/>
  <c r="I4"/>
  <c r="H6"/>
  <c r="H4"/>
  <c r="G6"/>
  <c r="G4"/>
  <c r="F13" i="11"/>
  <c r="E13"/>
  <c r="C13"/>
  <c r="D9" s="1"/>
  <c r="I5"/>
  <c r="I6"/>
  <c r="I7"/>
  <c r="I4"/>
  <c r="H5"/>
  <c r="H6"/>
  <c r="H7"/>
  <c r="H4"/>
  <c r="G5"/>
  <c r="G6"/>
  <c r="G7"/>
  <c r="G4"/>
  <c r="F13" i="4" l="1"/>
  <c r="E13"/>
  <c r="I13" i="7"/>
  <c r="J13"/>
  <c r="H13"/>
  <c r="I13" i="9"/>
  <c r="J13"/>
  <c r="H13"/>
  <c r="D11" i="11"/>
  <c r="D4" i="10"/>
  <c r="I13"/>
  <c r="H13"/>
  <c r="D6"/>
  <c r="G13"/>
  <c r="D8" i="11"/>
  <c r="D4"/>
  <c r="I13"/>
  <c r="D7"/>
  <c r="H13"/>
  <c r="D6"/>
  <c r="G13"/>
  <c r="D5"/>
</calcChain>
</file>

<file path=xl/sharedStrings.xml><?xml version="1.0" encoding="utf-8"?>
<sst xmlns="http://schemas.openxmlformats.org/spreadsheetml/2006/main" count="429" uniqueCount="139">
  <si>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</si>
  <si>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</si>
  <si>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</si>
  <si>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</si>
  <si>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</si>
  <si>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</si>
  <si>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</si>
  <si>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</si>
  <si>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</si>
  <si>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</si>
  <si>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</si>
  <si>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</si>
  <si>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</si>
  <si>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</si>
  <si>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</si>
  <si>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</si>
  <si>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</si>
  <si>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</si>
  <si>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</si>
  <si>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</si>
  <si>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</si>
  <si>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</si>
  <si>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</si>
  <si>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</si>
  <si>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</si>
  <si>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</si>
  <si>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</si>
  <si>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</si>
  <si>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</si>
  <si>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</si>
  <si>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</si>
  <si>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</si>
  <si>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</si>
  <si>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</si>
  <si>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</si>
  <si>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</si>
  <si>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</si>
  <si>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</si>
  <si>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</si>
  <si>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</si>
  <si>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</si>
  <si>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</si>
  <si>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</si>
  <si>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</si>
  <si>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</si>
  <si>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01.01.2012</t>
  </si>
  <si>
    <t>ja</t>
  </si>
  <si>
    <t>nein</t>
  </si>
  <si>
    <t>Bahnareale innerhalb der Bauzone sind als HN 18 erfasst. Strassenflächen sind ausgeschnitten.</t>
  </si>
  <si>
    <t>keine</t>
  </si>
  <si>
    <t>Etat des données</t>
  </si>
  <si>
    <t>Etat complet</t>
  </si>
  <si>
    <t>Nombre de communes</t>
  </si>
  <si>
    <t>Types de zones</t>
  </si>
  <si>
    <t>Nombre de zones à l'intérieur des zones à bâtir</t>
  </si>
  <si>
    <t>Zones spéciales</t>
  </si>
  <si>
    <t>Zones de transport à l'intérieur des zone à bâtir</t>
  </si>
  <si>
    <t>Remarques</t>
  </si>
  <si>
    <t>Fiche d'information du canton de BS</t>
  </si>
  <si>
    <t>Office fédéral du développement territorial ARE</t>
  </si>
  <si>
    <t>Statistique suisse des zones à bâtir 2012</t>
  </si>
  <si>
    <t>Contenu</t>
  </si>
  <si>
    <t>- Statistiques par affectation principale</t>
  </si>
  <si>
    <t>- Statistiques par type de commune ARE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</si>
  <si>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</si>
  <si>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</si>
  <si>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</si>
  <si>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- Comparaison 2007 - 2012 par affectation principale</t>
  </si>
  <si>
    <t>Statistiques par affectation principale</t>
  </si>
  <si>
    <t>Statistiques par type de commune ARE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</si>
  <si>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</si>
  <si>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</si>
  <si>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</si>
  <si>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Comparaison 2007 - 2012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</si>
  <si>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</si>
  <si>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</si>
  <si>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</si>
  <si>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</si>
  <si>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- Légende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</si>
  <si>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</si>
  <si>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</si>
  <si>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</si>
  <si>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</si>
  <si>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</si>
  <si>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</si>
  <si>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</si>
  <si>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</si>
  <si>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</si>
  <si>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</si>
  <si>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</si>
  <si>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</si>
  <si>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</si>
  <si>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</si>
  <si>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</si>
  <si>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</si>
  <si>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</si>
  <si>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</si>
  <si>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</si>
  <si>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</si>
  <si>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</si>
  <si>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</si>
  <si>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</si>
  <si>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</si>
  <si>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</si>
  <si>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</si>
  <si>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</si>
  <si>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</si>
  <si>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</si>
  <si>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</si>
  <si>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</si>
  <si>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</si>
  <si>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</si>
  <si>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</si>
  <si>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</si>
  <si>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</si>
  <si>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</si>
  <si>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</si>
  <si>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</si>
  <si>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</si>
  <si>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</si>
  <si>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</si>
  <si>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</si>
  <si>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</si>
  <si>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</si>
  <si>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</si>
  <si>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</si>
  <si>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</si>
  <si>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</si>
  <si>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</si>
  <si>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</si>
  <si>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</si>
  <si>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</si>
  <si>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Canton de BS</t>
  </si>
  <si>
    <t>Faible desserte [ha]</t>
  </si>
  <si>
    <t>Faible desserte [%]</t>
  </si>
  <si>
    <t xml:space="preserve"> Faible desserte [ha]</t>
  </si>
  <si>
    <t xml:space="preserve"> Faible desserte [%]</t>
  </si>
  <si>
    <t>Desserte moyenne [ha]</t>
  </si>
  <si>
    <t>Desserte moyenne [%]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</si>
</sst>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9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69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0" fontId="5" fillId="0" borderId="5" xfId="0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8" fillId="0" borderId="4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8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/>
    </xf>
    <xf numFmtId="0" fontId="5" fillId="0" borderId="5" xfId="0" applyFont="1" applyBorder="1" applyAlignment="1">
      <alignment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7" fillId="0" borderId="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9" fillId="0" borderId="0" xfId="0" applyFont="1"/>
    <xf numFmtId="49" fontId="10" fillId="0" borderId="0" xfId="0" applyNumberFormat="1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2" fillId="2" borderId="12" xfId="1" applyFont="1" applyFill="1" applyBorder="1" applyAlignment="1">
      <alignment vertical="center"/>
    </xf>
    <xf numFmtId="0" fontId="11" fillId="0" borderId="0" xfId="1" applyFont="1"/>
    <xf numFmtId="49" fontId="0" fillId="0" borderId="0" xfId="0" applyNumberFormat="1" applyFont="1"/>
    <xf numFmtId="0" fontId="13" fillId="0" borderId="0" xfId="2" applyFont="1" applyAlignment="1" applyProtection="1">
      <alignment vertical="top"/>
    </xf>
    <xf numFmtId="0" fontId="14" fillId="0" borderId="0" xfId="0" applyFont="1" applyAlignment="1">
      <alignment vertical="top"/>
    </xf>
    <xf numFmtId="0" fontId="14" fillId="0" borderId="0" xfId="3"/>
    <xf numFmtId="49" fontId="17" fillId="0" borderId="4" xfId="3" applyNumberFormat="1" applyFont="1" applyBorder="1" applyAlignment="1">
      <alignment horizontal="left" vertical="top" wrapText="1"/>
    </xf>
    <xf numFmtId="49" fontId="14" fillId="0" borderId="8" xfId="3" applyNumberFormat="1" applyBorder="1" applyAlignment="1">
      <alignment horizontal="left" vertical="top" wrapText="1"/>
    </xf>
    <xf numFmtId="49" fontId="17" fillId="0" borderId="5" xfId="3" applyNumberFormat="1" applyFont="1" applyBorder="1" applyAlignment="1">
      <alignment horizontal="left" vertical="top" wrapText="1"/>
    </xf>
    <xf numFmtId="49" fontId="14" fillId="0" borderId="13" xfId="3" applyNumberFormat="1" applyBorder="1" applyAlignment="1">
      <alignment horizontal="left" vertical="top" wrapText="1"/>
    </xf>
    <xf numFmtId="49" fontId="17" fillId="0" borderId="13" xfId="3" applyNumberFormat="1" applyFont="1" applyBorder="1" applyAlignment="1">
      <alignment horizontal="left" vertical="top" wrapText="1"/>
    </xf>
    <xf numFmtId="49" fontId="17" fillId="0" borderId="11" xfId="3" applyNumberFormat="1" applyFont="1" applyBorder="1" applyAlignment="1">
      <alignment horizontal="left" vertical="top" wrapText="1"/>
    </xf>
    <xf numFmtId="49" fontId="14" fillId="0" borderId="11" xfId="3" applyNumberFormat="1" applyBorder="1" applyAlignment="1">
      <alignment horizontal="left" vertical="top" wrapText="1"/>
    </xf>
    <xf numFmtId="0" fontId="14" fillId="0" borderId="0" xfId="3" applyAlignment="1">
      <alignment horizontal="left" vertical="top" wrapText="1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5" fillId="5" borderId="4" xfId="3" applyNumberFormat="1" applyFont="1" applyFill="1" applyBorder="1" applyAlignment="1">
      <alignment horizontal="left" vertical="top" wrapText="1"/>
    </xf>
    <xf numFmtId="49" fontId="15" fillId="5" borderId="11" xfId="3" applyNumberFormat="1" applyFont="1" applyFill="1" applyBorder="1" applyAlignment="1">
      <alignment horizontal="left" vertical="top" wrapText="1"/>
    </xf>
    <xf numFmtId="49" fontId="16" fillId="5" borderId="4" xfId="3" applyNumberFormat="1" applyFont="1" applyFill="1" applyBorder="1" applyAlignment="1">
      <alignment horizontal="left" vertical="top" wrapText="1"/>
    </xf>
    <xf numFmtId="49" fontId="16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1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9102778452252938"/>
          <c:h val="0.68168857747407186"/>
        </c:manualLayout>
      </c:layout>
      <c:barChart>
        <c:barDir val="bar"/>
        <c:grouping val="clustered"/>
        <c:ser>
          <c:idx val="0"/>
          <c:order val="0"/>
          <c:dLbls>
            <c:dLbl>
              <c:idx val="6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699.96607800000095</c:v>
                </c:pt>
                <c:pt idx="1">
                  <c:v>207.10367948699701</c:v>
                </c:pt>
                <c:pt idx="2">
                  <c:v>334.51734099999203</c:v>
                </c:pt>
                <c:pt idx="3">
                  <c:v>206.18852099999498</c:v>
                </c:pt>
                <c:pt idx="4">
                  <c:v>283.54727159499799</c:v>
                </c:pt>
                <c:pt idx="5">
                  <c:v>203.42588692848898</c:v>
                </c:pt>
                <c:pt idx="6" formatCode="General">
                  <c:v>0</c:v>
                </c:pt>
                <c:pt idx="7">
                  <c:v>177.668823</c:v>
                </c:pt>
                <c:pt idx="8" formatCode="General">
                  <c:v>0</c:v>
                </c:pt>
              </c:numCache>
            </c:numRef>
          </c:val>
        </c:ser>
        <c:gapWidth val="70"/>
        <c:axId val="130172800"/>
        <c:axId val="130174336"/>
      </c:barChart>
      <c:catAx>
        <c:axId val="130172800"/>
        <c:scaling>
          <c:orientation val="maxMin"/>
        </c:scaling>
        <c:axPos val="l"/>
        <c:tickLblPos val="nextTo"/>
        <c:crossAx val="130174336"/>
        <c:crosses val="autoZero"/>
        <c:auto val="1"/>
        <c:lblAlgn val="ctr"/>
        <c:lblOffset val="100"/>
      </c:catAx>
      <c:valAx>
        <c:axId val="130174336"/>
        <c:scaling>
          <c:orientation val="minMax"/>
        </c:scaling>
        <c:axPos val="t"/>
        <c:majorGridlines/>
        <c:numFmt formatCode="#,##0" sourceLinked="1"/>
        <c:tickLblPos val="high"/>
        <c:crossAx val="13017280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Desserte des zones à bâtir par les transports publics selon les affectations principales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218.36682935980497</c:v>
                </c:pt>
                <c:pt idx="1">
                  <c:v>59.552199878551605</c:v>
                </c:pt>
                <c:pt idx="2">
                  <c:v>252.08060697779703</c:v>
                </c:pt>
                <c:pt idx="3">
                  <c:v>145.92138350818999</c:v>
                </c:pt>
                <c:pt idx="4">
                  <c:v>109.81332510039599</c:v>
                </c:pt>
                <c:pt idx="5">
                  <c:v>83.483817377441</c:v>
                </c:pt>
                <c:pt idx="6" formatCode="General">
                  <c:v>0</c:v>
                </c:pt>
                <c:pt idx="7">
                  <c:v>71.827074786694297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317.84332864172399</c:v>
                </c:pt>
                <c:pt idx="1">
                  <c:v>101.11806903185101</c:v>
                </c:pt>
                <c:pt idx="2">
                  <c:v>74.642414218029401</c:v>
                </c:pt>
                <c:pt idx="3">
                  <c:v>52.051051774833603</c:v>
                </c:pt>
                <c:pt idx="4">
                  <c:v>106.66872941786301</c:v>
                </c:pt>
                <c:pt idx="5">
                  <c:v>85.206967240914594</c:v>
                </c:pt>
                <c:pt idx="6" formatCode="General">
                  <c:v>0</c:v>
                </c:pt>
                <c:pt idx="7">
                  <c:v>69.864649368890198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132.850650533753</c:v>
                </c:pt>
                <c:pt idx="1">
                  <c:v>37.533723272078603</c:v>
                </c:pt>
                <c:pt idx="2">
                  <c:v>6.6426823125230499</c:v>
                </c:pt>
                <c:pt idx="3">
                  <c:v>7.4070977573873895</c:v>
                </c:pt>
                <c:pt idx="4">
                  <c:v>52.2282960072327</c:v>
                </c:pt>
                <c:pt idx="5">
                  <c:v>33.571322390203804</c:v>
                </c:pt>
                <c:pt idx="6" formatCode="General">
                  <c:v>0</c:v>
                </c:pt>
                <c:pt idx="7">
                  <c:v>20.3358388601755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30.745193020267099</c:v>
                </c:pt>
                <c:pt idx="1">
                  <c:v>8.8996851910729013</c:v>
                </c:pt>
                <c:pt idx="2">
                  <c:v>1.1516319999993601</c:v>
                </c:pt>
                <c:pt idx="3">
                  <c:v>0.80898780275013493</c:v>
                </c:pt>
                <c:pt idx="4">
                  <c:v>14.785878648589499</c:v>
                </c:pt>
                <c:pt idx="5">
                  <c:v>1.1637785143945001</c:v>
                </c:pt>
                <c:pt idx="6" formatCode="General">
                  <c:v>0</c:v>
                </c:pt>
                <c:pt idx="7">
                  <c:v>14.815510299463702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0.16007011674993701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5.10500524874248E-2</c:v>
                </c:pt>
                <c:pt idx="5">
                  <c:v>0</c:v>
                </c:pt>
                <c:pt idx="6" formatCode="General">
                  <c:v>0</c:v>
                </c:pt>
                <c:pt idx="7">
                  <c:v>0.82575115900028906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1107840"/>
        <c:axId val="131199744"/>
      </c:barChart>
      <c:catAx>
        <c:axId val="131107840"/>
        <c:scaling>
          <c:orientation val="maxMin"/>
        </c:scaling>
        <c:axPos val="l"/>
        <c:tickLblPos val="nextTo"/>
        <c:crossAx val="131199744"/>
        <c:crosses val="autoZero"/>
        <c:auto val="1"/>
        <c:lblAlgn val="ctr"/>
        <c:lblOffset val="100"/>
      </c:catAx>
      <c:valAx>
        <c:axId val="131199744"/>
        <c:scaling>
          <c:orientation val="minMax"/>
        </c:scaling>
        <c:axPos val="t"/>
        <c:majorGridlines/>
        <c:numFmt formatCode="#,##0" sourceLinked="1"/>
        <c:tickLblPos val="high"/>
        <c:crossAx val="13110784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Desserte des zones à bâtir par les transports publics selon les affectations principales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dLbls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0.31196773414760182</c:v>
                </c:pt>
                <c:pt idx="1">
                  <c:v>0.28754776657652947</c:v>
                </c:pt>
                <c:pt idx="2">
                  <c:v>0.75356515259432832</c:v>
                </c:pt>
                <c:pt idx="3">
                  <c:v>0.70770857131850817</c:v>
                </c:pt>
                <c:pt idx="4">
                  <c:v>0.38728400215982883</c:v>
                </c:pt>
                <c:pt idx="5">
                  <c:v>0.4103893521850786</c:v>
                </c:pt>
                <c:pt idx="6" formatCode="General">
                  <c:v>0</c:v>
                </c:pt>
                <c:pt idx="7">
                  <c:v>0.40427506063178181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dLbls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0.45408390707046692</c:v>
                </c:pt>
                <c:pt idx="1">
                  <c:v>0.48824854446917304</c:v>
                </c:pt>
                <c:pt idx="2">
                  <c:v>0.2231346668614323</c:v>
                </c:pt>
                <c:pt idx="3">
                  <c:v>0.25244398457286882</c:v>
                </c:pt>
                <c:pt idx="4">
                  <c:v>0.376193803406695</c:v>
                </c:pt>
                <c:pt idx="5">
                  <c:v>0.41886000408389584</c:v>
                </c:pt>
                <c:pt idx="6" formatCode="General">
                  <c:v>0</c:v>
                </c:pt>
                <c:pt idx="7">
                  <c:v>0.39322964833949298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0.1897958428418646</c:v>
                </c:pt>
                <c:pt idx="1">
                  <c:v>0.1812315635727646</c:v>
                </c:pt>
                <c:pt idx="2">
                  <c:v>1.9857512922098659E-2</c:v>
                </c:pt>
                <c:pt idx="3">
                  <c:v>3.5923909474192578E-2</c:v>
                </c:pt>
                <c:pt idx="4">
                  <c:v>0.18419607534128252</c:v>
                </c:pt>
                <c:pt idx="5">
                  <c:v>0.16502974684810076</c:v>
                </c:pt>
                <c:pt idx="6" formatCode="General">
                  <c:v>0</c:v>
                </c:pt>
                <c:pt idx="7">
                  <c:v>0.11445924134611361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4.3923833260679786E-2</c:v>
                </c:pt>
                <c:pt idx="1">
                  <c:v>4.2972125381532875E-2</c:v>
                </c:pt>
                <c:pt idx="2">
                  <c:v>3.4426676221406697E-3</c:v>
                </c:pt>
                <c:pt idx="3">
                  <c:v>3.9235346344304867E-3</c:v>
                </c:pt>
                <c:pt idx="4">
                  <c:v>5.2146078385660807E-2</c:v>
                </c:pt>
                <c:pt idx="5">
                  <c:v>5.7208968829248787E-3</c:v>
                </c:pt>
                <c:pt idx="6" formatCode="General">
                  <c:v>0</c:v>
                </c:pt>
                <c:pt idx="7">
                  <c:v>8.3388351013788137E-2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2.286826793868897E-4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1.8004070653287148E-4</c:v>
                </c:pt>
                <c:pt idx="5">
                  <c:v>0</c:v>
                </c:pt>
                <c:pt idx="6" formatCode="General">
                  <c:v>0</c:v>
                </c:pt>
                <c:pt idx="7">
                  <c:v>4.6476986688235127E-3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1218048"/>
        <c:axId val="131264896"/>
      </c:barChart>
      <c:catAx>
        <c:axId val="131218048"/>
        <c:scaling>
          <c:orientation val="maxMin"/>
        </c:scaling>
        <c:axPos val="l"/>
        <c:tickLblPos val="nextTo"/>
        <c:crossAx val="131264896"/>
        <c:crosses val="autoZero"/>
        <c:auto val="1"/>
        <c:lblAlgn val="ctr"/>
        <c:lblOffset val="100"/>
      </c:catAx>
      <c:valAx>
        <c:axId val="131264896"/>
        <c:scaling>
          <c:orientation val="minMax"/>
        </c:scaling>
        <c:axPos val="t"/>
        <c:majorGridlines/>
        <c:numFmt formatCode="0%" sourceLinked="1"/>
        <c:tickLblPos val="high"/>
        <c:crossAx val="13121804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</a:t>
            </a:r>
            <a:r>
              <a:rPr lang="de-CH" sz="1000" baseline="0"/>
              <a:t> </a:t>
            </a:r>
            <a:r>
              <a:rPr lang="de-CH" sz="1000"/>
              <a:t>2007 et 2012 (en hectares)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dLbl>
              <c:idx val="6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>
                  <c:v>699.40110000000004</c:v>
                </c:pt>
                <c:pt idx="1">
                  <c:v>208.84960000000001</c:v>
                </c:pt>
                <c:pt idx="2">
                  <c:v>334.31490000000002</c:v>
                </c:pt>
                <c:pt idx="3">
                  <c:v>202.73009999999999</c:v>
                </c:pt>
                <c:pt idx="4">
                  <c:v>280.9153</c:v>
                </c:pt>
                <c:pt idx="5">
                  <c:v>200.12970000000001</c:v>
                </c:pt>
                <c:pt idx="6" formatCode="General">
                  <c:v>0</c:v>
                </c:pt>
                <c:pt idx="7">
                  <c:v>178.51070000000001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dLbl>
              <c:idx val="6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699.96607800000095</c:v>
                </c:pt>
                <c:pt idx="1">
                  <c:v>207.10367948699701</c:v>
                </c:pt>
                <c:pt idx="2">
                  <c:v>334.51734099999203</c:v>
                </c:pt>
                <c:pt idx="3">
                  <c:v>206.18852099999498</c:v>
                </c:pt>
                <c:pt idx="4">
                  <c:v>283.54727159499799</c:v>
                </c:pt>
                <c:pt idx="5">
                  <c:v>203.42588692848898</c:v>
                </c:pt>
                <c:pt idx="6" formatCode="General">
                  <c:v>0</c:v>
                </c:pt>
                <c:pt idx="7">
                  <c:v>177.668823</c:v>
                </c:pt>
                <c:pt idx="8" formatCode="General">
                  <c:v>0</c:v>
                </c:pt>
              </c:numCache>
            </c:numRef>
          </c:val>
        </c:ser>
        <c:gapWidth val="50"/>
        <c:axId val="131291776"/>
        <c:axId val="131307776"/>
      </c:barChart>
      <c:catAx>
        <c:axId val="131291776"/>
        <c:scaling>
          <c:orientation val="maxMin"/>
        </c:scaling>
        <c:axPos val="l"/>
        <c:tickLblPos val="nextTo"/>
        <c:crossAx val="131307776"/>
        <c:crosses val="autoZero"/>
        <c:auto val="1"/>
        <c:lblAlgn val="ctr"/>
        <c:lblOffset val="100"/>
      </c:catAx>
      <c:valAx>
        <c:axId val="131307776"/>
        <c:scaling>
          <c:orientation val="minMax"/>
        </c:scaling>
        <c:axPos val="t"/>
        <c:majorGridlines/>
        <c:numFmt formatCode="#,##0" sourceLinked="1"/>
        <c:tickLblPos val="high"/>
        <c:crossAx val="13129177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6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699.96607800000095</c:v>
                </c:pt>
                <c:pt idx="1">
                  <c:v>207.10367948699701</c:v>
                </c:pt>
                <c:pt idx="2">
                  <c:v>334.51734099999203</c:v>
                </c:pt>
                <c:pt idx="3">
                  <c:v>206.18852099999498</c:v>
                </c:pt>
                <c:pt idx="4">
                  <c:v>283.54727159499799</c:v>
                </c:pt>
                <c:pt idx="5">
                  <c:v>203.42588692848898</c:v>
                </c:pt>
                <c:pt idx="6" formatCode="General">
                  <c:v>0</c:v>
                </c:pt>
                <c:pt idx="7">
                  <c:v>177.668823</c:v>
                </c:pt>
                <c:pt idx="8" formatCode="General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701"/>
          <c:y val="0.14803982101356272"/>
          <c:w val="0.31535138228866894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type de commune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4187242013250545"/>
          <c:w val="0.56297166048076619"/>
          <c:h val="0.68168857747407186"/>
        </c:manualLayout>
      </c:layout>
      <c:barChart>
        <c:barDir val="bar"/>
        <c:grouping val="clustered"/>
        <c:ser>
          <c:idx val="0"/>
          <c:order val="0"/>
          <c:dLbls>
            <c:dLbl>
              <c:idx val="1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General</c:formatCode>
                <c:ptCount val="9"/>
                <c:pt idx="0" formatCode="#,##0">
                  <c:v>1655.7442752679801</c:v>
                </c:pt>
                <c:pt idx="1">
                  <c:v>0</c:v>
                </c:pt>
                <c:pt idx="2" formatCode="#,##0">
                  <c:v>456.67332574249997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gapWidth val="70"/>
        <c:axId val="130569728"/>
        <c:axId val="129839104"/>
      </c:barChart>
      <c:catAx>
        <c:axId val="130569728"/>
        <c:scaling>
          <c:orientation val="maxMin"/>
        </c:scaling>
        <c:axPos val="l"/>
        <c:tickLblPos val="nextTo"/>
        <c:crossAx val="129839104"/>
        <c:crosses val="autoZero"/>
        <c:auto val="1"/>
        <c:lblAlgn val="ctr"/>
        <c:lblOffset val="100"/>
      </c:catAx>
      <c:valAx>
        <c:axId val="129839104"/>
        <c:scaling>
          <c:orientation val="minMax"/>
        </c:scaling>
        <c:axPos val="t"/>
        <c:majorGridlines/>
        <c:numFmt formatCode="#,##0" sourceLinked="1"/>
        <c:tickLblPos val="high"/>
        <c:crossAx val="130569728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 zones à bâtir par habitant selon les types de communes (en m</a:t>
            </a:r>
            <a:r>
              <a:rPr lang="de-CH" sz="1000" baseline="30000"/>
              <a:t>2</a:t>
            </a:r>
            <a:r>
              <a:rPr lang="de-CH" sz="1000"/>
              <a:t>/hab.)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4187242013250545"/>
          <c:w val="0.57098373165909355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1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General</c:formatCode>
                <c:ptCount val="9"/>
                <c:pt idx="0" formatCode="#,##0">
                  <c:v>101.69107641323785</c:v>
                </c:pt>
                <c:pt idx="1">
                  <c:v>0</c:v>
                </c:pt>
                <c:pt idx="2" formatCode="#,##0">
                  <c:v>209.51200887392761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gapWidth val="70"/>
        <c:axId val="129844736"/>
        <c:axId val="129848448"/>
      </c:barChart>
      <c:catAx>
        <c:axId val="129844736"/>
        <c:scaling>
          <c:orientation val="maxMin"/>
        </c:scaling>
        <c:axPos val="l"/>
        <c:tickLblPos val="nextTo"/>
        <c:crossAx val="129848448"/>
        <c:crosses val="autoZero"/>
        <c:auto val="1"/>
        <c:lblAlgn val="ctr"/>
        <c:lblOffset val="100"/>
      </c:catAx>
      <c:valAx>
        <c:axId val="129848448"/>
        <c:scaling>
          <c:orientation val="minMax"/>
        </c:scaling>
        <c:axPos val="t"/>
        <c:majorGridlines/>
        <c:numFmt formatCode="#,##0" sourceLinked="1"/>
        <c:tickLblPos val="high"/>
        <c:crossAx val="12984473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 zones à bâtir par habitant et emploi selon les types de communes (en m</a:t>
            </a:r>
            <a:r>
              <a:rPr lang="de-CH" sz="1000" baseline="30000"/>
              <a:t>2</a:t>
            </a:r>
            <a:r>
              <a:rPr lang="de-CH" sz="1000"/>
              <a:t>/habitant+emploi)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9563876651982379"/>
          <c:w val="0.57098373165909355"/>
          <c:h val="0.63232751743036564"/>
        </c:manualLayout>
      </c:layout>
      <c:barChart>
        <c:barDir val="bar"/>
        <c:grouping val="clustered"/>
        <c:ser>
          <c:idx val="0"/>
          <c:order val="0"/>
          <c:dLbls>
            <c:dLbl>
              <c:idx val="1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General</c:formatCode>
                <c:ptCount val="9"/>
                <c:pt idx="0" formatCode="#,##0">
                  <c:v>53.786570617730874</c:v>
                </c:pt>
                <c:pt idx="1">
                  <c:v>0</c:v>
                </c:pt>
                <c:pt idx="2" formatCode="#,##0">
                  <c:v>175.44115472243564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gapWidth val="70"/>
        <c:axId val="129881984"/>
        <c:axId val="129890560"/>
      </c:barChart>
      <c:catAx>
        <c:axId val="129881984"/>
        <c:scaling>
          <c:orientation val="maxMin"/>
        </c:scaling>
        <c:axPos val="l"/>
        <c:tickLblPos val="nextTo"/>
        <c:crossAx val="129890560"/>
        <c:crosses val="autoZero"/>
        <c:auto val="1"/>
        <c:lblAlgn val="ctr"/>
        <c:lblOffset val="100"/>
      </c:catAx>
      <c:valAx>
        <c:axId val="129890560"/>
        <c:scaling>
          <c:orientation val="minMax"/>
        </c:scaling>
        <c:axPos val="t"/>
        <c:majorGridlines/>
        <c:numFmt formatCode="#,##0" sourceLinked="1"/>
        <c:tickLblPos val="high"/>
        <c:crossAx val="12988198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620.51568176963326</c:v>
                </c:pt>
                <c:pt idx="1">
                  <c:v>177.65059301176251</c:v>
                </c:pt>
                <c:pt idx="2">
                  <c:v>322.96824648149544</c:v>
                </c:pt>
                <c:pt idx="3">
                  <c:v>197.24148486226497</c:v>
                </c:pt>
                <c:pt idx="4">
                  <c:v>283.54727159499799</c:v>
                </c:pt>
                <c:pt idx="5">
                  <c:v>203.42588692848898</c:v>
                </c:pt>
                <c:pt idx="6" formatCode="General">
                  <c:v>0</c:v>
                </c:pt>
                <c:pt idx="7">
                  <c:v>177.668823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43.088686406623204</c:v>
                </c:pt>
                <c:pt idx="1">
                  <c:v>11.764794563783703</c:v>
                </c:pt>
                <c:pt idx="2">
                  <c:v>7.6037652910470905</c:v>
                </c:pt>
                <c:pt idx="3">
                  <c:v>5.1571407307820891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36.361709823744498</c:v>
                </c:pt>
                <c:pt idx="1">
                  <c:v>17.688291911450801</c:v>
                </c:pt>
                <c:pt idx="2">
                  <c:v>3.94532922744951</c:v>
                </c:pt>
                <c:pt idx="3">
                  <c:v>3.7898954069479305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0669952"/>
        <c:axId val="130741376"/>
      </c:barChart>
      <c:catAx>
        <c:axId val="130669952"/>
        <c:scaling>
          <c:orientation val="maxMin"/>
        </c:scaling>
        <c:axPos val="l"/>
        <c:tickLblPos val="nextTo"/>
        <c:crossAx val="130741376"/>
        <c:crosses val="autoZero"/>
        <c:auto val="1"/>
        <c:lblAlgn val="ctr"/>
        <c:lblOffset val="100"/>
      </c:catAx>
      <c:valAx>
        <c:axId val="130741376"/>
        <c:scaling>
          <c:orientation val="minMax"/>
        </c:scaling>
        <c:axPos val="t"/>
        <c:majorGridlines/>
        <c:numFmt formatCode="#,##0" sourceLinked="1"/>
        <c:tickLblPos val="high"/>
        <c:crossAx val="13066995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0.88649393345263283</c:v>
                </c:pt>
                <c:pt idx="1">
                  <c:v>0.85778578850848608</c:v>
                </c:pt>
                <c:pt idx="2">
                  <c:v>0.96547534879964003</c:v>
                </c:pt>
                <c:pt idx="3">
                  <c:v>0.95660749640989851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6.1558249407942231E-2</c:v>
                </c:pt>
                <c:pt idx="1">
                  <c:v>5.6806303938807395E-2</c:v>
                </c:pt>
                <c:pt idx="2">
                  <c:v>2.2730556413956642E-2</c:v>
                </c:pt>
                <c:pt idx="3">
                  <c:v>2.501177420435648E-2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5.194781713942493E-2</c:v>
                </c:pt>
                <c:pt idx="1">
                  <c:v>8.5407907552706511E-2</c:v>
                </c:pt>
                <c:pt idx="2">
                  <c:v>1.1794094786403328E-2</c:v>
                </c:pt>
                <c:pt idx="3">
                  <c:v>1.8380729385745111E-2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0756992"/>
        <c:axId val="130758528"/>
      </c:barChart>
      <c:catAx>
        <c:axId val="130756992"/>
        <c:scaling>
          <c:orientation val="maxMin"/>
        </c:scaling>
        <c:axPos val="l"/>
        <c:tickLblPos val="nextTo"/>
        <c:crossAx val="130758528"/>
        <c:crosses val="autoZero"/>
        <c:auto val="1"/>
        <c:lblAlgn val="ctr"/>
        <c:lblOffset val="100"/>
      </c:catAx>
      <c:valAx>
        <c:axId val="130758528"/>
        <c:scaling>
          <c:orientation val="minMax"/>
        </c:scaling>
        <c:axPos val="t"/>
        <c:majorGridlines/>
        <c:numFmt formatCode="0%" sourceLinked="1"/>
        <c:tickLblPos val="high"/>
        <c:crossAx val="13075699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type de commune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General</c:formatCode>
                <c:ptCount val="9"/>
                <c:pt idx="0" formatCode="#,##0">
                  <c:v>1579.7819913039216</c:v>
                </c:pt>
                <c:pt idx="1">
                  <c:v>0</c:v>
                </c:pt>
                <c:pt idx="2" formatCode="#,##0">
                  <c:v>403.23599634472959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General</c:formatCode>
                <c:ptCount val="9"/>
                <c:pt idx="0" formatCode="#,##0">
                  <c:v>44.463024495259901</c:v>
                </c:pt>
                <c:pt idx="1">
                  <c:v>0</c:v>
                </c:pt>
                <c:pt idx="2" formatCode="#,##0">
                  <c:v>23.1513624969764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General</c:formatCode>
                <c:ptCount val="9"/>
                <c:pt idx="0" formatCode="#,##0">
                  <c:v>31.499259468798702</c:v>
                </c:pt>
                <c:pt idx="1">
                  <c:v>0</c:v>
                </c:pt>
                <c:pt idx="2" formatCode="#,##0">
                  <c:v>30.285966900793998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30902272"/>
        <c:axId val="130945024"/>
      </c:barChart>
      <c:catAx>
        <c:axId val="130902272"/>
        <c:scaling>
          <c:orientation val="maxMin"/>
        </c:scaling>
        <c:axPos val="l"/>
        <c:tickLblPos val="nextTo"/>
        <c:crossAx val="130945024"/>
        <c:crosses val="autoZero"/>
        <c:auto val="1"/>
        <c:lblAlgn val="ctr"/>
        <c:lblOffset val="100"/>
      </c:catAx>
      <c:valAx>
        <c:axId val="130945024"/>
        <c:scaling>
          <c:orientation val="minMax"/>
        </c:scaling>
        <c:axPos val="t"/>
        <c:majorGridlines/>
        <c:numFmt formatCode="#,##0" sourceLinked="1"/>
        <c:tickLblPos val="high"/>
        <c:crossAx val="13090227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type de commune (en pourcentages)</a:t>
            </a:r>
          </a:p>
        </c:rich>
      </c:tx>
      <c:layout>
        <c:manualLayout>
          <c:xMode val="edge"/>
          <c:yMode val="edge"/>
          <c:x val="0.12965312705955778"/>
          <c:y val="2.6431718061674089E-2"/>
        </c:manualLayout>
      </c:layout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1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General</c:formatCode>
                <c:ptCount val="9"/>
                <c:pt idx="0" formatCode="0%">
                  <c:v>0.95412197094761853</c:v>
                </c:pt>
                <c:pt idx="1">
                  <c:v>0</c:v>
                </c:pt>
                <c:pt idx="2" formatCode="0%">
                  <c:v>0.88298565651740824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1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General</c:formatCode>
                <c:ptCount val="9"/>
                <c:pt idx="0" formatCode="0%">
                  <c:v>2.6853799321192647E-2</c:v>
                </c:pt>
                <c:pt idx="1">
                  <c:v>0</c:v>
                </c:pt>
                <c:pt idx="2" formatCode="0%">
                  <c:v>5.0695674986785934E-2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1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General</c:formatCode>
                <c:ptCount val="9"/>
                <c:pt idx="0" formatCode="0%">
                  <c:v>1.9024229731188762E-2</c:v>
                </c:pt>
                <c:pt idx="1">
                  <c:v>0</c:v>
                </c:pt>
                <c:pt idx="2" formatCode="0%">
                  <c:v>6.631866849580581E-2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gapWidth val="50"/>
        <c:overlap val="100"/>
        <c:axId val="130985344"/>
        <c:axId val="131081344"/>
      </c:barChart>
      <c:catAx>
        <c:axId val="130985344"/>
        <c:scaling>
          <c:orientation val="maxMin"/>
        </c:scaling>
        <c:axPos val="l"/>
        <c:tickLblPos val="nextTo"/>
        <c:crossAx val="131081344"/>
        <c:crosses val="autoZero"/>
        <c:auto val="1"/>
        <c:lblAlgn val="ctr"/>
        <c:lblOffset val="100"/>
      </c:catAx>
      <c:valAx>
        <c:axId val="131081344"/>
        <c:scaling>
          <c:orientation val="minMax"/>
        </c:scaling>
        <c:axPos val="t"/>
        <c:majorGridlines/>
        <c:numFmt formatCode="0%" sourceLinked="1"/>
        <c:tickLblPos val="high"/>
        <c:crossAx val="13098534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572250" y="31908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353175" y="35528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34075" y="28860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381750" y="38290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81700" y="35718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688975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381750" y="36290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657975" y="33337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495925" y="28670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62650" y="27908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53125" y="29718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29300" y="35052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572375" y="36861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0"/>
  <sheetViews>
    <sheetView tabSelected="1" workbookViewId="0">
      <selection activeCell="A4" sqref="A4:B5"/>
    </sheetView>
  </sheetViews>
  <sheetFormatPr baseColWidth="10" defaultRowHeight="15"/>
  <cols>
    <col min="1" max="1" width="43.7109375" style="33" customWidth="1"/>
    <col min="2" max="2" width="57.7109375" style="33" customWidth="1"/>
  </cols>
  <sheetData>
    <row r="1" spans="1:2" ht="18.75">
      <c r="A1" s="40" t="s">
        <v>59</v>
      </c>
    </row>
    <row r="2" spans="1:2" ht="18.75">
      <c r="A2" s="40" t="s">
        <v>60</v>
      </c>
    </row>
    <row r="4" spans="1:2" ht="12.75">
      <c r="A4" s="59" t="s">
        <v>58</v>
      </c>
      <c r="B4" s="60"/>
    </row>
    <row r="5" spans="1:2" ht="12.75">
      <c r="A5" s="61"/>
      <c r="B5" s="62"/>
    </row>
    <row r="6" spans="1:2">
      <c r="A6" s="29" t="s">
        <v>50</v>
      </c>
      <c r="B6" s="37" t="s">
        <v>45</v>
      </c>
    </row>
    <row r="7" spans="1:2">
      <c r="A7" s="31"/>
      <c r="B7" s="38"/>
    </row>
    <row r="8" spans="1:2">
      <c r="A8" s="29" t="s">
        <v>51</v>
      </c>
      <c r="B8" s="37" t="s">
        <v>46</v>
      </c>
    </row>
    <row r="9" spans="1:2">
      <c r="A9" s="35" t="s">
        <v>52</v>
      </c>
      <c r="B9" s="39">
        <v>3</v>
      </c>
    </row>
    <row r="10" spans="1:2">
      <c r="A10" s="30"/>
      <c r="B10" s="38"/>
    </row>
    <row r="11" spans="1:2">
      <c r="A11" s="31" t="s">
        <v>53</v>
      </c>
      <c r="B11" s="37"/>
    </row>
    <row r="12" spans="1:2">
      <c r="A12" s="36" t="s">
        <v>54</v>
      </c>
      <c r="B12" s="39">
        <v>7</v>
      </c>
    </row>
    <row r="13" spans="1:2">
      <c r="A13" s="35" t="s">
        <v>55</v>
      </c>
      <c r="B13" s="39" t="s">
        <v>47</v>
      </c>
    </row>
    <row r="14" spans="1:2">
      <c r="A14" s="31"/>
      <c r="B14" s="38"/>
    </row>
    <row r="15" spans="1:2" ht="30">
      <c r="A15" s="34" t="s">
        <v>56</v>
      </c>
      <c r="B15" s="37" t="s">
        <v>48</v>
      </c>
    </row>
    <row r="16" spans="1:2">
      <c r="A16" s="30"/>
      <c r="B16" s="38"/>
    </row>
    <row r="17" spans="1:2">
      <c r="A17" s="29" t="s">
        <v>57</v>
      </c>
      <c r="B17" s="37" t="s">
        <v>49</v>
      </c>
    </row>
    <row r="18" spans="1:2">
      <c r="A18" s="32"/>
      <c r="B18" s="38"/>
    </row>
    <row r="20" spans="1:2" s="42" customFormat="1" ht="17.100000000000001" customHeight="1">
      <c r="A20" s="41" t="s">
        <v>61</v>
      </c>
      <c r="B20" s="41"/>
    </row>
    <row r="21" spans="1:2" s="47" customFormat="1" ht="15" customHeight="1">
      <c r="A21" s="43" t="s">
        <v>78</v>
      </c>
      <c r="B21" s="43"/>
    </row>
    <row r="22" spans="1:2">
      <c r="A22" s="43" t="s">
        <v>62</v>
      </c>
      <c r="B22" s="44"/>
    </row>
    <row r="23" spans="1:2">
      <c r="A23" s="43" t="s">
        <v>63</v>
      </c>
      <c r="B23" s="44"/>
    </row>
    <row r="24" spans="1:2">
      <c r="A24" s="43" t="s">
        <v>64</v>
      </c>
      <c r="B24" s="44"/>
    </row>
    <row r="25" spans="1:2">
      <c r="A25" s="43" t="s">
        <v>65</v>
      </c>
      <c r="B25" s="44"/>
    </row>
    <row r="26" spans="1:2">
      <c r="A26" s="43" t="s">
        <v>66</v>
      </c>
      <c r="B26" s="44"/>
    </row>
    <row r="27" spans="1:2">
      <c r="A27" s="43" t="s">
        <v>67</v>
      </c>
      <c r="B27" s="44"/>
    </row>
    <row r="31" spans="1:2">
      <c r="A31" s="49" t="s">
        <v>60</v>
      </c>
    </row>
    <row r="32" spans="1:2">
      <c r="A32" s="49" t="s">
        <v>79</v>
      </c>
    </row>
    <row r="33" spans="1:1">
      <c r="A33" s="49" t="s">
        <v>80</v>
      </c>
    </row>
    <row r="34" spans="1:1">
      <c r="A34" s="49"/>
    </row>
    <row r="35" spans="1:1">
      <c r="A35" s="49" t="s">
        <v>81</v>
      </c>
    </row>
    <row r="36" spans="1:1">
      <c r="A36" s="49" t="s">
        <v>59</v>
      </c>
    </row>
    <row r="37" spans="1:1">
      <c r="A37" s="49" t="s">
        <v>82</v>
      </c>
    </row>
    <row r="38" spans="1:1">
      <c r="A38" s="48" t="s">
        <v>83</v>
      </c>
    </row>
    <row r="39" spans="1:1">
      <c r="A39" s="49"/>
    </row>
    <row r="40" spans="1:1">
      <c r="A40" s="49" t="s">
        <v>84</v>
      </c>
    </row>
  </sheetData>
  <mergeCells count="1">
    <mergeCell ref="A4:B5"/>
  </mergeCells>
  <hyperlinks>
    <hyperlink ref="A38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58" customWidth="1"/>
    <col min="2" max="2" width="70.7109375" style="58" customWidth="1"/>
    <col min="3" max="16384" width="11.42578125" style="50"/>
  </cols>
  <sheetData>
    <row r="1" spans="1:2">
      <c r="A1" s="63" t="s">
        <v>85</v>
      </c>
      <c r="B1" s="65" t="s">
        <v>86</v>
      </c>
    </row>
    <row r="2" spans="1:2">
      <c r="A2" s="64"/>
      <c r="B2" s="66"/>
    </row>
    <row r="3" spans="1:2">
      <c r="A3" s="51" t="s">
        <v>18</v>
      </c>
      <c r="B3" s="52" t="s">
        <v>87</v>
      </c>
    </row>
    <row r="4" spans="1:2">
      <c r="A4" s="53" t="s">
        <v>25</v>
      </c>
      <c r="B4" s="54" t="s">
        <v>88</v>
      </c>
    </row>
    <row r="5" spans="1:2" ht="30">
      <c r="A5" s="53" t="s">
        <v>19</v>
      </c>
      <c r="B5" s="54" t="s">
        <v>89</v>
      </c>
    </row>
    <row r="6" spans="1:2" ht="45" customHeight="1">
      <c r="A6" s="53" t="s">
        <v>26</v>
      </c>
      <c r="B6" s="55" t="s">
        <v>90</v>
      </c>
    </row>
    <row r="7" spans="1:2">
      <c r="A7" s="53" t="s">
        <v>20</v>
      </c>
      <c r="B7" s="54" t="s">
        <v>91</v>
      </c>
    </row>
    <row r="8" spans="1:2" ht="30">
      <c r="A8" s="53" t="s">
        <v>21</v>
      </c>
      <c r="B8" s="54" t="s">
        <v>92</v>
      </c>
    </row>
    <row r="9" spans="1:2" ht="30">
      <c r="A9" s="53" t="s">
        <v>22</v>
      </c>
      <c r="B9" s="54" t="s">
        <v>93</v>
      </c>
    </row>
    <row r="10" spans="1:2" ht="17.25">
      <c r="A10" s="53" t="s">
        <v>94</v>
      </c>
      <c r="B10" s="54" t="s">
        <v>95</v>
      </c>
    </row>
    <row r="11" spans="1:2" ht="30">
      <c r="A11" s="53" t="s">
        <v>96</v>
      </c>
      <c r="B11" s="54" t="s">
        <v>97</v>
      </c>
    </row>
    <row r="12" spans="1:2" ht="17.25">
      <c r="A12" s="53" t="s">
        <v>98</v>
      </c>
      <c r="B12" s="54" t="s">
        <v>99</v>
      </c>
    </row>
    <row r="13" spans="1:2" ht="30">
      <c r="A13" s="53" t="s">
        <v>100</v>
      </c>
      <c r="B13" s="54" t="s">
        <v>101</v>
      </c>
    </row>
    <row r="14" spans="1:2" ht="15" customHeight="1">
      <c r="A14" s="53" t="s">
        <v>74</v>
      </c>
      <c r="B14" s="54" t="s">
        <v>102</v>
      </c>
    </row>
    <row r="15" spans="1:2" ht="15" customHeight="1">
      <c r="A15" s="53" t="s">
        <v>75</v>
      </c>
      <c r="B15" s="54" t="s">
        <v>103</v>
      </c>
    </row>
    <row r="16" spans="1:2">
      <c r="A16" s="53" t="s">
        <v>104</v>
      </c>
      <c r="B16" s="54" t="s">
        <v>105</v>
      </c>
    </row>
    <row r="17" spans="1:2" ht="30">
      <c r="A17" s="53" t="s">
        <v>76</v>
      </c>
      <c r="B17" s="54" t="s">
        <v>106</v>
      </c>
    </row>
    <row r="18" spans="1:2">
      <c r="A18" s="53" t="s">
        <v>28</v>
      </c>
      <c r="B18" s="54" t="s">
        <v>107</v>
      </c>
    </row>
    <row r="19" spans="1:2">
      <c r="A19" s="53" t="s">
        <v>29</v>
      </c>
      <c r="B19" s="54" t="s">
        <v>108</v>
      </c>
    </row>
    <row r="20" spans="1:2" ht="30">
      <c r="A20" s="53" t="s">
        <v>77</v>
      </c>
      <c r="B20" s="54" t="s">
        <v>109</v>
      </c>
    </row>
    <row r="21" spans="1:2">
      <c r="A21" s="53" t="s">
        <v>30</v>
      </c>
      <c r="B21" s="54" t="s">
        <v>108</v>
      </c>
    </row>
    <row r="22" spans="1:2" ht="17.25">
      <c r="A22" s="53" t="s">
        <v>110</v>
      </c>
      <c r="B22" s="54" t="s">
        <v>111</v>
      </c>
    </row>
    <row r="23" spans="1:2" ht="45">
      <c r="A23" s="53" t="s">
        <v>130</v>
      </c>
      <c r="B23" s="54" t="s">
        <v>112</v>
      </c>
    </row>
    <row r="24" spans="1:2" ht="30">
      <c r="A24" s="53" t="s">
        <v>31</v>
      </c>
      <c r="B24" s="54" t="s">
        <v>113</v>
      </c>
    </row>
    <row r="25" spans="1:2" ht="30">
      <c r="A25" s="53" t="s">
        <v>32</v>
      </c>
      <c r="B25" s="54" t="s">
        <v>114</v>
      </c>
    </row>
    <row r="26" spans="1:2" ht="30">
      <c r="A26" s="53" t="s">
        <v>137</v>
      </c>
      <c r="B26" s="54" t="s">
        <v>115</v>
      </c>
    </row>
    <row r="27" spans="1:2" ht="30">
      <c r="A27" s="53" t="s">
        <v>133</v>
      </c>
      <c r="B27" s="54" t="s">
        <v>116</v>
      </c>
    </row>
    <row r="28" spans="1:2" ht="30">
      <c r="A28" s="53" t="s">
        <v>33</v>
      </c>
      <c r="B28" s="54" t="s">
        <v>117</v>
      </c>
    </row>
    <row r="29" spans="1:2" ht="30">
      <c r="A29" s="53" t="s">
        <v>34</v>
      </c>
      <c r="B29" s="54" t="s">
        <v>118</v>
      </c>
    </row>
    <row r="30" spans="1:2" ht="30">
      <c r="A30" s="53" t="s">
        <v>35</v>
      </c>
      <c r="B30" s="54" t="s">
        <v>119</v>
      </c>
    </row>
    <row r="31" spans="1:2" ht="30">
      <c r="A31" s="53" t="s">
        <v>138</v>
      </c>
      <c r="B31" s="54" t="s">
        <v>120</v>
      </c>
    </row>
    <row r="32" spans="1:2" ht="30">
      <c r="A32" s="53" t="s">
        <v>134</v>
      </c>
      <c r="B32" s="54" t="s">
        <v>121</v>
      </c>
    </row>
    <row r="33" spans="1:2" ht="30">
      <c r="A33" s="53" t="s">
        <v>36</v>
      </c>
      <c r="B33" s="54" t="s">
        <v>122</v>
      </c>
    </row>
    <row r="34" spans="1:2">
      <c r="A34" s="53" t="s">
        <v>37</v>
      </c>
      <c r="B34" s="54" t="s">
        <v>123</v>
      </c>
    </row>
    <row r="35" spans="1:2">
      <c r="A35" s="53" t="s">
        <v>38</v>
      </c>
      <c r="B35" s="54" t="s">
        <v>124</v>
      </c>
    </row>
    <row r="36" spans="1:2">
      <c r="A36" s="53" t="s">
        <v>39</v>
      </c>
      <c r="B36" s="54" t="s">
        <v>125</v>
      </c>
    </row>
    <row r="37" spans="1:2" ht="30">
      <c r="A37" s="53" t="s">
        <v>40</v>
      </c>
      <c r="B37" s="54" t="s">
        <v>126</v>
      </c>
    </row>
    <row r="38" spans="1:2">
      <c r="A38" s="53" t="s">
        <v>127</v>
      </c>
      <c r="B38" s="54" t="s">
        <v>131</v>
      </c>
    </row>
    <row r="39" spans="1:2">
      <c r="A39" s="56" t="s">
        <v>128</v>
      </c>
      <c r="B39" s="57" t="s">
        <v>129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K3" sqref="K3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46" t="s">
        <v>68</v>
      </c>
      <c r="I1" s="68" t="s">
        <v>132</v>
      </c>
    </row>
    <row r="3" spans="1:9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11</v>
      </c>
      <c r="B4" s="5" t="s">
        <v>0</v>
      </c>
      <c r="C4" s="6">
        <v>699.96607800000095</v>
      </c>
      <c r="D4" s="7">
        <f t="shared" ref="D4:D9" si="0">C4/$C$13</f>
        <v>0.33135781375101836</v>
      </c>
      <c r="E4" s="6">
        <v>84181</v>
      </c>
      <c r="F4" s="6">
        <v>7824</v>
      </c>
      <c r="G4" s="6">
        <f>(C4*10000)/E4</f>
        <v>83.150126275525466</v>
      </c>
      <c r="H4" s="6">
        <f>(C4*10000)/F4</f>
        <v>894.6396702454</v>
      </c>
      <c r="I4" s="6">
        <f>(C4*10000)/(E4+F4)</f>
        <v>76.079134612249433</v>
      </c>
    </row>
    <row r="5" spans="1:9" ht="15" customHeight="1">
      <c r="A5" s="8">
        <v>12</v>
      </c>
      <c r="B5" s="8" t="s">
        <v>1</v>
      </c>
      <c r="C5" s="9">
        <v>207.10367948699701</v>
      </c>
      <c r="D5" s="10">
        <f t="shared" si="0"/>
        <v>9.8041068862486869E-2</v>
      </c>
      <c r="E5" s="9">
        <v>579</v>
      </c>
      <c r="F5" s="9">
        <v>35587</v>
      </c>
      <c r="G5" s="9">
        <f t="shared" ref="G5:G11" si="1">(C5*10000)/E5</f>
        <v>3576.9201983937305</v>
      </c>
      <c r="H5" s="9">
        <f t="shared" ref="H5:H11" si="2">(C5*10000)/F5</f>
        <v>58.19644237699076</v>
      </c>
      <c r="I5" s="9">
        <f t="shared" ref="I5:I11" si="3">(C5*10000)/(E5+F5)</f>
        <v>57.264745752086768</v>
      </c>
    </row>
    <row r="6" spans="1:9" ht="15" customHeight="1">
      <c r="A6" s="8">
        <v>13</v>
      </c>
      <c r="B6" s="8" t="s">
        <v>2</v>
      </c>
      <c r="C6" s="9">
        <v>334.51734099999203</v>
      </c>
      <c r="D6" s="10">
        <f t="shared" si="0"/>
        <v>0.1583575808305972</v>
      </c>
      <c r="E6" s="9">
        <v>69247</v>
      </c>
      <c r="F6" s="9">
        <v>57999</v>
      </c>
      <c r="G6" s="9">
        <f t="shared" si="1"/>
        <v>48.307845971665493</v>
      </c>
      <c r="H6" s="9">
        <f t="shared" si="2"/>
        <v>57.676398041344171</v>
      </c>
      <c r="I6" s="9">
        <f t="shared" si="3"/>
        <v>26.289026059757639</v>
      </c>
    </row>
    <row r="7" spans="1:9" ht="15" customHeight="1">
      <c r="A7" s="8">
        <v>14</v>
      </c>
      <c r="B7" s="8" t="s">
        <v>3</v>
      </c>
      <c r="C7" s="9">
        <v>206.18852099999498</v>
      </c>
      <c r="D7" s="10">
        <f t="shared" si="0"/>
        <v>9.7607840846130514E-2</v>
      </c>
      <c r="E7" s="9">
        <v>29624</v>
      </c>
      <c r="F7" s="9">
        <v>25238</v>
      </c>
      <c r="G7" s="9">
        <f t="shared" si="1"/>
        <v>69.601850189034224</v>
      </c>
      <c r="H7" s="9">
        <f t="shared" si="2"/>
        <v>81.697646802438769</v>
      </c>
      <c r="I7" s="9">
        <f t="shared" si="3"/>
        <v>37.583121468410731</v>
      </c>
    </row>
    <row r="8" spans="1:9" ht="15" customHeight="1">
      <c r="A8" s="8">
        <v>15</v>
      </c>
      <c r="B8" s="8" t="s">
        <v>4</v>
      </c>
      <c r="C8" s="9">
        <v>283.54727159499799</v>
      </c>
      <c r="D8" s="10">
        <f t="shared" si="0"/>
        <v>0.13422879617144051</v>
      </c>
      <c r="E8" s="9">
        <v>879</v>
      </c>
      <c r="F8" s="9">
        <v>19892</v>
      </c>
      <c r="G8" s="13" t="s">
        <v>44</v>
      </c>
      <c r="H8" s="13" t="s">
        <v>44</v>
      </c>
      <c r="I8" s="13" t="s">
        <v>44</v>
      </c>
    </row>
    <row r="9" spans="1:9" ht="15" customHeight="1">
      <c r="A9" s="8">
        <v>16</v>
      </c>
      <c r="B9" s="8" t="s">
        <v>5</v>
      </c>
      <c r="C9" s="9">
        <v>203.42588692848898</v>
      </c>
      <c r="D9" s="10">
        <f t="shared" si="0"/>
        <v>9.6300034061058998E-2</v>
      </c>
      <c r="E9" s="9">
        <v>98</v>
      </c>
      <c r="F9" s="9">
        <v>355</v>
      </c>
      <c r="G9" s="13" t="s">
        <v>44</v>
      </c>
      <c r="H9" s="13" t="s">
        <v>44</v>
      </c>
      <c r="I9" s="13" t="s">
        <v>44</v>
      </c>
    </row>
    <row r="10" spans="1:9" ht="15" customHeight="1">
      <c r="A10" s="8">
        <v>17</v>
      </c>
      <c r="B10" s="8" t="s">
        <v>6</v>
      </c>
      <c r="C10" s="13" t="s">
        <v>44</v>
      </c>
      <c r="D10" s="13" t="s">
        <v>44</v>
      </c>
      <c r="E10" s="13" t="s">
        <v>44</v>
      </c>
      <c r="F10" s="13" t="s">
        <v>44</v>
      </c>
      <c r="G10" s="13" t="s">
        <v>44</v>
      </c>
      <c r="H10" s="13" t="s">
        <v>44</v>
      </c>
      <c r="I10" s="13" t="s">
        <v>44</v>
      </c>
    </row>
    <row r="11" spans="1:9" ht="15" customHeight="1">
      <c r="A11" s="8">
        <v>18</v>
      </c>
      <c r="B11" s="8" t="s">
        <v>7</v>
      </c>
      <c r="C11" s="9">
        <v>177.668823</v>
      </c>
      <c r="D11" s="10">
        <f>C11/$C$13</f>
        <v>8.4106865477267548E-2</v>
      </c>
      <c r="E11" s="9">
        <v>10</v>
      </c>
      <c r="F11" s="9">
        <v>2353</v>
      </c>
      <c r="G11" s="13" t="s">
        <v>44</v>
      </c>
      <c r="H11" s="13" t="s">
        <v>44</v>
      </c>
      <c r="I11" s="13" t="s">
        <v>44</v>
      </c>
    </row>
    <row r="12" spans="1:9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</row>
    <row r="13" spans="1:9" ht="15" customHeight="1">
      <c r="A13" s="67"/>
      <c r="B13" s="67"/>
      <c r="C13" s="11">
        <f>SUM(C4:C12)</f>
        <v>2112.417601010472</v>
      </c>
      <c r="D13" s="12"/>
      <c r="E13" s="11">
        <f>SUM(E4:E12)</f>
        <v>184618</v>
      </c>
      <c r="F13" s="11">
        <f>SUM(F4:F12)</f>
        <v>149248</v>
      </c>
      <c r="G13" s="11">
        <f>(C13*10000)/E13</f>
        <v>114.42099909058011</v>
      </c>
      <c r="H13" s="11">
        <f>(C13*10000)/F13</f>
        <v>141.5374143044109</v>
      </c>
      <c r="I13" s="11">
        <f>(C13*10000)/(E13+F13)</f>
        <v>63.271420300673682</v>
      </c>
    </row>
    <row r="14" spans="1:9" ht="15" customHeight="1">
      <c r="A14" s="45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46" t="s">
        <v>69</v>
      </c>
      <c r="I1" s="68" t="s">
        <v>132</v>
      </c>
    </row>
    <row r="3" spans="1:9" ht="50.1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6">
        <v>1655.7442752679801</v>
      </c>
      <c r="D4" s="7">
        <f>C4/$C$13</f>
        <v>0.78381484535820511</v>
      </c>
      <c r="E4" s="6">
        <v>162821</v>
      </c>
      <c r="F4" s="6">
        <v>145015</v>
      </c>
      <c r="G4" s="6">
        <f>(C4*10000)/E4</f>
        <v>101.69107641323785</v>
      </c>
      <c r="H4" s="6">
        <f>(C4*10000)/F4</f>
        <v>114.17744890307762</v>
      </c>
      <c r="I4" s="6">
        <f>(C4*10000)/(E4+F4)</f>
        <v>53.786570617730874</v>
      </c>
    </row>
    <row r="5" spans="1:9" ht="15" customHeight="1">
      <c r="A5" s="8">
        <v>2</v>
      </c>
      <c r="B5" s="8" t="s">
        <v>10</v>
      </c>
      <c r="C5" s="13" t="s">
        <v>44</v>
      </c>
      <c r="D5" s="13" t="s">
        <v>44</v>
      </c>
      <c r="E5" s="13" t="s">
        <v>44</v>
      </c>
      <c r="F5" s="13" t="s">
        <v>44</v>
      </c>
      <c r="G5" s="13" t="s">
        <v>44</v>
      </c>
      <c r="H5" s="13" t="s">
        <v>44</v>
      </c>
      <c r="I5" s="13" t="s">
        <v>44</v>
      </c>
    </row>
    <row r="6" spans="1:9" ht="15" customHeight="1">
      <c r="A6" s="8">
        <v>3</v>
      </c>
      <c r="B6" s="8" t="s">
        <v>11</v>
      </c>
      <c r="C6" s="9">
        <v>456.67332574249997</v>
      </c>
      <c r="D6" s="10">
        <f>C6/$C$13</f>
        <v>0.21618515464179486</v>
      </c>
      <c r="E6" s="9">
        <v>21797</v>
      </c>
      <c r="F6" s="9">
        <v>4233</v>
      </c>
      <c r="G6" s="9">
        <f t="shared" ref="G6" si="0">(C6*10000)/E6</f>
        <v>209.51200887392761</v>
      </c>
      <c r="H6" s="9">
        <f t="shared" ref="H6" si="1">(C6*10000)/F6</f>
        <v>1078.8408356780062</v>
      </c>
      <c r="I6" s="9">
        <f t="shared" ref="I6" si="2">(C6*10000)/(E6+F6)</f>
        <v>175.44115472243564</v>
      </c>
    </row>
    <row r="7" spans="1:9" ht="15" customHeight="1">
      <c r="A7" s="8">
        <v>4</v>
      </c>
      <c r="B7" s="8" t="s">
        <v>12</v>
      </c>
      <c r="C7" s="13" t="s">
        <v>44</v>
      </c>
      <c r="D7" s="13" t="s">
        <v>44</v>
      </c>
      <c r="E7" s="13" t="s">
        <v>44</v>
      </c>
      <c r="F7" s="13" t="s">
        <v>44</v>
      </c>
      <c r="G7" s="13" t="s">
        <v>44</v>
      </c>
      <c r="H7" s="13" t="s">
        <v>44</v>
      </c>
      <c r="I7" s="13" t="s">
        <v>44</v>
      </c>
    </row>
    <row r="8" spans="1:9" ht="15" customHeight="1">
      <c r="A8" s="8">
        <v>5</v>
      </c>
      <c r="B8" s="8" t="s">
        <v>13</v>
      </c>
      <c r="C8" s="13" t="s">
        <v>44</v>
      </c>
      <c r="D8" s="13" t="s">
        <v>44</v>
      </c>
      <c r="E8" s="13" t="s">
        <v>44</v>
      </c>
      <c r="F8" s="13" t="s">
        <v>44</v>
      </c>
      <c r="G8" s="13" t="s">
        <v>44</v>
      </c>
      <c r="H8" s="13" t="s">
        <v>44</v>
      </c>
      <c r="I8" s="13" t="s">
        <v>44</v>
      </c>
    </row>
    <row r="9" spans="1:9" ht="15" customHeight="1">
      <c r="A9" s="8">
        <v>6</v>
      </c>
      <c r="B9" s="8" t="s">
        <v>14</v>
      </c>
      <c r="C9" s="13" t="s">
        <v>44</v>
      </c>
      <c r="D9" s="13" t="s">
        <v>44</v>
      </c>
      <c r="E9" s="13" t="s">
        <v>44</v>
      </c>
      <c r="F9" s="13" t="s">
        <v>44</v>
      </c>
      <c r="G9" s="13" t="s">
        <v>44</v>
      </c>
      <c r="H9" s="13" t="s">
        <v>44</v>
      </c>
      <c r="I9" s="13" t="s">
        <v>44</v>
      </c>
    </row>
    <row r="10" spans="1:9" ht="15" customHeight="1">
      <c r="A10" s="8">
        <v>7</v>
      </c>
      <c r="B10" s="8" t="s">
        <v>15</v>
      </c>
      <c r="C10" s="13" t="s">
        <v>44</v>
      </c>
      <c r="D10" s="13" t="s">
        <v>44</v>
      </c>
      <c r="E10" s="13" t="s">
        <v>44</v>
      </c>
      <c r="F10" s="13" t="s">
        <v>44</v>
      </c>
      <c r="G10" s="13" t="s">
        <v>44</v>
      </c>
      <c r="H10" s="13" t="s">
        <v>44</v>
      </c>
      <c r="I10" s="13" t="s">
        <v>44</v>
      </c>
    </row>
    <row r="11" spans="1:9" ht="15" customHeight="1">
      <c r="A11" s="8">
        <v>8</v>
      </c>
      <c r="B11" s="8" t="s">
        <v>16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</row>
    <row r="12" spans="1:9" ht="15" customHeight="1">
      <c r="A12" s="8">
        <v>9</v>
      </c>
      <c r="B12" s="8" t="s">
        <v>17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</row>
    <row r="13" spans="1:9" ht="15" customHeight="1">
      <c r="A13" s="67"/>
      <c r="B13" s="67"/>
      <c r="C13" s="11">
        <f>SUM(C4:C12)</f>
        <v>2112.4176010104802</v>
      </c>
      <c r="D13" s="12"/>
      <c r="E13" s="11">
        <f>SUM(E4:E12)</f>
        <v>184618</v>
      </c>
      <c r="F13" s="11">
        <f>SUM(F4:F12)</f>
        <v>149248</v>
      </c>
      <c r="G13" s="11">
        <f>(C13*10000)/E13</f>
        <v>114.42099909058055</v>
      </c>
      <c r="H13" s="11">
        <f>(C13*10000)/F13</f>
        <v>141.53741430441147</v>
      </c>
      <c r="I13" s="11">
        <f>(C13*10000)/(E13+F13)</f>
        <v>63.271420300673931</v>
      </c>
    </row>
    <row r="14" spans="1:9" ht="15" customHeight="1">
      <c r="A14" s="45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46" t="s">
        <v>70</v>
      </c>
      <c r="J1" s="68" t="s">
        <v>132</v>
      </c>
    </row>
    <row r="3" spans="1:10" ht="50.1" customHeight="1">
      <c r="A3" s="2" t="s">
        <v>18</v>
      </c>
      <c r="B3" s="2" t="s">
        <v>19</v>
      </c>
      <c r="C3" s="2" t="s">
        <v>74</v>
      </c>
      <c r="D3" s="2" t="s">
        <v>75</v>
      </c>
      <c r="E3" s="2" t="s">
        <v>27</v>
      </c>
      <c r="F3" s="2" t="s">
        <v>76</v>
      </c>
      <c r="G3" s="2" t="s">
        <v>28</v>
      </c>
      <c r="H3" s="2" t="s">
        <v>29</v>
      </c>
      <c r="I3" s="2" t="s">
        <v>77</v>
      </c>
      <c r="J3" s="2" t="s">
        <v>30</v>
      </c>
    </row>
    <row r="4" spans="1:10" ht="15" customHeight="1">
      <c r="A4" s="5">
        <v>11</v>
      </c>
      <c r="B4" s="5" t="s">
        <v>0</v>
      </c>
      <c r="C4" s="14">
        <v>36.361709823744498</v>
      </c>
      <c r="D4" s="14">
        <v>79.450396230367701</v>
      </c>
      <c r="E4" s="14">
        <v>620.51568176963326</v>
      </c>
      <c r="F4" s="14">
        <v>43.088686406623204</v>
      </c>
      <c r="G4" s="14">
        <v>36.361709823744498</v>
      </c>
      <c r="H4" s="15">
        <f>E4/SUM($E4:$G4)</f>
        <v>0.88649393345263283</v>
      </c>
      <c r="I4" s="15">
        <f t="shared" ref="I4:J4" si="0">F4/SUM($E4:$G4)</f>
        <v>6.1558249407942231E-2</v>
      </c>
      <c r="J4" s="15">
        <f t="shared" si="0"/>
        <v>5.194781713942493E-2</v>
      </c>
    </row>
    <row r="5" spans="1:10" ht="15" customHeight="1">
      <c r="A5" s="8">
        <v>12</v>
      </c>
      <c r="B5" s="8" t="s">
        <v>1</v>
      </c>
      <c r="C5" s="16">
        <v>17.688291911450801</v>
      </c>
      <c r="D5" s="16">
        <v>29.453086475234503</v>
      </c>
      <c r="E5" s="16">
        <v>177.65059301176251</v>
      </c>
      <c r="F5" s="16">
        <v>11.764794563783703</v>
      </c>
      <c r="G5" s="16">
        <v>17.688291911450801</v>
      </c>
      <c r="H5" s="17">
        <f t="shared" ref="H5:H13" si="1">E5/SUM($E5:$G5)</f>
        <v>0.85778578850848608</v>
      </c>
      <c r="I5" s="17">
        <f t="shared" ref="I5:I13" si="2">F5/SUM($E5:$G5)</f>
        <v>5.6806303938807395E-2</v>
      </c>
      <c r="J5" s="17">
        <f t="shared" ref="J5:J13" si="3">G5/SUM($E5:$G5)</f>
        <v>8.5407907552706511E-2</v>
      </c>
    </row>
    <row r="6" spans="1:10" ht="15" customHeight="1">
      <c r="A6" s="8">
        <v>13</v>
      </c>
      <c r="B6" s="8" t="s">
        <v>2</v>
      </c>
      <c r="C6" s="16">
        <v>3.94532922744951</v>
      </c>
      <c r="D6" s="16">
        <v>11.549094518496601</v>
      </c>
      <c r="E6" s="16">
        <v>322.96824648149544</v>
      </c>
      <c r="F6" s="16">
        <v>7.6037652910470905</v>
      </c>
      <c r="G6" s="16">
        <v>3.94532922744951</v>
      </c>
      <c r="H6" s="17">
        <f t="shared" si="1"/>
        <v>0.96547534879964003</v>
      </c>
      <c r="I6" s="17">
        <f t="shared" si="2"/>
        <v>2.2730556413956642E-2</v>
      </c>
      <c r="J6" s="17">
        <f t="shared" si="3"/>
        <v>1.1794094786403328E-2</v>
      </c>
    </row>
    <row r="7" spans="1:10" ht="15" customHeight="1">
      <c r="A7" s="8">
        <v>14</v>
      </c>
      <c r="B7" s="8" t="s">
        <v>3</v>
      </c>
      <c r="C7" s="16">
        <v>3.7898954069479305</v>
      </c>
      <c r="D7" s="16">
        <v>8.94703613773002</v>
      </c>
      <c r="E7" s="16">
        <v>197.24148486226497</v>
      </c>
      <c r="F7" s="16">
        <v>5.1571407307820891</v>
      </c>
      <c r="G7" s="16">
        <v>3.7898954069479305</v>
      </c>
      <c r="H7" s="17">
        <f t="shared" si="1"/>
        <v>0.95660749640989851</v>
      </c>
      <c r="I7" s="17">
        <f t="shared" si="2"/>
        <v>2.501177420435648E-2</v>
      </c>
      <c r="J7" s="17">
        <f t="shared" si="3"/>
        <v>1.8380729385745111E-2</v>
      </c>
    </row>
    <row r="8" spans="1:10" ht="15" customHeight="1">
      <c r="A8" s="8">
        <v>15</v>
      </c>
      <c r="B8" s="8" t="s">
        <v>4</v>
      </c>
      <c r="C8" s="13" t="s">
        <v>44</v>
      </c>
      <c r="D8" s="13" t="s">
        <v>44</v>
      </c>
      <c r="E8" s="16">
        <v>283.54727159499799</v>
      </c>
      <c r="F8" s="13" t="s">
        <v>44</v>
      </c>
      <c r="G8" s="13" t="s">
        <v>44</v>
      </c>
      <c r="H8" s="13" t="s">
        <v>44</v>
      </c>
      <c r="I8" s="13" t="s">
        <v>44</v>
      </c>
      <c r="J8" s="13" t="s">
        <v>44</v>
      </c>
    </row>
    <row r="9" spans="1:10" ht="15" customHeight="1">
      <c r="A9" s="8">
        <v>16</v>
      </c>
      <c r="B9" s="8" t="s">
        <v>5</v>
      </c>
      <c r="C9" s="13" t="s">
        <v>44</v>
      </c>
      <c r="D9" s="13" t="s">
        <v>44</v>
      </c>
      <c r="E9" s="16">
        <v>203.42588692848898</v>
      </c>
      <c r="F9" s="13" t="s">
        <v>44</v>
      </c>
      <c r="G9" s="13" t="s">
        <v>44</v>
      </c>
      <c r="H9" s="13" t="s">
        <v>44</v>
      </c>
      <c r="I9" s="13" t="s">
        <v>44</v>
      </c>
      <c r="J9" s="13" t="s">
        <v>44</v>
      </c>
    </row>
    <row r="10" spans="1:10" ht="15" customHeight="1">
      <c r="A10" s="8">
        <v>17</v>
      </c>
      <c r="B10" s="8" t="s">
        <v>6</v>
      </c>
      <c r="C10" s="13" t="s">
        <v>44</v>
      </c>
      <c r="D10" s="13" t="s">
        <v>44</v>
      </c>
      <c r="E10" s="13" t="s">
        <v>44</v>
      </c>
      <c r="F10" s="13" t="s">
        <v>44</v>
      </c>
      <c r="G10" s="13" t="s">
        <v>44</v>
      </c>
      <c r="H10" s="13" t="s">
        <v>44</v>
      </c>
      <c r="I10" s="13" t="s">
        <v>44</v>
      </c>
      <c r="J10" s="13" t="s">
        <v>44</v>
      </c>
    </row>
    <row r="11" spans="1:10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6">
        <v>177.668823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</row>
    <row r="12" spans="1:10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</row>
    <row r="13" spans="1:10" ht="15" customHeight="1">
      <c r="A13" s="67"/>
      <c r="B13" s="67"/>
      <c r="C13" s="11">
        <f>SUM(C4:C12)</f>
        <v>61.785226369592735</v>
      </c>
      <c r="D13" s="11">
        <f t="shared" ref="D13:G13" si="4">SUM(D4:D12)</f>
        <v>129.39961336182881</v>
      </c>
      <c r="E13" s="11">
        <f t="shared" si="4"/>
        <v>1983.0179876486432</v>
      </c>
      <c r="F13" s="11">
        <f t="shared" si="4"/>
        <v>67.614386992236092</v>
      </c>
      <c r="G13" s="11">
        <f t="shared" si="4"/>
        <v>61.785226369592735</v>
      </c>
      <c r="H13" s="18">
        <f t="shared" si="1"/>
        <v>0.93874335581187607</v>
      </c>
      <c r="I13" s="18">
        <f t="shared" si="2"/>
        <v>3.2008058898909404E-2</v>
      </c>
      <c r="J13" s="18">
        <f t="shared" si="3"/>
        <v>2.9248585289214528E-2</v>
      </c>
    </row>
    <row r="14" spans="1:10" ht="15" customHeight="1">
      <c r="A14" s="45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46" t="s">
        <v>71</v>
      </c>
      <c r="J1" s="68" t="s">
        <v>132</v>
      </c>
    </row>
    <row r="3" spans="1:10" ht="50.1" customHeight="1">
      <c r="A3" s="2" t="s">
        <v>25</v>
      </c>
      <c r="B3" s="2" t="s">
        <v>26</v>
      </c>
      <c r="C3" s="2" t="s">
        <v>74</v>
      </c>
      <c r="D3" s="2" t="s">
        <v>75</v>
      </c>
      <c r="E3" s="2" t="s">
        <v>27</v>
      </c>
      <c r="F3" s="2" t="s">
        <v>76</v>
      </c>
      <c r="G3" s="2" t="s">
        <v>28</v>
      </c>
      <c r="H3" s="2" t="s">
        <v>29</v>
      </c>
      <c r="I3" s="2" t="s">
        <v>77</v>
      </c>
      <c r="J3" s="2" t="s">
        <v>30</v>
      </c>
    </row>
    <row r="4" spans="1:10" ht="15" customHeight="1">
      <c r="A4" s="5">
        <v>1</v>
      </c>
      <c r="B4" s="5" t="s">
        <v>9</v>
      </c>
      <c r="C4" s="14">
        <v>31.499259468798702</v>
      </c>
      <c r="D4" s="14">
        <v>75.962283964058599</v>
      </c>
      <c r="E4" s="14">
        <v>1579.7819913039216</v>
      </c>
      <c r="F4" s="14">
        <v>44.463024495259901</v>
      </c>
      <c r="G4" s="14">
        <v>31.499259468798702</v>
      </c>
      <c r="H4" s="15">
        <f>E4/SUM($E4:$G4)</f>
        <v>0.95412197094761853</v>
      </c>
      <c r="I4" s="15">
        <f t="shared" ref="I4:J4" si="0">F4/SUM($E4:$G4)</f>
        <v>2.6853799321192647E-2</v>
      </c>
      <c r="J4" s="15">
        <f t="shared" si="0"/>
        <v>1.9024229731188762E-2</v>
      </c>
    </row>
    <row r="5" spans="1:10" ht="15" customHeight="1">
      <c r="A5" s="8">
        <v>2</v>
      </c>
      <c r="B5" s="8" t="s">
        <v>10</v>
      </c>
      <c r="C5" s="13" t="s">
        <v>44</v>
      </c>
      <c r="D5" s="13" t="s">
        <v>44</v>
      </c>
      <c r="E5" s="13" t="s">
        <v>44</v>
      </c>
      <c r="F5" s="13" t="s">
        <v>44</v>
      </c>
      <c r="G5" s="13" t="s">
        <v>44</v>
      </c>
      <c r="H5" s="13" t="s">
        <v>44</v>
      </c>
      <c r="I5" s="13" t="s">
        <v>44</v>
      </c>
      <c r="J5" s="13" t="s">
        <v>44</v>
      </c>
    </row>
    <row r="6" spans="1:10" ht="15" customHeight="1">
      <c r="A6" s="8">
        <v>3</v>
      </c>
      <c r="B6" s="8" t="s">
        <v>11</v>
      </c>
      <c r="C6" s="16">
        <v>30.285966900793998</v>
      </c>
      <c r="D6" s="16">
        <v>53.437329397770398</v>
      </c>
      <c r="E6" s="16">
        <v>403.23599634472959</v>
      </c>
      <c r="F6" s="16">
        <v>23.1513624969764</v>
      </c>
      <c r="G6" s="16">
        <v>30.285966900793998</v>
      </c>
      <c r="H6" s="17">
        <f t="shared" ref="H6:H13" si="1">E6/SUM($E6:$G6)</f>
        <v>0.88298565651740824</v>
      </c>
      <c r="I6" s="17">
        <f t="shared" ref="I6:I13" si="2">F6/SUM($E6:$G6)</f>
        <v>5.0695674986785934E-2</v>
      </c>
      <c r="J6" s="17">
        <f t="shared" ref="J6:J13" si="3">G6/SUM($E6:$G6)</f>
        <v>6.631866849580581E-2</v>
      </c>
    </row>
    <row r="7" spans="1:10" ht="15" customHeight="1">
      <c r="A7" s="8">
        <v>4</v>
      </c>
      <c r="B7" s="8" t="s">
        <v>12</v>
      </c>
      <c r="C7" s="13" t="s">
        <v>44</v>
      </c>
      <c r="D7" s="13" t="s">
        <v>44</v>
      </c>
      <c r="E7" s="13" t="s">
        <v>44</v>
      </c>
      <c r="F7" s="13" t="s">
        <v>44</v>
      </c>
      <c r="G7" s="13" t="s">
        <v>44</v>
      </c>
      <c r="H7" s="13" t="s">
        <v>44</v>
      </c>
      <c r="I7" s="13" t="s">
        <v>44</v>
      </c>
      <c r="J7" s="13" t="s">
        <v>44</v>
      </c>
    </row>
    <row r="8" spans="1:10" ht="15" customHeight="1">
      <c r="A8" s="8">
        <v>5</v>
      </c>
      <c r="B8" s="8" t="s">
        <v>13</v>
      </c>
      <c r="C8" s="13" t="s">
        <v>44</v>
      </c>
      <c r="D8" s="13" t="s">
        <v>44</v>
      </c>
      <c r="E8" s="13" t="s">
        <v>44</v>
      </c>
      <c r="F8" s="13" t="s">
        <v>44</v>
      </c>
      <c r="G8" s="13" t="s">
        <v>44</v>
      </c>
      <c r="H8" s="13" t="s">
        <v>44</v>
      </c>
      <c r="I8" s="13" t="s">
        <v>44</v>
      </c>
      <c r="J8" s="13" t="s">
        <v>44</v>
      </c>
    </row>
    <row r="9" spans="1:10" ht="15" customHeight="1">
      <c r="A9" s="8">
        <v>6</v>
      </c>
      <c r="B9" s="8" t="s">
        <v>14</v>
      </c>
      <c r="C9" s="13" t="s">
        <v>44</v>
      </c>
      <c r="D9" s="13" t="s">
        <v>44</v>
      </c>
      <c r="E9" s="13" t="s">
        <v>44</v>
      </c>
      <c r="F9" s="13" t="s">
        <v>44</v>
      </c>
      <c r="G9" s="13" t="s">
        <v>44</v>
      </c>
      <c r="H9" s="13" t="s">
        <v>44</v>
      </c>
      <c r="I9" s="13" t="s">
        <v>44</v>
      </c>
      <c r="J9" s="13" t="s">
        <v>44</v>
      </c>
    </row>
    <row r="10" spans="1:10" ht="15" customHeight="1">
      <c r="A10" s="8">
        <v>7</v>
      </c>
      <c r="B10" s="8" t="s">
        <v>15</v>
      </c>
      <c r="C10" s="13" t="s">
        <v>44</v>
      </c>
      <c r="D10" s="13" t="s">
        <v>44</v>
      </c>
      <c r="E10" s="13" t="s">
        <v>44</v>
      </c>
      <c r="F10" s="13" t="s">
        <v>44</v>
      </c>
      <c r="G10" s="13" t="s">
        <v>44</v>
      </c>
      <c r="H10" s="13" t="s">
        <v>44</v>
      </c>
      <c r="I10" s="13" t="s">
        <v>44</v>
      </c>
      <c r="J10" s="13" t="s">
        <v>44</v>
      </c>
    </row>
    <row r="11" spans="1:10" ht="15" customHeight="1">
      <c r="A11" s="8">
        <v>8</v>
      </c>
      <c r="B11" s="8" t="s">
        <v>16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</row>
    <row r="12" spans="1:10" ht="15" customHeight="1">
      <c r="A12" s="8">
        <v>9</v>
      </c>
      <c r="B12" s="8" t="s">
        <v>17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</row>
    <row r="13" spans="1:10" ht="15" customHeight="1">
      <c r="A13" s="67"/>
      <c r="B13" s="67"/>
      <c r="C13" s="11">
        <f>SUM(C4:C12)</f>
        <v>61.785226369592699</v>
      </c>
      <c r="D13" s="11">
        <f t="shared" ref="D13:G13" si="4">SUM(D4:D12)</f>
        <v>129.39961336182898</v>
      </c>
      <c r="E13" s="11">
        <f t="shared" si="4"/>
        <v>1983.0179876486511</v>
      </c>
      <c r="F13" s="11">
        <f t="shared" si="4"/>
        <v>67.614386992236305</v>
      </c>
      <c r="G13" s="11">
        <f t="shared" si="4"/>
        <v>61.785226369592699</v>
      </c>
      <c r="H13" s="18">
        <f t="shared" si="1"/>
        <v>0.93874335581187618</v>
      </c>
      <c r="I13" s="18">
        <f t="shared" si="2"/>
        <v>3.2008058898909383E-2</v>
      </c>
      <c r="J13" s="18">
        <f t="shared" si="3"/>
        <v>2.9248585289214396E-2</v>
      </c>
    </row>
    <row r="14" spans="1:10" ht="15" customHeight="1">
      <c r="A14" s="45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J30" sqref="J30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46" t="s">
        <v>72</v>
      </c>
      <c r="L1" s="68" t="s">
        <v>132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137</v>
      </c>
      <c r="F3" s="2" t="s">
        <v>135</v>
      </c>
      <c r="G3" s="2" t="s">
        <v>33</v>
      </c>
      <c r="H3" s="2" t="s">
        <v>34</v>
      </c>
      <c r="I3" s="2" t="s">
        <v>35</v>
      </c>
      <c r="J3" s="2" t="s">
        <v>138</v>
      </c>
      <c r="K3" s="2" t="s">
        <v>136</v>
      </c>
      <c r="L3" s="2" t="s">
        <v>36</v>
      </c>
    </row>
    <row r="4" spans="1:12" ht="15" customHeight="1">
      <c r="A4" s="19">
        <v>11</v>
      </c>
      <c r="B4" s="19" t="s">
        <v>0</v>
      </c>
      <c r="C4" s="20">
        <v>218.36682935980497</v>
      </c>
      <c r="D4" s="20">
        <v>317.84332864172399</v>
      </c>
      <c r="E4" s="14">
        <v>132.850650533753</v>
      </c>
      <c r="F4" s="14">
        <v>30.745193020267099</v>
      </c>
      <c r="G4" s="14">
        <v>0.16007011674993701</v>
      </c>
      <c r="H4" s="15">
        <v>0.31196773414760182</v>
      </c>
      <c r="I4" s="15">
        <v>0.45408390707046692</v>
      </c>
      <c r="J4" s="15">
        <v>0.1897958428418646</v>
      </c>
      <c r="K4" s="15">
        <v>4.3923833260679786E-2</v>
      </c>
      <c r="L4" s="15">
        <v>2.286826793868897E-4</v>
      </c>
    </row>
    <row r="5" spans="1:12" ht="15" customHeight="1">
      <c r="A5" s="8">
        <v>12</v>
      </c>
      <c r="B5" s="8" t="s">
        <v>1</v>
      </c>
      <c r="C5" s="21">
        <v>59.552199878551605</v>
      </c>
      <c r="D5" s="21">
        <v>101.11806903185101</v>
      </c>
      <c r="E5" s="16">
        <v>37.533723272078603</v>
      </c>
      <c r="F5" s="16">
        <v>8.8996851910729013</v>
      </c>
      <c r="G5" s="16">
        <v>0</v>
      </c>
      <c r="H5" s="17">
        <v>0.28754776657652947</v>
      </c>
      <c r="I5" s="17">
        <v>0.48824854446917304</v>
      </c>
      <c r="J5" s="17">
        <v>0.1812315635727646</v>
      </c>
      <c r="K5" s="17">
        <v>4.2972125381532875E-2</v>
      </c>
      <c r="L5" s="17">
        <v>0</v>
      </c>
    </row>
    <row r="6" spans="1:12" ht="15" customHeight="1">
      <c r="A6" s="8">
        <v>13</v>
      </c>
      <c r="B6" s="8" t="s">
        <v>2</v>
      </c>
      <c r="C6" s="21">
        <v>252.08060697779703</v>
      </c>
      <c r="D6" s="21">
        <v>74.642414218029401</v>
      </c>
      <c r="E6" s="16">
        <v>6.6426823125230499</v>
      </c>
      <c r="F6" s="16">
        <v>1.1516319999993601</v>
      </c>
      <c r="G6" s="16">
        <v>0</v>
      </c>
      <c r="H6" s="17">
        <v>0.75356515259432832</v>
      </c>
      <c r="I6" s="17">
        <v>0.2231346668614323</v>
      </c>
      <c r="J6" s="17">
        <v>1.9857512922098659E-2</v>
      </c>
      <c r="K6" s="17">
        <v>3.4426676221406697E-3</v>
      </c>
      <c r="L6" s="17">
        <v>0</v>
      </c>
    </row>
    <row r="7" spans="1:12" ht="15" customHeight="1">
      <c r="A7" s="8">
        <v>14</v>
      </c>
      <c r="B7" s="8" t="s">
        <v>3</v>
      </c>
      <c r="C7" s="21">
        <v>145.92138350818999</v>
      </c>
      <c r="D7" s="21">
        <v>52.051051774833603</v>
      </c>
      <c r="E7" s="16">
        <v>7.4070977573873895</v>
      </c>
      <c r="F7" s="16">
        <v>0.80898780275013493</v>
      </c>
      <c r="G7" s="16">
        <v>0</v>
      </c>
      <c r="H7" s="17">
        <v>0.70770857131850817</v>
      </c>
      <c r="I7" s="17">
        <v>0.25244398457286882</v>
      </c>
      <c r="J7" s="17">
        <v>3.5923909474192578E-2</v>
      </c>
      <c r="K7" s="17">
        <v>3.9235346344304867E-3</v>
      </c>
      <c r="L7" s="17">
        <v>0</v>
      </c>
    </row>
    <row r="8" spans="1:12" ht="15" customHeight="1">
      <c r="A8" s="22">
        <v>15</v>
      </c>
      <c r="B8" s="22" t="s">
        <v>4</v>
      </c>
      <c r="C8" s="21">
        <v>109.81332510039599</v>
      </c>
      <c r="D8" s="21">
        <v>106.66872941786301</v>
      </c>
      <c r="E8" s="16">
        <v>52.2282960072327</v>
      </c>
      <c r="F8" s="16">
        <v>14.785878648589499</v>
      </c>
      <c r="G8" s="16">
        <v>5.10500524874248E-2</v>
      </c>
      <c r="H8" s="17">
        <v>0.38728400215982883</v>
      </c>
      <c r="I8" s="17">
        <v>0.376193803406695</v>
      </c>
      <c r="J8" s="17">
        <v>0.18419607534128252</v>
      </c>
      <c r="K8" s="17">
        <v>5.2146078385660807E-2</v>
      </c>
      <c r="L8" s="17">
        <v>1.8004070653287148E-4</v>
      </c>
    </row>
    <row r="9" spans="1:12" ht="15" customHeight="1">
      <c r="A9" s="8">
        <v>16</v>
      </c>
      <c r="B9" s="8" t="s">
        <v>5</v>
      </c>
      <c r="C9" s="21">
        <v>83.483817377441</v>
      </c>
      <c r="D9" s="21">
        <v>85.206967240914594</v>
      </c>
      <c r="E9" s="16">
        <v>33.571322390203804</v>
      </c>
      <c r="F9" s="16">
        <v>1.1637785143945001</v>
      </c>
      <c r="G9" s="16">
        <v>0</v>
      </c>
      <c r="H9" s="17">
        <v>0.4103893521850786</v>
      </c>
      <c r="I9" s="17">
        <v>0.41886000408389584</v>
      </c>
      <c r="J9" s="17">
        <v>0.16502974684810076</v>
      </c>
      <c r="K9" s="17">
        <v>5.7208968829248787E-3</v>
      </c>
      <c r="L9" s="17">
        <v>0</v>
      </c>
    </row>
    <row r="10" spans="1:12" ht="15" customHeight="1">
      <c r="A10" s="8">
        <v>17</v>
      </c>
      <c r="B10" s="8" t="s">
        <v>6</v>
      </c>
      <c r="C10" s="24" t="s">
        <v>44</v>
      </c>
      <c r="D10" s="24" t="s">
        <v>44</v>
      </c>
      <c r="E10" s="13" t="s">
        <v>44</v>
      </c>
      <c r="F10" s="13" t="s">
        <v>44</v>
      </c>
      <c r="G10" s="13" t="s">
        <v>44</v>
      </c>
      <c r="H10" s="13" t="s">
        <v>44</v>
      </c>
      <c r="I10" s="13" t="s">
        <v>44</v>
      </c>
      <c r="J10" s="13" t="s">
        <v>44</v>
      </c>
      <c r="K10" s="13" t="s">
        <v>44</v>
      </c>
      <c r="L10" s="13" t="s">
        <v>44</v>
      </c>
    </row>
    <row r="11" spans="1:12" ht="15" customHeight="1">
      <c r="A11" s="22">
        <v>18</v>
      </c>
      <c r="B11" s="22" t="s">
        <v>7</v>
      </c>
      <c r="C11" s="21">
        <v>71.827074786694297</v>
      </c>
      <c r="D11" s="21">
        <v>69.864649368890198</v>
      </c>
      <c r="E11" s="16">
        <v>20.3358388601755</v>
      </c>
      <c r="F11" s="16">
        <v>14.815510299463702</v>
      </c>
      <c r="G11" s="16">
        <v>0.82575115900028906</v>
      </c>
      <c r="H11" s="17">
        <v>0.40427506063178181</v>
      </c>
      <c r="I11" s="17">
        <v>0.39322964833949298</v>
      </c>
      <c r="J11" s="17">
        <v>0.11445924134611361</v>
      </c>
      <c r="K11" s="17">
        <v>8.3388351013788137E-2</v>
      </c>
      <c r="L11" s="17">
        <v>4.6476986688235127E-3</v>
      </c>
    </row>
    <row r="12" spans="1:12" ht="15" customHeight="1">
      <c r="A12" s="8">
        <v>19</v>
      </c>
      <c r="B12" s="8" t="s">
        <v>8</v>
      </c>
      <c r="C12" s="24" t="s">
        <v>44</v>
      </c>
      <c r="D12" s="24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  <c r="K12" s="13" t="s">
        <v>44</v>
      </c>
      <c r="L12" s="13" t="s">
        <v>44</v>
      </c>
    </row>
    <row r="13" spans="1:12" ht="15" customHeight="1">
      <c r="A13" s="67"/>
      <c r="B13" s="67"/>
      <c r="C13" s="23">
        <f t="shared" ref="C13:G13" si="0">SUM(C4:C12)</f>
        <v>941.04523698887488</v>
      </c>
      <c r="D13" s="23">
        <f t="shared" si="0"/>
        <v>807.39520969410592</v>
      </c>
      <c r="E13" s="11">
        <f t="shared" si="0"/>
        <v>290.56961113335404</v>
      </c>
      <c r="F13" s="11">
        <f t="shared" si="0"/>
        <v>72.370665476537198</v>
      </c>
      <c r="G13" s="11">
        <f t="shared" si="0"/>
        <v>1.0368713282376509</v>
      </c>
      <c r="H13" s="18">
        <v>0.44548257853233031</v>
      </c>
      <c r="I13" s="18">
        <v>0.38221382540554105</v>
      </c>
      <c r="J13" s="18">
        <v>0.1375531106506768</v>
      </c>
      <c r="K13" s="18">
        <v>3.4259639600056367E-2</v>
      </c>
      <c r="L13" s="18">
        <v>4.9084581139536838E-4</v>
      </c>
    </row>
    <row r="14" spans="1:12" ht="15" customHeight="1">
      <c r="A14" s="45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2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46" t="s">
        <v>73</v>
      </c>
      <c r="F1" s="68" t="s">
        <v>132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4">
        <v>699.40110000000004</v>
      </c>
      <c r="D4" s="14">
        <v>699.96607800000095</v>
      </c>
      <c r="E4" s="14">
        <f t="shared" ref="E4:E13" si="0">D4-C4</f>
        <v>0.56497800000090592</v>
      </c>
      <c r="F4" s="26">
        <f t="shared" ref="F4:F13" si="1">D4/C4-1</f>
        <v>8.0780256136425699E-4</v>
      </c>
    </row>
    <row r="5" spans="1:6" ht="15" customHeight="1">
      <c r="A5" s="8">
        <v>12</v>
      </c>
      <c r="B5" s="8" t="s">
        <v>1</v>
      </c>
      <c r="C5" s="16">
        <v>208.84960000000001</v>
      </c>
      <c r="D5" s="16">
        <v>207.10367948699701</v>
      </c>
      <c r="E5" s="16">
        <f t="shared" si="0"/>
        <v>-1.745920513003</v>
      </c>
      <c r="F5" s="27">
        <f t="shared" si="1"/>
        <v>-8.3597024509647344E-3</v>
      </c>
    </row>
    <row r="6" spans="1:6" ht="15" customHeight="1">
      <c r="A6" s="8">
        <v>13</v>
      </c>
      <c r="B6" s="8" t="s">
        <v>2</v>
      </c>
      <c r="C6" s="16">
        <v>334.31490000000002</v>
      </c>
      <c r="D6" s="16">
        <v>334.51734099999203</v>
      </c>
      <c r="E6" s="16">
        <f t="shared" si="0"/>
        <v>0.20244099999200671</v>
      </c>
      <c r="F6" s="27">
        <f t="shared" si="1"/>
        <v>6.0553986673039795E-4</v>
      </c>
    </row>
    <row r="7" spans="1:6" ht="15" customHeight="1">
      <c r="A7" s="8">
        <v>14</v>
      </c>
      <c r="B7" s="8" t="s">
        <v>3</v>
      </c>
      <c r="C7" s="16">
        <v>202.73009999999999</v>
      </c>
      <c r="D7" s="16">
        <v>206.18852099999498</v>
      </c>
      <c r="E7" s="16">
        <f t="shared" si="0"/>
        <v>3.4584209999949849</v>
      </c>
      <c r="F7" s="27">
        <f t="shared" si="1"/>
        <v>1.7059237873384259E-2</v>
      </c>
    </row>
    <row r="8" spans="1:6" ht="15" customHeight="1">
      <c r="A8" s="8">
        <v>15</v>
      </c>
      <c r="B8" s="8" t="s">
        <v>4</v>
      </c>
      <c r="C8" s="16">
        <v>280.9153</v>
      </c>
      <c r="D8" s="16">
        <v>283.54727159499799</v>
      </c>
      <c r="E8" s="16">
        <f t="shared" si="0"/>
        <v>2.6319715949979923</v>
      </c>
      <c r="F8" s="27">
        <f t="shared" si="1"/>
        <v>9.3692710756516639E-3</v>
      </c>
    </row>
    <row r="9" spans="1:6" ht="15" customHeight="1">
      <c r="A9" s="8">
        <v>16</v>
      </c>
      <c r="B9" s="8" t="s">
        <v>5</v>
      </c>
      <c r="C9" s="16">
        <v>200.12970000000001</v>
      </c>
      <c r="D9" s="16">
        <v>203.42588692848898</v>
      </c>
      <c r="E9" s="16">
        <f t="shared" si="0"/>
        <v>3.2961869284889644</v>
      </c>
      <c r="F9" s="27">
        <f t="shared" si="1"/>
        <v>1.6470253682931535E-2</v>
      </c>
    </row>
    <row r="10" spans="1:6" ht="15" customHeight="1">
      <c r="A10" s="8">
        <v>17</v>
      </c>
      <c r="B10" s="8" t="s">
        <v>6</v>
      </c>
      <c r="C10" s="13" t="s">
        <v>44</v>
      </c>
      <c r="D10" s="13" t="s">
        <v>44</v>
      </c>
      <c r="E10" s="13" t="s">
        <v>44</v>
      </c>
      <c r="F10" s="13" t="s">
        <v>44</v>
      </c>
    </row>
    <row r="11" spans="1:6" ht="15" customHeight="1">
      <c r="A11" s="8">
        <v>18</v>
      </c>
      <c r="B11" s="8" t="s">
        <v>7</v>
      </c>
      <c r="C11" s="16">
        <v>178.51070000000001</v>
      </c>
      <c r="D11" s="16">
        <v>177.668823</v>
      </c>
      <c r="E11" s="16">
        <f t="shared" si="0"/>
        <v>-0.84187700000001087</v>
      </c>
      <c r="F11" s="27">
        <f t="shared" si="1"/>
        <v>-4.7161150564084542E-3</v>
      </c>
    </row>
    <row r="12" spans="1:6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3" t="s">
        <v>44</v>
      </c>
      <c r="F12" s="13" t="s">
        <v>44</v>
      </c>
    </row>
    <row r="13" spans="1:6" ht="15" customHeight="1">
      <c r="A13" s="67"/>
      <c r="B13" s="67"/>
      <c r="C13" s="11">
        <f t="shared" ref="C13:D13" si="2">SUM(C4:C12)</f>
        <v>2104.8514</v>
      </c>
      <c r="D13" s="11">
        <f t="shared" si="2"/>
        <v>2112.417601010472</v>
      </c>
      <c r="E13" s="25">
        <f t="shared" si="0"/>
        <v>7.5662010104720139</v>
      </c>
      <c r="F13" s="28">
        <f t="shared" si="1"/>
        <v>3.5946485393087979E-3</v>
      </c>
    </row>
    <row r="14" spans="1:6" ht="15" customHeight="1">
      <c r="A14" s="45" t="s">
        <v>24</v>
      </c>
      <c r="B14" s="3"/>
      <c r="C14" s="3"/>
      <c r="D14" s="3"/>
      <c r="E14" s="3"/>
      <c r="F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2012-11-16T14:44:47Z</dcterms:created>
  <dcterms:modified xsi:type="dcterms:W3CDTF">2012-12-17T15:38:28Z</dcterms:modified>
</cp:coreProperties>
</file>