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ml.chartshap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xl/drawings/drawing15.xml" ContentType="application/vnd.openxmlformats-officedocument.drawingml.chartshapes+xml"/>
  <Override PartName="/xl/drawings/drawing16.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ml.chartshapes+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ml.chartshapes+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45" windowWidth="24675" windowHeight="15105"/>
  </bookViews>
  <sheets>
    <sheet name="Fiche_dInformation" sheetId="12" r:id="rId1"/>
    <sheet name="Légende" sheetId="13" r:id="rId2"/>
    <sheet name="Statistique_Aff_principale" sheetId="11" r:id="rId3"/>
    <sheet name="Statistique_Types_comm" sheetId="10" r:id="rId4"/>
    <sheet name="Analyse_nonconstr_Aff_principal" sheetId="9" r:id="rId5"/>
    <sheet name="Analyse_nonconstr_Types_comm" sheetId="7" r:id="rId6"/>
    <sheet name="Analyse_desserte_TP" sheetId="5" r:id="rId7"/>
    <sheet name="Comparaison_2007_2012" sheetId="4" r:id="rId8"/>
  </sheets>
  <definedNames>
    <definedName name="Auswertung_GdeTypen_CH00">#REF!</definedName>
  </definedNames>
  <calcPr calcId="125725"/>
</workbook>
</file>

<file path=xl/calcChain.xml><?xml version="1.0" encoding="utf-8"?>
<calcChain xmlns="http://schemas.openxmlformats.org/spreadsheetml/2006/main">
  <c r="F4" i="4"/>
  <c r="F5"/>
  <c r="F6"/>
  <c r="F7"/>
  <c r="F8"/>
  <c r="F9"/>
  <c r="F10"/>
  <c r="E4"/>
  <c r="E5"/>
  <c r="E6"/>
  <c r="E7"/>
  <c r="E8"/>
  <c r="E9"/>
  <c r="E10"/>
  <c r="C13"/>
  <c r="D13"/>
  <c r="C13" i="5"/>
  <c r="D13"/>
  <c r="E13"/>
  <c r="F13"/>
  <c r="G13"/>
  <c r="H7" i="7"/>
  <c r="I7"/>
  <c r="J7"/>
  <c r="H8"/>
  <c r="I8"/>
  <c r="J8"/>
  <c r="H9"/>
  <c r="I9"/>
  <c r="J9"/>
  <c r="H10"/>
  <c r="I10"/>
  <c r="J10"/>
  <c r="H11"/>
  <c r="I11"/>
  <c r="J11"/>
  <c r="D13"/>
  <c r="E13"/>
  <c r="H13" s="1"/>
  <c r="F13"/>
  <c r="G13"/>
  <c r="C13"/>
  <c r="H5" i="9"/>
  <c r="I5"/>
  <c r="J5"/>
  <c r="H6"/>
  <c r="I6"/>
  <c r="J6"/>
  <c r="H7"/>
  <c r="I7"/>
  <c r="J7"/>
  <c r="I4"/>
  <c r="J4"/>
  <c r="H4"/>
  <c r="D13"/>
  <c r="E13"/>
  <c r="F13"/>
  <c r="G13"/>
  <c r="C13"/>
  <c r="F13" i="10"/>
  <c r="E13"/>
  <c r="C13"/>
  <c r="D9" s="1"/>
  <c r="I7"/>
  <c r="I8"/>
  <c r="I9"/>
  <c r="I10"/>
  <c r="I11"/>
  <c r="H7"/>
  <c r="H8"/>
  <c r="H9"/>
  <c r="H10"/>
  <c r="H11"/>
  <c r="G7"/>
  <c r="G8"/>
  <c r="G9"/>
  <c r="G10"/>
  <c r="G11"/>
  <c r="F13" i="11"/>
  <c r="E13"/>
  <c r="C13"/>
  <c r="D9" s="1"/>
  <c r="I5"/>
  <c r="I6"/>
  <c r="I7"/>
  <c r="I4"/>
  <c r="H5"/>
  <c r="H6"/>
  <c r="H7"/>
  <c r="H4"/>
  <c r="G5"/>
  <c r="G6"/>
  <c r="G7"/>
  <c r="G4"/>
  <c r="F13" i="4" l="1"/>
  <c r="E13"/>
  <c r="I13" i="7"/>
  <c r="J13"/>
  <c r="H13" i="9"/>
  <c r="I13"/>
  <c r="J13"/>
  <c r="D11" i="10"/>
  <c r="D8"/>
  <c r="I13"/>
  <c r="D7"/>
  <c r="H13"/>
  <c r="D10"/>
  <c r="G13"/>
  <c r="D8" i="11"/>
  <c r="D4"/>
  <c r="I13"/>
  <c r="D7"/>
  <c r="H13"/>
  <c r="D6"/>
  <c r="D10"/>
  <c r="G13"/>
  <c r="D5"/>
</calcChain>
</file>

<file path=xl/sharedStrings.xml><?xml version="1.0" encoding="utf-8"?>
<sst xmlns="http://schemas.openxmlformats.org/spreadsheetml/2006/main" count="383" uniqueCount="140">
  <si>
    <t>Zones d'habitation</t>
  </si>
  <si>
    <t>Zones d'activités économiques</t>
  </si>
  <si>
    <t>Zones mixtes</t>
  </si>
  <si>
    <t>Zones centrales</t>
  </si>
  <si>
    <t>Zones affectées à des besoins publics</t>
  </si>
  <si>
    <t>Zones à bâtir à constructibilité restreinte</t>
  </si>
  <si>
    <t>Zones de tourisme et de loisirs</t>
  </si>
  <si>
    <t>Zones de transport à l'intérieur des zones à bâtir</t>
  </si>
  <si>
    <t>autres zones à bâtir</t>
  </si>
  <si>
    <t>Grands centres</t>
  </si>
  <si>
    <t>Centres secondaires des grands centres</t>
  </si>
  <si>
    <t>Couronne des grands centres</t>
  </si>
  <si>
    <t>Centres moyens</t>
  </si>
  <si>
    <t>Couronne des centres moyens</t>
  </si>
  <si>
    <t>Petits centres</t>
  </si>
  <si>
    <t>Communes rurales périurbaines</t>
  </si>
  <si>
    <t>Communes agricoles</t>
  </si>
  <si>
    <t>Communes touristiques</t>
  </si>
  <si>
    <t>Code AP</t>
  </si>
  <si>
    <t>Affectation principale</t>
  </si>
  <si>
    <t>Surface des zones à bâtir [ha]</t>
  </si>
  <si>
    <t>Proportion [%]</t>
  </si>
  <si>
    <t>Habitants au sein des zones à bâtir</t>
  </si>
  <si>
    <t>Emplois au sein des zones à bâtir</t>
  </si>
  <si>
    <t>Source: Office fédéral du développement territorial ARE, statistique suisse des zones à bâtir 2012</t>
  </si>
  <si>
    <t>Code TC</t>
  </si>
  <si>
    <t>Type de commune ARE</t>
  </si>
  <si>
    <t>Construit [ha]</t>
  </si>
  <si>
    <t>Non construit [ha]</t>
  </si>
  <si>
    <t>Construit [%]</t>
  </si>
  <si>
    <t>Non construit [%]</t>
  </si>
  <si>
    <t>Très bonne desserte [ha]</t>
  </si>
  <si>
    <t>Bonne desserte [ha]</t>
  </si>
  <si>
    <t>Desserte marginale ou inexistante [ha]</t>
  </si>
  <si>
    <t>Très bonne desserte [%]</t>
  </si>
  <si>
    <t>Bonne desserte [%]</t>
  </si>
  <si>
    <t>Desserte marginale ou inexistante [%]</t>
  </si>
  <si>
    <t>Surface des zones à bâtir 2007 [ha]</t>
  </si>
  <si>
    <t>Surface des zones à bâtir 2012 [ha]</t>
  </si>
  <si>
    <t>Différence [ha]</t>
  </si>
  <si>
    <t>Différence [%]</t>
  </si>
  <si>
    <r>
      <t>Surface de zone à bâtir par habitant [m</t>
    </r>
    <r>
      <rPr>
        <b/>
        <vertAlign val="superscript"/>
        <sz val="11"/>
        <rFont val="Calibri"/>
        <family val="2"/>
      </rPr>
      <t>2</t>
    </r>
    <r>
      <rPr>
        <b/>
        <sz val="11"/>
        <rFont val="Calibri"/>
        <family val="2"/>
      </rPr>
      <t>]</t>
    </r>
  </si>
  <si>
    <r>
      <t>Surface de zone à bâtir par emploi [m</t>
    </r>
    <r>
      <rPr>
        <b/>
        <vertAlign val="superscript"/>
        <sz val="11"/>
        <rFont val="Calibri"/>
        <family val="2"/>
      </rPr>
      <t>2</t>
    </r>
    <r>
      <rPr>
        <b/>
        <sz val="11"/>
        <rFont val="Calibri"/>
        <family val="2"/>
      </rPr>
      <t>]</t>
    </r>
  </si>
  <si>
    <r>
      <t>Surface de zone à bâtir par habitant et emploi [m</t>
    </r>
    <r>
      <rPr>
        <b/>
        <vertAlign val="superscript"/>
        <sz val="11"/>
        <rFont val="Calibri"/>
        <family val="2"/>
      </rPr>
      <t>2</t>
    </r>
    <r>
      <rPr>
        <b/>
        <sz val="11"/>
        <rFont val="Calibri"/>
        <family val="2"/>
      </rPr>
      <t>]</t>
    </r>
  </si>
  <si>
    <t>--</t>
  </si>
  <si>
    <t>Etat des données</t>
  </si>
  <si>
    <t>01.01.2012</t>
  </si>
  <si>
    <t>Etat complet</t>
  </si>
  <si>
    <t>oui</t>
  </si>
  <si>
    <t>Nombre de communes</t>
  </si>
  <si>
    <t>Types de zones</t>
  </si>
  <si>
    <t>Nombre de zones à l'intérieur des zones à bâtir</t>
  </si>
  <si>
    <t>Zones spéciales</t>
  </si>
  <si>
    <t>non</t>
  </si>
  <si>
    <t>Zones de transport à l'intérieur des zone à bâtir</t>
  </si>
  <si>
    <t>Les zones routières sont répertoriées séparément.</t>
  </si>
  <si>
    <t>Remarques</t>
  </si>
  <si>
    <t>Dans la statistique 2012, les terrains de golf sont attribués aux zones non constructibles. En 2007, le terrain de golf de la commune Les Bois était classé comme "Zones de tourisme et de loisirs“.</t>
  </si>
  <si>
    <t>En 2012, les zones de sport sont attribuées aux zones affectées à des besoins publics. En 2007, elles étaient attribuées aux zones de tourisme et de loisirs.</t>
  </si>
  <si>
    <t>Fiche d'information du canton du JU</t>
  </si>
  <si>
    <t>Contenu</t>
  </si>
  <si>
    <t>- Statistiques par affectation principale</t>
  </si>
  <si>
    <t>- Statistiques par type de commune ARE</t>
  </si>
  <si>
    <t>- Analyses des zones à bâtir non construites par affectation principale</t>
  </si>
  <si>
    <t>- Analyses des zones à bâtir non construites par type de commune</t>
  </si>
  <si>
    <t>- Analyses de la desserte par les transports publics selon les affectations principales</t>
  </si>
  <si>
    <t>- Comparaison 2007 - 2012 par affectation principale</t>
  </si>
  <si>
    <t>Office fédéral du développement territorial ARE</t>
  </si>
  <si>
    <t>Statistique suisse des zones à bâtir 2012</t>
  </si>
  <si>
    <t>Statistiques par affectation principale</t>
  </si>
  <si>
    <t>Statistiques par type de commune ARE</t>
  </si>
  <si>
    <t>Analyses des zones à bâtir non construites par affectation principale</t>
  </si>
  <si>
    <t>Analyses des zones à bâtir non construites par type de commune ARE</t>
  </si>
  <si>
    <t>Analyses de la desserte par les transports publics par affectation principale</t>
  </si>
  <si>
    <t>Comparaison 2007 - 2012 par affectation principale</t>
  </si>
  <si>
    <t>Surface de zone à bâtir non construite supposition 1 [ha]</t>
  </si>
  <si>
    <t>Surface de zone à bâtir non construite supposition 2 [ha]</t>
  </si>
  <si>
    <t>Imprécision [ha]</t>
  </si>
  <si>
    <t>Imprécision [%]</t>
  </si>
  <si>
    <t>- Légende</t>
  </si>
  <si>
    <t>Géodonnées: Offices cantonaux d'aménagement du territoire</t>
  </si>
  <si>
    <t>Statistiques et analyses: Office fédéral du développement territorial ARE</t>
  </si>
  <si>
    <t xml:space="preserve">Renseignements: </t>
  </si>
  <si>
    <t>Rolf Giezendanner</t>
  </si>
  <si>
    <t>rolf.giezendanner@are.admin.ch</t>
  </si>
  <si>
    <t>© ARE, 12.2012</t>
  </si>
  <si>
    <t>Désignation</t>
  </si>
  <si>
    <t>Description</t>
  </si>
  <si>
    <t>Numéro de code de l'affectation principale</t>
  </si>
  <si>
    <t>Numéro de code du type de commune de l'ARE</t>
  </si>
  <si>
    <t>Affectation principale selon le modèle de géodonnées minimal des plans d'affectation (12.12.2011)</t>
  </si>
  <si>
    <t>L'ARE a redéfini les types de communes sur la base de la définition de l'agglomération 2000 et du recensement de la population 2010. Par conséquent, l'attribution des communes aux types de communes a changé depuis 2007.</t>
  </si>
  <si>
    <t>Surface des zones à bâtir</t>
  </si>
  <si>
    <t>Proportion des zones à bâtir d'une affectation principale / d'un type de commune / d'un canton par rapport au total suisse</t>
  </si>
  <si>
    <t>Habitants au sein des zones à bâtir. Sont utilisées les données géoréférenciées du recensement STATPOP.</t>
  </si>
  <si>
    <r>
      <t>Surface de zone à bâtir par habitant [m</t>
    </r>
    <r>
      <rPr>
        <vertAlign val="superscript"/>
        <sz val="11"/>
        <rFont val="Calibri"/>
        <family val="2"/>
        <scheme val="minor"/>
      </rPr>
      <t>2</t>
    </r>
    <r>
      <rPr>
        <sz val="11"/>
        <rFont val="Calibri"/>
        <family val="2"/>
        <scheme val="minor"/>
      </rPr>
      <t>]</t>
    </r>
  </si>
  <si>
    <t>Surface de zone à bâtir par habitant au sein des zones à bâtir</t>
  </si>
  <si>
    <t>Emplois en sein des zones à bâtir</t>
  </si>
  <si>
    <t>Emplois au sein des zones à bâtir. Sont utilisées les données géoréférenciées du REE.</t>
  </si>
  <si>
    <r>
      <t>Surface de zone à bâtir par emploi [m</t>
    </r>
    <r>
      <rPr>
        <vertAlign val="superscript"/>
        <sz val="11"/>
        <rFont val="Calibri"/>
        <family val="2"/>
        <scheme val="minor"/>
      </rPr>
      <t>2</t>
    </r>
    <r>
      <rPr>
        <sz val="11"/>
        <rFont val="Calibri"/>
        <family val="2"/>
        <scheme val="minor"/>
      </rPr>
      <t>]</t>
    </r>
  </si>
  <si>
    <t>Surface de zone à bâtir par emploi au sein des zones à bâtir</t>
  </si>
  <si>
    <r>
      <t>Surface de zone à bâtir par habitant er emploi [m</t>
    </r>
    <r>
      <rPr>
        <vertAlign val="superscript"/>
        <sz val="11"/>
        <rFont val="Calibri"/>
        <family val="2"/>
        <scheme val="minor"/>
      </rPr>
      <t>2</t>
    </r>
    <r>
      <rPr>
        <sz val="11"/>
        <rFont val="Calibri"/>
        <family val="2"/>
        <scheme val="minor"/>
      </rPr>
      <t>]</t>
    </r>
  </si>
  <si>
    <t>Surface de zone à bâtir divisée par la somme des habitants et des emplois au sein des zones à bâtir</t>
  </si>
  <si>
    <t>Surface de zone à bâtir non construite selon la supposition 1</t>
  </si>
  <si>
    <t>Surface de zone à bâtir non construite selon la supposition 2</t>
  </si>
  <si>
    <t>Constuit [ha]</t>
  </si>
  <si>
    <t>Surface de zone à bâtir construite</t>
  </si>
  <si>
    <t>Imprécision de la détermination de la surface de zone à bâtir non construite (différence entre la surface non construite selon les suppositions 1 et 2)</t>
  </si>
  <si>
    <t>Surface de zone à bâtire non construite</t>
  </si>
  <si>
    <t>Proportion de la surface de zone à bâtir non construite</t>
  </si>
  <si>
    <t>Porportion de l'imprécision (proportion de la différence de surface selon les suppositions 1 et 2 par rapport à la surface totale de zone à bâtir)</t>
  </si>
  <si>
    <r>
      <t>Construit par habitant [m</t>
    </r>
    <r>
      <rPr>
        <vertAlign val="superscript"/>
        <sz val="11"/>
        <rFont val="Calibri"/>
        <family val="2"/>
        <scheme val="minor"/>
      </rPr>
      <t>2</t>
    </r>
    <r>
      <rPr>
        <sz val="11"/>
        <rFont val="Calibri"/>
        <family val="2"/>
        <scheme val="minor"/>
      </rPr>
      <t>]</t>
    </r>
  </si>
  <si>
    <t>Surface de zone à bâtir construite par habtiant au sein des zones à bâtir</t>
  </si>
  <si>
    <t>Imprécision de la détermination de la surface de zone à bâtir construite par habitant au sein des zones à bâtir (différence entre l'imprécision selon les suppositions 1 et 2)</t>
  </si>
  <si>
    <t>Surface de zone à bâtir se trouvant au sein du niveau de qualité A de desserte par les transports publics</t>
  </si>
  <si>
    <t>Surface de zone à bâtir se trouvant au sein du niveau de qualité B de desserte par les transports publics</t>
  </si>
  <si>
    <t>Surface de zone à bâtir se trouvant au sein du niveau de qualité C de desserte par les transports publics</t>
  </si>
  <si>
    <t>Surface de zone à bâtir se trouvant au sein du niveau de qualité D de desserte par les transports publics</t>
  </si>
  <si>
    <t>Surface de zone à bâtir se trouvant en dehors des niveaux de qualité de desserte par les transports publics</t>
  </si>
  <si>
    <t>Proportion de la surface de zone à bâtir se trouvant au sein du niveau de qualité A de desserte par les transports publics</t>
  </si>
  <si>
    <t>Proportion de la surface de zone à bâtir se trouvant au sein du niveau de qualité B de desserte par les transports publics</t>
  </si>
  <si>
    <t>Proportion de la surface de zone à bâtir se trouvant au sein du niveau de qualité C de desserte par les transports publics</t>
  </si>
  <si>
    <t>Proportion de la surface de zone à bâtir se trouvant au sein du niveau de qualité D de desserte par les transports publics</t>
  </si>
  <si>
    <t>Proportion de la surface de zone à bâtir se trouvant en dehors des niveaux de qualité de desserte par les transports publics</t>
  </si>
  <si>
    <t>Surface des zones à bâtir selon la statistique des zones à bâtir 2007</t>
  </si>
  <si>
    <t>Surface des zones à bâtir selon la statistique des zones à bâtir 2012</t>
  </si>
  <si>
    <t>Différence de surface entre les zones à bâtir 2007 et 2012</t>
  </si>
  <si>
    <t>Différence proportionelle entre les zones à bâtir 2007 et 2012 (surfaces 2007 = 100%)</t>
  </si>
  <si>
    <t>Numéro de canton</t>
  </si>
  <si>
    <t>Abréviation de canton</t>
  </si>
  <si>
    <t>Abréviation du nom des cantons</t>
  </si>
  <si>
    <r>
      <t>Imprécision par habitant [m</t>
    </r>
    <r>
      <rPr>
        <vertAlign val="superscript"/>
        <sz val="11"/>
        <rFont val="Calibri"/>
        <family val="2"/>
        <scheme val="minor"/>
      </rPr>
      <t>2</t>
    </r>
    <r>
      <rPr>
        <sz val="11"/>
        <rFont val="Calibri"/>
        <family val="2"/>
        <scheme val="minor"/>
      </rPr>
      <t>]</t>
    </r>
  </si>
  <si>
    <t>Numéro de canton OFS</t>
  </si>
  <si>
    <t>Canton du JU</t>
  </si>
  <si>
    <t>Faible desserte [ha]</t>
  </si>
  <si>
    <t>Faible desserte [%]</t>
  </si>
  <si>
    <t xml:space="preserve"> Faible desserte [ha]</t>
  </si>
  <si>
    <t xml:space="preserve"> Faible desserte [%]</t>
  </si>
  <si>
    <t>Desserte moyenne [ha]</t>
  </si>
  <si>
    <t>Desserte moyenne [%]</t>
  </si>
</sst>
</file>

<file path=xl/styles.xml><?xml version="1.0" encoding="utf-8"?>
<styleSheet xmlns="http://schemas.openxmlformats.org/spreadsheetml/2006/main">
  <numFmts count="2">
    <numFmt numFmtId="164" formatCode="0\ %"/>
    <numFmt numFmtId="165" formatCode="0.0%"/>
  </numFmts>
  <fonts count="19">
    <font>
      <sz val="10"/>
      <color theme="1"/>
      <name val="Arial"/>
      <family val="2"/>
    </font>
    <font>
      <sz val="10"/>
      <name val="MS Sans Serif"/>
      <family val="2"/>
    </font>
    <font>
      <sz val="11"/>
      <name val="Calibri"/>
      <family val="2"/>
    </font>
    <font>
      <b/>
      <sz val="11"/>
      <name val="Calibri"/>
      <family val="2"/>
    </font>
    <font>
      <b/>
      <vertAlign val="superscript"/>
      <sz val="11"/>
      <name val="Calibri"/>
      <family val="2"/>
    </font>
    <font>
      <sz val="11"/>
      <color theme="1"/>
      <name val="Calibri"/>
      <family val="2"/>
    </font>
    <font>
      <b/>
      <sz val="11"/>
      <color theme="1"/>
      <name val="Calibri"/>
      <family val="2"/>
    </font>
    <font>
      <b/>
      <sz val="14"/>
      <color rgb="FF000000"/>
      <name val="Calibri"/>
      <family val="2"/>
    </font>
    <font>
      <b/>
      <sz val="11"/>
      <color rgb="FF000000"/>
      <name val="Calibri"/>
      <family val="2"/>
    </font>
    <font>
      <sz val="11"/>
      <color rgb="FF000000"/>
      <name val="Calibri"/>
      <family val="2"/>
    </font>
    <font>
      <b/>
      <sz val="10"/>
      <color theme="1"/>
      <name val="Arial"/>
      <family val="2"/>
    </font>
    <font>
      <b/>
      <sz val="14"/>
      <name val="Calibri"/>
      <family val="2"/>
      <scheme val="minor"/>
    </font>
    <font>
      <u/>
      <sz val="11"/>
      <color theme="10"/>
      <name val="Calibri"/>
      <family val="2"/>
    </font>
    <font>
      <u/>
      <sz val="11"/>
      <color theme="10"/>
      <name val="Calibri"/>
      <family val="2"/>
      <scheme val="minor"/>
    </font>
    <font>
      <sz val="11"/>
      <color theme="1"/>
      <name val="Calibri"/>
      <family val="2"/>
      <scheme val="minor"/>
    </font>
    <font>
      <b/>
      <sz val="11"/>
      <name val="Calibri"/>
      <family val="2"/>
      <scheme val="minor"/>
    </font>
    <font>
      <b/>
      <sz val="11"/>
      <color theme="1"/>
      <name val="Calibri"/>
      <family val="2"/>
      <scheme val="minor"/>
    </font>
    <font>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5">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4">
    <xf numFmtId="0" fontId="0" fillId="0" borderId="0"/>
    <xf numFmtId="0" fontId="1" fillId="0" borderId="0"/>
    <xf numFmtId="0" fontId="12" fillId="0" borderId="0" applyNumberFormat="0" applyFill="0" applyBorder="0" applyAlignment="0" applyProtection="0">
      <alignment vertical="top"/>
      <protection locked="0"/>
    </xf>
    <xf numFmtId="0" fontId="14" fillId="0" borderId="0"/>
  </cellStyleXfs>
  <cellXfs count="77">
    <xf numFmtId="0" fontId="0" fillId="0" borderId="0" xfId="0"/>
    <xf numFmtId="0" fontId="1" fillId="0" borderId="0" xfId="1"/>
    <xf numFmtId="0" fontId="3"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3" fillId="3" borderId="6" xfId="1" applyNumberFormat="1" applyFont="1" applyFill="1" applyBorder="1" applyAlignment="1">
      <alignment horizontal="right" vertical="center" wrapText="1"/>
    </xf>
    <xf numFmtId="0" fontId="3"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3" fillId="3" borderId="6" xfId="1" applyNumberFormat="1" applyFont="1" applyFill="1" applyBorder="1" applyAlignment="1">
      <alignment vertical="center" wrapText="1"/>
    </xf>
    <xf numFmtId="0" fontId="5" fillId="0" borderId="4" xfId="0" applyFont="1" applyBorder="1"/>
    <xf numFmtId="3" fontId="5" fillId="0" borderId="4" xfId="0" applyNumberFormat="1" applyFont="1" applyBorder="1"/>
    <xf numFmtId="0" fontId="5" fillId="0" borderId="5" xfId="0" applyFont="1" applyBorder="1"/>
    <xf numFmtId="3" fontId="5" fillId="0" borderId="5" xfId="0" applyNumberFormat="1" applyFont="1" applyBorder="1"/>
    <xf numFmtId="3" fontId="6" fillId="3" borderId="6" xfId="0" applyNumberFormat="1" applyFont="1" applyFill="1" applyBorder="1" applyAlignment="1">
      <alignment horizontal="right" vertical="center" wrapText="1"/>
    </xf>
    <xf numFmtId="0" fontId="5" fillId="0" borderId="5" xfId="0" applyNumberFormat="1" applyFont="1" applyBorder="1" applyAlignment="1">
      <alignment horizontal="right"/>
    </xf>
    <xf numFmtId="3" fontId="3"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2" fillId="0" borderId="5" xfId="1" applyNumberFormat="1" applyFont="1" applyBorder="1" applyAlignment="1">
      <alignment horizontal="right"/>
    </xf>
    <xf numFmtId="165" fontId="3" fillId="3" borderId="6" xfId="1" applyNumberFormat="1" applyFont="1" applyFill="1" applyBorder="1" applyAlignment="1">
      <alignment vertical="center" wrapText="1"/>
    </xf>
    <xf numFmtId="0" fontId="8" fillId="0" borderId="4" xfId="0" applyFont="1" applyBorder="1" applyAlignment="1">
      <alignment vertical="top"/>
    </xf>
    <xf numFmtId="0" fontId="8" fillId="0" borderId="11" xfId="0" applyFont="1" applyBorder="1" applyAlignment="1">
      <alignment vertical="top"/>
    </xf>
    <xf numFmtId="0" fontId="5" fillId="0" borderId="5" xfId="0" applyFont="1" applyBorder="1" applyAlignment="1">
      <alignment vertical="top"/>
    </xf>
    <xf numFmtId="0" fontId="5" fillId="0" borderId="5" xfId="0" applyFont="1" applyBorder="1" applyAlignment="1">
      <alignment vertical="top" wrapText="1"/>
    </xf>
    <xf numFmtId="0" fontId="8" fillId="0" borderId="5" xfId="0" applyFont="1" applyBorder="1" applyAlignment="1">
      <alignment vertical="top"/>
    </xf>
    <xf numFmtId="0" fontId="8" fillId="0" borderId="7" xfId="0" applyFont="1" applyBorder="1" applyAlignment="1">
      <alignment vertical="top" wrapText="1"/>
    </xf>
    <xf numFmtId="0" fontId="8" fillId="0" borderId="12" xfId="0" applyFont="1" applyBorder="1" applyAlignment="1">
      <alignment vertical="top"/>
    </xf>
    <xf numFmtId="0" fontId="8" fillId="0" borderId="9" xfId="0" applyFont="1" applyBorder="1" applyAlignment="1">
      <alignment vertical="top"/>
    </xf>
    <xf numFmtId="0" fontId="5" fillId="0" borderId="11" xfId="0" applyFont="1" applyBorder="1" applyAlignment="1">
      <alignment vertical="top"/>
    </xf>
    <xf numFmtId="0" fontId="5" fillId="0" borderId="0" xfId="0" applyFont="1" applyBorder="1" applyAlignment="1">
      <alignment vertical="top"/>
    </xf>
    <xf numFmtId="0" fontId="5" fillId="0" borderId="0" xfId="0" applyFont="1" applyBorder="1" applyAlignment="1">
      <alignment horizontal="left" vertical="top" indent="1"/>
    </xf>
    <xf numFmtId="0" fontId="2" fillId="0" borderId="5" xfId="1" applyFont="1" applyBorder="1" applyAlignment="1">
      <alignment horizontal="right"/>
    </xf>
    <xf numFmtId="49" fontId="5" fillId="0" borderId="4" xfId="0" applyNumberFormat="1" applyFont="1" applyBorder="1" applyAlignment="1">
      <alignment horizontal="left" vertical="top" wrapText="1"/>
    </xf>
    <xf numFmtId="49" fontId="5" fillId="0" borderId="11"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49" fontId="9" fillId="0" borderId="8" xfId="0" applyNumberFormat="1" applyFont="1" applyBorder="1" applyAlignment="1">
      <alignment horizontal="left" vertical="top" wrapText="1"/>
    </xf>
    <xf numFmtId="49" fontId="9" fillId="0" borderId="13" xfId="0" applyNumberFormat="1" applyFont="1" applyBorder="1" applyAlignment="1">
      <alignment horizontal="left" vertical="top" wrapText="1"/>
    </xf>
    <xf numFmtId="49" fontId="5" fillId="0" borderId="10" xfId="0" applyNumberFormat="1" applyFont="1" applyBorder="1" applyAlignment="1">
      <alignment horizontal="left" vertical="top" wrapText="1"/>
    </xf>
    <xf numFmtId="0" fontId="8" fillId="0" borderId="0" xfId="0" applyFont="1" applyBorder="1" applyAlignment="1">
      <alignment vertical="top"/>
    </xf>
    <xf numFmtId="0" fontId="10" fillId="0" borderId="0" xfId="0" applyFont="1"/>
    <xf numFmtId="49" fontId="9" fillId="0" borderId="0" xfId="0" applyNumberFormat="1" applyFont="1" applyBorder="1" applyAlignment="1">
      <alignment vertical="top"/>
    </xf>
    <xf numFmtId="0" fontId="9" fillId="0" borderId="0" xfId="0" applyFont="1" applyBorder="1" applyAlignment="1">
      <alignment vertical="top"/>
    </xf>
    <xf numFmtId="0" fontId="7" fillId="0" borderId="0" xfId="0" applyFont="1" applyBorder="1" applyAlignment="1">
      <alignment vertical="top"/>
    </xf>
    <xf numFmtId="0" fontId="2" fillId="2" borderId="14" xfId="1" applyFont="1" applyFill="1" applyBorder="1" applyAlignment="1">
      <alignment vertical="center"/>
    </xf>
    <xf numFmtId="0" fontId="11" fillId="0" borderId="0" xfId="1" applyFont="1"/>
    <xf numFmtId="0" fontId="13" fillId="0" borderId="0" xfId="2" applyFont="1" applyAlignment="1" applyProtection="1">
      <alignment vertical="top"/>
    </xf>
    <xf numFmtId="0" fontId="14" fillId="0" borderId="0" xfId="0" applyFont="1" applyAlignment="1">
      <alignment vertical="top"/>
    </xf>
    <xf numFmtId="0" fontId="14" fillId="0" borderId="0" xfId="3"/>
    <xf numFmtId="49" fontId="17" fillId="0" borderId="4" xfId="3" applyNumberFormat="1" applyFont="1" applyBorder="1" applyAlignment="1">
      <alignment horizontal="left" vertical="top" wrapText="1"/>
    </xf>
    <xf numFmtId="49" fontId="14" fillId="0" borderId="8" xfId="3" applyNumberFormat="1" applyBorder="1" applyAlignment="1">
      <alignment horizontal="left" vertical="top" wrapText="1"/>
    </xf>
    <xf numFmtId="49" fontId="17" fillId="0" borderId="5" xfId="3" applyNumberFormat="1" applyFont="1" applyBorder="1" applyAlignment="1">
      <alignment horizontal="left" vertical="top" wrapText="1"/>
    </xf>
    <xf numFmtId="49" fontId="14" fillId="0" borderId="13" xfId="3" applyNumberFormat="1" applyBorder="1" applyAlignment="1">
      <alignment horizontal="left" vertical="top" wrapText="1"/>
    </xf>
    <xf numFmtId="49" fontId="17" fillId="0" borderId="13" xfId="3" applyNumberFormat="1" applyFont="1" applyBorder="1" applyAlignment="1">
      <alignment horizontal="left" vertical="top" wrapText="1"/>
    </xf>
    <xf numFmtId="49" fontId="17" fillId="0" borderId="11" xfId="3" applyNumberFormat="1" applyFont="1" applyBorder="1" applyAlignment="1">
      <alignment horizontal="left" vertical="top" wrapText="1"/>
    </xf>
    <xf numFmtId="49" fontId="14" fillId="0" borderId="11" xfId="3" applyNumberFormat="1" applyBorder="1" applyAlignment="1">
      <alignment horizontal="left" vertical="top" wrapText="1"/>
    </xf>
    <xf numFmtId="0" fontId="14" fillId="0" borderId="0" xfId="3" applyAlignment="1">
      <alignment horizontal="left" vertical="top" wrapText="1"/>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49" fontId="15" fillId="5" borderId="4" xfId="3" applyNumberFormat="1" applyFont="1" applyFill="1" applyBorder="1" applyAlignment="1">
      <alignment horizontal="left" vertical="top" wrapText="1"/>
    </xf>
    <xf numFmtId="49" fontId="15" fillId="5" borderId="11" xfId="3" applyNumberFormat="1" applyFont="1" applyFill="1" applyBorder="1" applyAlignment="1">
      <alignment horizontal="left" vertical="top" wrapText="1"/>
    </xf>
    <xf numFmtId="49" fontId="16" fillId="5" borderId="4" xfId="3" applyNumberFormat="1" applyFont="1" applyFill="1" applyBorder="1" applyAlignment="1">
      <alignment horizontal="left" vertical="top" wrapText="1"/>
    </xf>
    <xf numFmtId="49" fontId="16" fillId="5" borderId="11" xfId="3" applyNumberFormat="1" applyFont="1" applyFill="1" applyBorder="1" applyAlignment="1">
      <alignment horizontal="left" vertical="top" wrapText="1"/>
    </xf>
    <xf numFmtId="0" fontId="3" fillId="3" borderId="6" xfId="1" applyFont="1" applyFill="1" applyBorder="1" applyAlignment="1">
      <alignment vertical="center" wrapText="1"/>
    </xf>
    <xf numFmtId="0" fontId="11" fillId="0" borderId="0" xfId="1" applyFont="1" applyAlignment="1">
      <alignment horizontal="right"/>
    </xf>
  </cellXfs>
  <cellStyles count="4">
    <cellStyle name="Hyperlink" xfId="2" builtinId="8"/>
    <cellStyle name="Standard" xfId="0" builtinId="0"/>
    <cellStyle name="Standard 2" xfId="1"/>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Surface des zones à bâtir par affectation principale (en hectares)</a:t>
            </a:r>
          </a:p>
        </c:rich>
      </c:tx>
      <c:layout/>
    </c:title>
    <c:plotArea>
      <c:layout>
        <c:manualLayout>
          <c:layoutTarget val="inner"/>
          <c:xMode val="edge"/>
          <c:yMode val="edge"/>
          <c:x val="0.4679975025148288"/>
          <c:y val="0.14187242013250545"/>
          <c:w val="0.4830157133442024"/>
          <c:h val="0.68168857747407186"/>
        </c:manualLayout>
      </c:layout>
      <c:barChart>
        <c:barDir val="bar"/>
        <c:grouping val="clustered"/>
        <c:ser>
          <c:idx val="0"/>
          <c:order val="0"/>
          <c:dLbls>
            <c:dLbl>
              <c:idx val="7"/>
              <c:delete val="1"/>
            </c:dLbl>
            <c:dLbl>
              <c:idx val="8"/>
              <c:delete val="1"/>
            </c:dLbl>
            <c:showVal val="1"/>
          </c:dLbls>
          <c:cat>
            <c:strRef>
              <c:f>Statistique_Aff_principale!$B$4:$B$12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Statistique_Aff_principale!$C$4:$C$12</c:f>
              <c:numCache>
                <c:formatCode>#,##0</c:formatCode>
                <c:ptCount val="9"/>
                <c:pt idx="0">
                  <c:v>1326.52584553107</c:v>
                </c:pt>
                <c:pt idx="1">
                  <c:v>504.63523272446702</c:v>
                </c:pt>
                <c:pt idx="2">
                  <c:v>410.394987493614</c:v>
                </c:pt>
                <c:pt idx="3">
                  <c:v>925.81215538399204</c:v>
                </c:pt>
                <c:pt idx="4">
                  <c:v>396.69747314416298</c:v>
                </c:pt>
                <c:pt idx="5">
                  <c:v>120.060783132645</c:v>
                </c:pt>
                <c:pt idx="6">
                  <c:v>15.7827202506631</c:v>
                </c:pt>
                <c:pt idx="7" formatCode="General">
                  <c:v>0</c:v>
                </c:pt>
                <c:pt idx="8" formatCode="General">
                  <c:v>0</c:v>
                </c:pt>
              </c:numCache>
            </c:numRef>
          </c:val>
        </c:ser>
        <c:gapWidth val="70"/>
        <c:axId val="124073856"/>
        <c:axId val="124075392"/>
      </c:barChart>
      <c:catAx>
        <c:axId val="124073856"/>
        <c:scaling>
          <c:orientation val="maxMin"/>
        </c:scaling>
        <c:axPos val="l"/>
        <c:tickLblPos val="nextTo"/>
        <c:crossAx val="124075392"/>
        <c:crosses val="autoZero"/>
        <c:auto val="1"/>
        <c:lblAlgn val="ctr"/>
        <c:lblOffset val="100"/>
      </c:catAx>
      <c:valAx>
        <c:axId val="124075392"/>
        <c:scaling>
          <c:orientation val="minMax"/>
        </c:scaling>
        <c:axPos val="t"/>
        <c:majorGridlines/>
        <c:numFmt formatCode="#,##0" sourceLinked="1"/>
        <c:tickLblPos val="high"/>
        <c:crossAx val="124073856"/>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Desserte des zones à bâtir par les transports publics selon les affectations principales (en hectares)</a:t>
            </a:r>
          </a:p>
        </c:rich>
      </c:tx>
      <c:layout/>
    </c:title>
    <c:plotArea>
      <c:layout/>
      <c:barChart>
        <c:barDir val="bar"/>
        <c:grouping val="stacked"/>
        <c:ser>
          <c:idx val="0"/>
          <c:order val="0"/>
          <c:tx>
            <c:v>Très bonne desserte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Analyse_desserte_TP!$C$4:$C$12</c:f>
              <c:numCache>
                <c:formatCode>#,##0</c:formatCode>
                <c:ptCount val="9"/>
                <c:pt idx="0">
                  <c:v>13.0190719891678</c:v>
                </c:pt>
                <c:pt idx="1">
                  <c:v>4.9920974879754301</c:v>
                </c:pt>
                <c:pt idx="2">
                  <c:v>10.113129939557</c:v>
                </c:pt>
                <c:pt idx="3">
                  <c:v>6.6836361821676897</c:v>
                </c:pt>
                <c:pt idx="4">
                  <c:v>1.9844912169403</c:v>
                </c:pt>
                <c:pt idx="5">
                  <c:v>0.48662072231241899</c:v>
                </c:pt>
                <c:pt idx="6">
                  <c:v>0</c:v>
                </c:pt>
                <c:pt idx="7" formatCode="General">
                  <c:v>0</c:v>
                </c:pt>
                <c:pt idx="8" formatCode="General">
                  <c:v>0</c:v>
                </c:pt>
              </c:numCache>
            </c:numRef>
          </c:val>
        </c:ser>
        <c:ser>
          <c:idx val="1"/>
          <c:order val="1"/>
          <c:tx>
            <c:v>Bonne desserte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Analyse_desserte_TP!$D$4:$D$12</c:f>
              <c:numCache>
                <c:formatCode>#,##0</c:formatCode>
                <c:ptCount val="9"/>
                <c:pt idx="0">
                  <c:v>35.165600390421403</c:v>
                </c:pt>
                <c:pt idx="1">
                  <c:v>10.0402286926253</c:v>
                </c:pt>
                <c:pt idx="2">
                  <c:v>29.8358486783216</c:v>
                </c:pt>
                <c:pt idx="3">
                  <c:v>32.404648396582402</c:v>
                </c:pt>
                <c:pt idx="4">
                  <c:v>15.640987023487698</c:v>
                </c:pt>
                <c:pt idx="5">
                  <c:v>4.7133829678133097</c:v>
                </c:pt>
                <c:pt idx="6">
                  <c:v>0</c:v>
                </c:pt>
                <c:pt idx="7" formatCode="General">
                  <c:v>0</c:v>
                </c:pt>
                <c:pt idx="8" formatCode="General">
                  <c:v>0</c:v>
                </c:pt>
              </c:numCache>
            </c:numRef>
          </c:val>
        </c:ser>
        <c:ser>
          <c:idx val="2"/>
          <c:order val="2"/>
          <c:tx>
            <c:v>Desserte moyenne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Analyse_desserte_TP!$E$4:$E$12</c:f>
              <c:numCache>
                <c:formatCode>#,##0</c:formatCode>
                <c:ptCount val="9"/>
                <c:pt idx="0">
                  <c:v>150.63695705046601</c:v>
                </c:pt>
                <c:pt idx="1">
                  <c:v>39.468287621844503</c:v>
                </c:pt>
                <c:pt idx="2">
                  <c:v>36.5484116511644</c:v>
                </c:pt>
                <c:pt idx="3">
                  <c:v>61.646519343761007</c:v>
                </c:pt>
                <c:pt idx="4">
                  <c:v>40.280552552174996</c:v>
                </c:pt>
                <c:pt idx="5">
                  <c:v>6.2779282140286101</c:v>
                </c:pt>
                <c:pt idx="6">
                  <c:v>0</c:v>
                </c:pt>
                <c:pt idx="7" formatCode="General">
                  <c:v>0</c:v>
                </c:pt>
                <c:pt idx="8" formatCode="General">
                  <c:v>0</c:v>
                </c:pt>
              </c:numCache>
            </c:numRef>
          </c:val>
        </c:ser>
        <c:ser>
          <c:idx val="3"/>
          <c:order val="3"/>
          <c:tx>
            <c:v>Faible desserte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Analyse_desserte_TP!$F$4:$F$12</c:f>
              <c:numCache>
                <c:formatCode>#,##0</c:formatCode>
                <c:ptCount val="9"/>
                <c:pt idx="0">
                  <c:v>360.32966396533504</c:v>
                </c:pt>
                <c:pt idx="1">
                  <c:v>167.81953745980101</c:v>
                </c:pt>
                <c:pt idx="2">
                  <c:v>115.95750671016499</c:v>
                </c:pt>
                <c:pt idx="3">
                  <c:v>200.34467921305398</c:v>
                </c:pt>
                <c:pt idx="4">
                  <c:v>77.397195288602305</c:v>
                </c:pt>
                <c:pt idx="5">
                  <c:v>35.065948973941801</c:v>
                </c:pt>
                <c:pt idx="6">
                  <c:v>1.7986808211922998</c:v>
                </c:pt>
                <c:pt idx="7" formatCode="General">
                  <c:v>0</c:v>
                </c:pt>
                <c:pt idx="8" formatCode="General">
                  <c:v>0</c:v>
                </c:pt>
              </c:numCache>
            </c:numRef>
          </c:val>
        </c:ser>
        <c:ser>
          <c:idx val="4"/>
          <c:order val="4"/>
          <c:tx>
            <c:v>Desserte marginale ou inexistante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Analyse_desserte_TP!$G$4:$G$12</c:f>
              <c:numCache>
                <c:formatCode>#,##0</c:formatCode>
                <c:ptCount val="9"/>
                <c:pt idx="0">
                  <c:v>767.37455189242303</c:v>
                </c:pt>
                <c:pt idx="1">
                  <c:v>282.31508452284402</c:v>
                </c:pt>
                <c:pt idx="2">
                  <c:v>217.94009101895</c:v>
                </c:pt>
                <c:pt idx="3">
                  <c:v>624.73267268137101</c:v>
                </c:pt>
                <c:pt idx="4">
                  <c:v>261.394246368528</c:v>
                </c:pt>
                <c:pt idx="5">
                  <c:v>73.51690354622049</c:v>
                </c:pt>
                <c:pt idx="6">
                  <c:v>13.9840394664458</c:v>
                </c:pt>
                <c:pt idx="7" formatCode="General">
                  <c:v>0</c:v>
                </c:pt>
                <c:pt idx="8" formatCode="General">
                  <c:v>0</c:v>
                </c:pt>
              </c:numCache>
            </c:numRef>
          </c:val>
        </c:ser>
        <c:gapWidth val="50"/>
        <c:overlap val="100"/>
        <c:axId val="128142720"/>
        <c:axId val="128242816"/>
      </c:barChart>
      <c:catAx>
        <c:axId val="128142720"/>
        <c:scaling>
          <c:orientation val="maxMin"/>
        </c:scaling>
        <c:axPos val="l"/>
        <c:tickLblPos val="nextTo"/>
        <c:crossAx val="128242816"/>
        <c:crosses val="autoZero"/>
        <c:auto val="1"/>
        <c:lblAlgn val="ctr"/>
        <c:lblOffset val="100"/>
      </c:catAx>
      <c:valAx>
        <c:axId val="128242816"/>
        <c:scaling>
          <c:orientation val="minMax"/>
        </c:scaling>
        <c:axPos val="t"/>
        <c:majorGridlines/>
        <c:numFmt formatCode="#,##0" sourceLinked="1"/>
        <c:tickLblPos val="high"/>
        <c:crossAx val="128142720"/>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Desserte des zones à bâtir par les transports publics selon les affectations principales (en pourcentages)</a:t>
            </a:r>
          </a:p>
        </c:rich>
      </c:tx>
      <c:layout/>
    </c:title>
    <c:plotArea>
      <c:layout/>
      <c:barChart>
        <c:barDir val="bar"/>
        <c:grouping val="percentStacked"/>
        <c:ser>
          <c:idx val="0"/>
          <c:order val="0"/>
          <c:tx>
            <c:v>Très bonne desserte</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Analyse_desserte_TP!$H$4:$H$12</c:f>
              <c:numCache>
                <c:formatCode>0%</c:formatCode>
                <c:ptCount val="9"/>
                <c:pt idx="0">
                  <c:v>9.8144126142850098E-3</c:v>
                </c:pt>
                <c:pt idx="1">
                  <c:v>9.8924869568589192E-3</c:v>
                </c:pt>
                <c:pt idx="2">
                  <c:v>2.4642430427543115E-2</c:v>
                </c:pt>
                <c:pt idx="3">
                  <c:v>7.2192141139797994E-3</c:v>
                </c:pt>
                <c:pt idx="4">
                  <c:v>5.0025305295882888E-3</c:v>
                </c:pt>
                <c:pt idx="5">
                  <c:v>4.0531196314078114E-3</c:v>
                </c:pt>
                <c:pt idx="6">
                  <c:v>0</c:v>
                </c:pt>
                <c:pt idx="7" formatCode="General">
                  <c:v>0</c:v>
                </c:pt>
                <c:pt idx="8" formatCode="General">
                  <c:v>0</c:v>
                </c:pt>
              </c:numCache>
            </c:numRef>
          </c:val>
        </c:ser>
        <c:ser>
          <c:idx val="1"/>
          <c:order val="1"/>
          <c:tx>
            <c:v>Bonne desserte</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Analyse_desserte_TP!$I$4:$I$12</c:f>
              <c:numCache>
                <c:formatCode>0%</c:formatCode>
                <c:ptCount val="9"/>
                <c:pt idx="0">
                  <c:v>2.6509547865455726E-2</c:v>
                </c:pt>
                <c:pt idx="1">
                  <c:v>1.9896011971905086E-2</c:v>
                </c:pt>
                <c:pt idx="2">
                  <c:v>7.2700324201950328E-2</c:v>
                </c:pt>
                <c:pt idx="3">
                  <c:v>3.5001320940735069E-2</c:v>
                </c:pt>
                <c:pt idx="4">
                  <c:v>3.9427997680195989E-2</c:v>
                </c:pt>
                <c:pt idx="5">
                  <c:v>3.9258305619221653E-2</c:v>
                </c:pt>
                <c:pt idx="6">
                  <c:v>0</c:v>
                </c:pt>
                <c:pt idx="7" formatCode="General">
                  <c:v>0</c:v>
                </c:pt>
                <c:pt idx="8" formatCode="General">
                  <c:v>0</c:v>
                </c:pt>
              </c:numCache>
            </c:numRef>
          </c:val>
        </c:ser>
        <c:ser>
          <c:idx val="2"/>
          <c:order val="2"/>
          <c:tx>
            <c:v>Desserte moyenne</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Analyse_desserte_TP!$J$4:$J$12</c:f>
              <c:numCache>
                <c:formatCode>0%</c:formatCode>
                <c:ptCount val="9"/>
                <c:pt idx="0">
                  <c:v>0.11355749877438885</c:v>
                </c:pt>
                <c:pt idx="1">
                  <c:v>7.8211517593378924E-2</c:v>
                </c:pt>
                <c:pt idx="2">
                  <c:v>8.9056671548163352E-2</c:v>
                </c:pt>
                <c:pt idx="3">
                  <c:v>6.6586422479368024E-2</c:v>
                </c:pt>
                <c:pt idx="4">
                  <c:v>0.1015397257346505</c:v>
                </c:pt>
                <c:pt idx="5">
                  <c:v>5.2289581849151265E-2</c:v>
                </c:pt>
                <c:pt idx="6">
                  <c:v>0</c:v>
                </c:pt>
                <c:pt idx="7" formatCode="General">
                  <c:v>0</c:v>
                </c:pt>
                <c:pt idx="8" formatCode="General">
                  <c:v>0</c:v>
                </c:pt>
              </c:numCache>
            </c:numRef>
          </c:val>
        </c:ser>
        <c:ser>
          <c:idx val="3"/>
          <c:order val="3"/>
          <c:tx>
            <c:v>Faible desserte</c:v>
          </c:tx>
          <c:dLbls>
            <c:dLbl>
              <c:idx val="7"/>
              <c:delete val="1"/>
            </c:dLbl>
            <c:dLbl>
              <c:idx val="8"/>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Analyse_desserte_TP!$K$4:$K$12</c:f>
              <c:numCache>
                <c:formatCode>0%</c:formatCode>
                <c:ptCount val="9"/>
                <c:pt idx="0">
                  <c:v>0.27163410742830657</c:v>
                </c:pt>
                <c:pt idx="1">
                  <c:v>0.33255612283734892</c:v>
                </c:pt>
                <c:pt idx="2">
                  <c:v>0.28255098161843401</c:v>
                </c:pt>
                <c:pt idx="3">
                  <c:v>0.21639884284762922</c:v>
                </c:pt>
                <c:pt idx="4">
                  <c:v>0.19510382763633446</c:v>
                </c:pt>
                <c:pt idx="5">
                  <c:v>0.29206829808817808</c:v>
                </c:pt>
                <c:pt idx="6">
                  <c:v>0.11396519664617805</c:v>
                </c:pt>
                <c:pt idx="7" formatCode="General">
                  <c:v>0</c:v>
                </c:pt>
                <c:pt idx="8" formatCode="General">
                  <c:v>0</c:v>
                </c:pt>
              </c:numCache>
            </c:numRef>
          </c:val>
        </c:ser>
        <c:ser>
          <c:idx val="4"/>
          <c:order val="4"/>
          <c:tx>
            <c:v>Desserte marginale ou inexistante</c:v>
          </c:tx>
          <c:dLbls>
            <c:dLbl>
              <c:idx val="7"/>
              <c:delete val="1"/>
            </c:dLbl>
            <c:dLbl>
              <c:idx val="8"/>
              <c:delete val="1"/>
            </c:dLbl>
            <c:txPr>
              <a:bodyPr/>
              <a:lstStyle/>
              <a:p>
                <a:pPr>
                  <a:defRPr>
                    <a:solidFill>
                      <a:srgbClr val="000000"/>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Analyse_desserte_TP!$L$4:$L$12</c:f>
              <c:numCache>
                <c:formatCode>0%</c:formatCode>
                <c:ptCount val="9"/>
                <c:pt idx="0">
                  <c:v>0.57848443331756383</c:v>
                </c:pt>
                <c:pt idx="1">
                  <c:v>0.55944386064050822</c:v>
                </c:pt>
                <c:pt idx="2">
                  <c:v>0.53104959220390913</c:v>
                </c:pt>
                <c:pt idx="3">
                  <c:v>0.6747941996182879</c:v>
                </c:pt>
                <c:pt idx="4">
                  <c:v>0.65892591841923076</c:v>
                </c:pt>
                <c:pt idx="5">
                  <c:v>0.61233069481204117</c:v>
                </c:pt>
                <c:pt idx="6">
                  <c:v>0.88603480335382201</c:v>
                </c:pt>
                <c:pt idx="7" formatCode="General">
                  <c:v>0</c:v>
                </c:pt>
                <c:pt idx="8" formatCode="General">
                  <c:v>0</c:v>
                </c:pt>
              </c:numCache>
            </c:numRef>
          </c:val>
        </c:ser>
        <c:gapWidth val="50"/>
        <c:overlap val="100"/>
        <c:axId val="128281600"/>
        <c:axId val="128303872"/>
      </c:barChart>
      <c:catAx>
        <c:axId val="128281600"/>
        <c:scaling>
          <c:orientation val="maxMin"/>
        </c:scaling>
        <c:axPos val="l"/>
        <c:tickLblPos val="nextTo"/>
        <c:crossAx val="128303872"/>
        <c:crosses val="autoZero"/>
        <c:auto val="1"/>
        <c:lblAlgn val="ctr"/>
        <c:lblOffset val="100"/>
      </c:catAx>
      <c:valAx>
        <c:axId val="128303872"/>
        <c:scaling>
          <c:orientation val="minMax"/>
        </c:scaling>
        <c:axPos val="t"/>
        <c:majorGridlines/>
        <c:numFmt formatCode="0%" sourceLinked="1"/>
        <c:tickLblPos val="high"/>
        <c:crossAx val="128281600"/>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Surface des zones à bâtir par affectation principale, 2007 et 2012 (en hectares)</a:t>
            </a:r>
          </a:p>
        </c:rich>
      </c:tx>
      <c:layout/>
    </c:title>
    <c:plotArea>
      <c:layout/>
      <c:barChart>
        <c:barDir val="bar"/>
        <c:grouping val="clustered"/>
        <c:ser>
          <c:idx val="0"/>
          <c:order val="0"/>
          <c:tx>
            <c:v>Surface des zones à bâtir 2007</c:v>
          </c:tx>
          <c:dLbls>
            <c:dLbl>
              <c:idx val="7"/>
              <c:delete val="1"/>
            </c:dLbl>
            <c:showVal val="1"/>
          </c:dLbls>
          <c:cat>
            <c:strRef>
              <c:f>Comparaison_2007_2012!$B$4:$B$12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Comparaison_2007_2012!$C$4:$C$12</c:f>
              <c:numCache>
                <c:formatCode>#,##0</c:formatCode>
                <c:ptCount val="9"/>
                <c:pt idx="0">
                  <c:v>1308.3858</c:v>
                </c:pt>
                <c:pt idx="1">
                  <c:v>461.0718</c:v>
                </c:pt>
                <c:pt idx="2">
                  <c:v>385.67559999999997</c:v>
                </c:pt>
                <c:pt idx="3">
                  <c:v>935.72559999999999</c:v>
                </c:pt>
                <c:pt idx="4">
                  <c:v>294.97320000000002</c:v>
                </c:pt>
                <c:pt idx="5">
                  <c:v>81.325100000000006</c:v>
                </c:pt>
                <c:pt idx="6">
                  <c:v>139.3229</c:v>
                </c:pt>
                <c:pt idx="7" formatCode="General">
                  <c:v>0</c:v>
                </c:pt>
                <c:pt idx="8">
                  <c:v>43.8185</c:v>
                </c:pt>
              </c:numCache>
            </c:numRef>
          </c:val>
        </c:ser>
        <c:ser>
          <c:idx val="1"/>
          <c:order val="1"/>
          <c:tx>
            <c:v>Surface des zones à bâtir 2012</c:v>
          </c:tx>
          <c:dLbls>
            <c:dLbl>
              <c:idx val="7"/>
              <c:delete val="1"/>
            </c:dLbl>
            <c:dLbl>
              <c:idx val="8"/>
              <c:delete val="1"/>
            </c:dLbl>
            <c:showVal val="1"/>
          </c:dLbls>
          <c:cat>
            <c:strRef>
              <c:f>Comparaison_2007_2012!$B$4:$B$12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Comparaison_2007_2012!$D$4:$D$12</c:f>
              <c:numCache>
                <c:formatCode>#,##0</c:formatCode>
                <c:ptCount val="9"/>
                <c:pt idx="0">
                  <c:v>1326.52584553107</c:v>
                </c:pt>
                <c:pt idx="1">
                  <c:v>504.63523272446702</c:v>
                </c:pt>
                <c:pt idx="2">
                  <c:v>410.394987493614</c:v>
                </c:pt>
                <c:pt idx="3">
                  <c:v>925.81215538399204</c:v>
                </c:pt>
                <c:pt idx="4">
                  <c:v>396.69747314416298</c:v>
                </c:pt>
                <c:pt idx="5">
                  <c:v>120.060783132645</c:v>
                </c:pt>
                <c:pt idx="6">
                  <c:v>15.7827202506631</c:v>
                </c:pt>
                <c:pt idx="7" formatCode="General">
                  <c:v>0</c:v>
                </c:pt>
                <c:pt idx="8" formatCode="General">
                  <c:v>0</c:v>
                </c:pt>
              </c:numCache>
            </c:numRef>
          </c:val>
        </c:ser>
        <c:gapWidth val="50"/>
        <c:axId val="128341120"/>
        <c:axId val="128342656"/>
      </c:barChart>
      <c:catAx>
        <c:axId val="128341120"/>
        <c:scaling>
          <c:orientation val="maxMin"/>
        </c:scaling>
        <c:axPos val="l"/>
        <c:tickLblPos val="nextTo"/>
        <c:crossAx val="128342656"/>
        <c:crosses val="autoZero"/>
        <c:auto val="1"/>
        <c:lblAlgn val="ctr"/>
        <c:lblOffset val="100"/>
      </c:catAx>
      <c:valAx>
        <c:axId val="128342656"/>
        <c:scaling>
          <c:orientation val="minMax"/>
        </c:scaling>
        <c:axPos val="t"/>
        <c:majorGridlines/>
        <c:numFmt formatCode="#,##0" sourceLinked="1"/>
        <c:tickLblPos val="high"/>
        <c:crossAx val="128341120"/>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Surface des zones à bâtir par affectation principale (en pourcentages)</a:t>
            </a:r>
          </a:p>
        </c:rich>
      </c:tx>
      <c:layout/>
    </c:title>
    <c:plotArea>
      <c:layout/>
      <c:pieChart>
        <c:varyColors val="1"/>
        <c:ser>
          <c:idx val="0"/>
          <c:order val="0"/>
          <c:dLbls>
            <c:dLbl>
              <c:idx val="6"/>
              <c:spPr/>
              <c:txPr>
                <a:bodyPr/>
                <a:lstStyle/>
                <a:p>
                  <a:pPr>
                    <a:defRPr>
                      <a:solidFill>
                        <a:sysClr val="windowText" lastClr="000000"/>
                      </a:solidFill>
                    </a:defRPr>
                  </a:pPr>
                  <a:endParaRPr lang="de-DE"/>
                </a:p>
              </c:txPr>
            </c:dLbl>
            <c:dLbl>
              <c:idx val="7"/>
              <c:delete val="1"/>
            </c:dLbl>
            <c:dLbl>
              <c:idx val="8"/>
              <c:delete val="1"/>
            </c:dLbl>
            <c:txPr>
              <a:bodyPr/>
              <a:lstStyle/>
              <a:p>
                <a:pPr>
                  <a:defRPr>
                    <a:solidFill>
                      <a:schemeClr val="bg1"/>
                    </a:solidFill>
                  </a:defRPr>
                </a:pPr>
                <a:endParaRPr lang="de-DE"/>
              </a:p>
            </c:txPr>
            <c:showPercent val="1"/>
            <c:showLeaderLines val="1"/>
          </c:dLbls>
          <c:cat>
            <c:strRef>
              <c:f>Statistique_Aff_principale!$B$4:$B$12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Statistique_Aff_principale!$C$4:$C$12</c:f>
              <c:numCache>
                <c:formatCode>#,##0</c:formatCode>
                <c:ptCount val="9"/>
                <c:pt idx="0">
                  <c:v>1326.52584553107</c:v>
                </c:pt>
                <c:pt idx="1">
                  <c:v>504.63523272446702</c:v>
                </c:pt>
                <c:pt idx="2">
                  <c:v>410.394987493614</c:v>
                </c:pt>
                <c:pt idx="3">
                  <c:v>925.81215538399204</c:v>
                </c:pt>
                <c:pt idx="4">
                  <c:v>396.69747314416298</c:v>
                </c:pt>
                <c:pt idx="5">
                  <c:v>120.060783132645</c:v>
                </c:pt>
                <c:pt idx="6">
                  <c:v>15.7827202506631</c:v>
                </c:pt>
                <c:pt idx="7" formatCode="General">
                  <c:v>0</c:v>
                </c:pt>
                <c:pt idx="8" formatCode="General">
                  <c:v>0</c:v>
                </c:pt>
              </c:numCache>
            </c:numRef>
          </c:val>
        </c:ser>
        <c:firstSliceAng val="0"/>
      </c:pieChart>
    </c:plotArea>
    <c:legend>
      <c:legendPos val="r"/>
      <c:layout>
        <c:manualLayout>
          <c:xMode val="edge"/>
          <c:yMode val="edge"/>
          <c:x val="0.6714327586804969"/>
          <c:y val="0.14803982101356272"/>
          <c:w val="0.31535138228866888"/>
          <c:h val="0.85196017898643728"/>
        </c:manualLayout>
      </c:layout>
    </c:legend>
    <c:plotVisOnly val="1"/>
    <c:dispBlanksAs val="zero"/>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Surface des zones à bâtir par type de commune (en hectares)</a:t>
            </a:r>
          </a:p>
        </c:rich>
      </c:tx>
      <c:layout/>
    </c:title>
    <c:plotArea>
      <c:layout>
        <c:manualLayout>
          <c:layoutTarget val="inner"/>
          <c:xMode val="edge"/>
          <c:yMode val="edge"/>
          <c:x val="0.38804138194179488"/>
          <c:y val="0.14187242013250545"/>
          <c:w val="0.56540029137326997"/>
          <c:h val="0.69049915016129593"/>
        </c:manualLayout>
      </c:layout>
      <c:barChart>
        <c:barDir val="bar"/>
        <c:grouping val="clustered"/>
        <c:ser>
          <c:idx val="0"/>
          <c:order val="0"/>
          <c:tx>
            <c:v>Surface des zones à bâtir [ha]</c:v>
          </c:tx>
          <c:dLbls>
            <c:dLbl>
              <c:idx val="0"/>
              <c:delete val="1"/>
            </c:dLbl>
            <c:dLbl>
              <c:idx val="1"/>
              <c:delete val="1"/>
            </c:dLbl>
            <c:dLbl>
              <c:idx val="2"/>
              <c:delete val="1"/>
            </c:dLbl>
            <c:dLbl>
              <c:idx val="8"/>
              <c:delete val="1"/>
            </c:dLbl>
            <c:showVal val="1"/>
          </c:dLbls>
          <c:cat>
            <c:strRef>
              <c:f>Statistique_Types_comm!$B$4:$B$12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Statistique_Types_comm!$C$4:$C$12</c:f>
              <c:numCache>
                <c:formatCode>General</c:formatCode>
                <c:ptCount val="9"/>
                <c:pt idx="0">
                  <c:v>0</c:v>
                </c:pt>
                <c:pt idx="1">
                  <c:v>0</c:v>
                </c:pt>
                <c:pt idx="2">
                  <c:v>0</c:v>
                </c:pt>
                <c:pt idx="3" formatCode="#,##0">
                  <c:v>429.78959368276503</c:v>
                </c:pt>
                <c:pt idx="4" formatCode="#,##0">
                  <c:v>458.82384067975499</c:v>
                </c:pt>
                <c:pt idx="5" formatCode="#,##0">
                  <c:v>275.13130158111403</c:v>
                </c:pt>
                <c:pt idx="6" formatCode="#,##0">
                  <c:v>1486.28930197722</c:v>
                </c:pt>
                <c:pt idx="7" formatCode="#,##0">
                  <c:v>1049.87515973977</c:v>
                </c:pt>
                <c:pt idx="8">
                  <c:v>0</c:v>
                </c:pt>
              </c:numCache>
            </c:numRef>
          </c:val>
        </c:ser>
        <c:gapWidth val="70"/>
        <c:axId val="125483648"/>
        <c:axId val="125526400"/>
      </c:barChart>
      <c:catAx>
        <c:axId val="125483648"/>
        <c:scaling>
          <c:orientation val="maxMin"/>
        </c:scaling>
        <c:axPos val="l"/>
        <c:tickLblPos val="nextTo"/>
        <c:crossAx val="125526400"/>
        <c:crosses val="autoZero"/>
        <c:auto val="1"/>
        <c:lblAlgn val="ctr"/>
        <c:lblOffset val="100"/>
      </c:catAx>
      <c:valAx>
        <c:axId val="125526400"/>
        <c:scaling>
          <c:orientation val="minMax"/>
        </c:scaling>
        <c:axPos val="t"/>
        <c:majorGridlines/>
        <c:numFmt formatCode="General" sourceLinked="1"/>
        <c:tickLblPos val="high"/>
        <c:crossAx val="125483648"/>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Surface de zones à bâtir par habitant selon les types de communes (en m</a:t>
            </a:r>
            <a:r>
              <a:rPr lang="en-US" sz="1000" baseline="30000"/>
              <a:t>2</a:t>
            </a:r>
            <a:r>
              <a:rPr lang="en-US" sz="1000"/>
              <a:t>/hab.)</a:t>
            </a:r>
          </a:p>
        </c:rich>
      </c:tx>
      <c:layout/>
    </c:title>
    <c:plotArea>
      <c:layout>
        <c:manualLayout>
          <c:layoutTarget val="inner"/>
          <c:xMode val="edge"/>
          <c:yMode val="edge"/>
          <c:x val="0.38804155537826512"/>
          <c:y val="0.14187242013250545"/>
          <c:w val="0.57098373165909355"/>
          <c:h val="0.69049915016129593"/>
        </c:manualLayout>
      </c:layout>
      <c:barChart>
        <c:barDir val="bar"/>
        <c:grouping val="clustered"/>
        <c:ser>
          <c:idx val="0"/>
          <c:order val="0"/>
          <c:tx>
            <c:v>Surface de zone à bâtir par habitant [m2]</c:v>
          </c:tx>
          <c:dLbls>
            <c:dLbl>
              <c:idx val="0"/>
              <c:delete val="1"/>
            </c:dLbl>
            <c:dLbl>
              <c:idx val="1"/>
              <c:delete val="1"/>
            </c:dLbl>
            <c:dLbl>
              <c:idx val="2"/>
              <c:delete val="1"/>
            </c:dLbl>
            <c:dLbl>
              <c:idx val="8"/>
              <c:delete val="1"/>
            </c:dLbl>
            <c:showVal val="1"/>
          </c:dLbls>
          <c:cat>
            <c:strRef>
              <c:f>Statistique_Types_comm!$B$4:$B$12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Statistique_Types_comm!$G$4:$G$12</c:f>
              <c:numCache>
                <c:formatCode>General</c:formatCode>
                <c:ptCount val="9"/>
                <c:pt idx="0">
                  <c:v>0</c:v>
                </c:pt>
                <c:pt idx="1">
                  <c:v>0</c:v>
                </c:pt>
                <c:pt idx="2">
                  <c:v>0</c:v>
                </c:pt>
                <c:pt idx="3" formatCode="#,##0">
                  <c:v>376.41407749410143</c:v>
                </c:pt>
                <c:pt idx="4" formatCode="#,##0">
                  <c:v>493.51816788184897</c:v>
                </c:pt>
                <c:pt idx="5" formatCode="#,##0">
                  <c:v>421.72179886743413</c:v>
                </c:pt>
                <c:pt idx="6" formatCode="#,##0">
                  <c:v>592.92667729573543</c:v>
                </c:pt>
                <c:pt idx="7" formatCode="#,##0">
                  <c:v>812.47110334295769</c:v>
                </c:pt>
                <c:pt idx="8">
                  <c:v>0</c:v>
                </c:pt>
              </c:numCache>
            </c:numRef>
          </c:val>
        </c:ser>
        <c:gapWidth val="70"/>
        <c:axId val="125530112"/>
        <c:axId val="125539840"/>
      </c:barChart>
      <c:catAx>
        <c:axId val="125530112"/>
        <c:scaling>
          <c:orientation val="maxMin"/>
        </c:scaling>
        <c:axPos val="l"/>
        <c:tickLblPos val="nextTo"/>
        <c:crossAx val="125539840"/>
        <c:crosses val="autoZero"/>
        <c:auto val="1"/>
        <c:lblAlgn val="ctr"/>
        <c:lblOffset val="100"/>
      </c:catAx>
      <c:valAx>
        <c:axId val="125539840"/>
        <c:scaling>
          <c:orientation val="minMax"/>
        </c:scaling>
        <c:axPos val="t"/>
        <c:majorGridlines/>
        <c:numFmt formatCode="General" sourceLinked="1"/>
        <c:tickLblPos val="high"/>
        <c:crossAx val="125530112"/>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Surface de zones à bâtir par habitant et emploi selon les types de communes (en m</a:t>
            </a:r>
            <a:r>
              <a:rPr lang="en-US" sz="1000" baseline="30000"/>
              <a:t>2</a:t>
            </a:r>
            <a:r>
              <a:rPr lang="en-US" sz="1000"/>
              <a:t>/habitant+emploi)</a:t>
            </a:r>
          </a:p>
        </c:rich>
      </c:tx>
      <c:layout/>
    </c:title>
    <c:plotArea>
      <c:layout>
        <c:manualLayout>
          <c:layoutTarget val="inner"/>
          <c:xMode val="edge"/>
          <c:yMode val="edge"/>
          <c:x val="0.38804155537826512"/>
          <c:y val="0.19563876651982379"/>
          <c:w val="0.57098373165909355"/>
          <c:h val="0.63673280377397801"/>
        </c:manualLayout>
      </c:layout>
      <c:barChart>
        <c:barDir val="bar"/>
        <c:grouping val="clustered"/>
        <c:ser>
          <c:idx val="0"/>
          <c:order val="0"/>
          <c:tx>
            <c:v>Surface de zone à bâtir par habitant et emploi [m2]</c:v>
          </c:tx>
          <c:dLbls>
            <c:dLbl>
              <c:idx val="0"/>
              <c:delete val="1"/>
            </c:dLbl>
            <c:dLbl>
              <c:idx val="1"/>
              <c:delete val="1"/>
            </c:dLbl>
            <c:dLbl>
              <c:idx val="2"/>
              <c:delete val="1"/>
            </c:dLbl>
            <c:dLbl>
              <c:idx val="8"/>
              <c:delete val="1"/>
            </c:dLbl>
            <c:showVal val="1"/>
          </c:dLbls>
          <c:cat>
            <c:strRef>
              <c:f>Statistique_Types_comm!$B$4:$B$12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Statistique_Types_comm!$I$4:$I$12</c:f>
              <c:numCache>
                <c:formatCode>General</c:formatCode>
                <c:ptCount val="9"/>
                <c:pt idx="0">
                  <c:v>0</c:v>
                </c:pt>
                <c:pt idx="1">
                  <c:v>0</c:v>
                </c:pt>
                <c:pt idx="2">
                  <c:v>0</c:v>
                </c:pt>
                <c:pt idx="3" formatCode="#,##0">
                  <c:v>214.8518264760873</c:v>
                </c:pt>
                <c:pt idx="4" formatCode="#,##0">
                  <c:v>397.80114503186661</c:v>
                </c:pt>
                <c:pt idx="5" formatCode="#,##0">
                  <c:v>236.6110264715463</c:v>
                </c:pt>
                <c:pt idx="6" formatCode="#,##0">
                  <c:v>414.64340967421396</c:v>
                </c:pt>
                <c:pt idx="7" formatCode="#,##0">
                  <c:v>645.87828959690557</c:v>
                </c:pt>
                <c:pt idx="8">
                  <c:v>0</c:v>
                </c:pt>
              </c:numCache>
            </c:numRef>
          </c:val>
        </c:ser>
        <c:gapWidth val="70"/>
        <c:axId val="125565952"/>
        <c:axId val="126683776"/>
      </c:barChart>
      <c:catAx>
        <c:axId val="125565952"/>
        <c:scaling>
          <c:orientation val="maxMin"/>
        </c:scaling>
        <c:axPos val="l"/>
        <c:tickLblPos val="nextTo"/>
        <c:crossAx val="126683776"/>
        <c:crosses val="autoZero"/>
        <c:auto val="1"/>
        <c:lblAlgn val="ctr"/>
        <c:lblOffset val="100"/>
      </c:catAx>
      <c:valAx>
        <c:axId val="126683776"/>
        <c:scaling>
          <c:orientation val="minMax"/>
        </c:scaling>
        <c:axPos val="t"/>
        <c:majorGridlines/>
        <c:numFmt formatCode="General" sourceLinked="1"/>
        <c:tickLblPos val="high"/>
        <c:crossAx val="125565952"/>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affectation principale (en hectares)</a:t>
            </a:r>
          </a:p>
        </c:rich>
      </c:tx>
      <c:layout/>
    </c:title>
    <c:plotArea>
      <c:layout/>
      <c:barChart>
        <c:barDir val="bar"/>
        <c:grouping val="stacked"/>
        <c:ser>
          <c:idx val="0"/>
          <c:order val="0"/>
          <c:tx>
            <c:v>Construit</c:v>
          </c:tx>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Analyse_nonconstr_Aff_principal!$E$4:$E$12</c:f>
              <c:numCache>
                <c:formatCode>#,##0</c:formatCode>
                <c:ptCount val="9"/>
                <c:pt idx="0">
                  <c:v>1048.426784679097</c:v>
                </c:pt>
                <c:pt idx="1">
                  <c:v>236.38891539427999</c:v>
                </c:pt>
                <c:pt idx="2">
                  <c:v>308.39204490249</c:v>
                </c:pt>
                <c:pt idx="3">
                  <c:v>805.96502536181504</c:v>
                </c:pt>
                <c:pt idx="4">
                  <c:v>396.69747314416298</c:v>
                </c:pt>
                <c:pt idx="5">
                  <c:v>120.060783132645</c:v>
                </c:pt>
                <c:pt idx="6">
                  <c:v>15.7827202506631</c:v>
                </c:pt>
                <c:pt idx="7" formatCode="General">
                  <c:v>0</c:v>
                </c:pt>
                <c:pt idx="8" formatCode="General">
                  <c:v>0</c:v>
                </c:pt>
              </c:numCache>
            </c:numRef>
          </c:val>
        </c:ser>
        <c:ser>
          <c:idx val="1"/>
          <c:order val="1"/>
          <c:tx>
            <c:v>Imprécision</c:v>
          </c:tx>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Analyse_nonconstr_Aff_principal!$F$4:$F$12</c:f>
              <c:numCache>
                <c:formatCode>#,##0</c:formatCode>
                <c:ptCount val="9"/>
                <c:pt idx="0">
                  <c:v>102.35183016813303</c:v>
                </c:pt>
                <c:pt idx="1">
                  <c:v>27.104837769127016</c:v>
                </c:pt>
                <c:pt idx="2">
                  <c:v>34.175290258650904</c:v>
                </c:pt>
                <c:pt idx="3">
                  <c:v>67.762460831283505</c:v>
                </c:pt>
                <c:pt idx="4" formatCode="General">
                  <c:v>0</c:v>
                </c:pt>
                <c:pt idx="5" formatCode="General">
                  <c:v>0</c:v>
                </c:pt>
                <c:pt idx="6" formatCode="General">
                  <c:v>0</c:v>
                </c:pt>
                <c:pt idx="7" formatCode="General">
                  <c:v>0</c:v>
                </c:pt>
                <c:pt idx="8" formatCode="General">
                  <c:v>0</c:v>
                </c:pt>
              </c:numCache>
            </c:numRef>
          </c:val>
        </c:ser>
        <c:ser>
          <c:idx val="2"/>
          <c:order val="2"/>
          <c:tx>
            <c:v>Non construit</c:v>
          </c:tx>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Analyse_nonconstr_Aff_principal!$G$4:$G$12</c:f>
              <c:numCache>
                <c:formatCode>#,##0</c:formatCode>
                <c:ptCount val="9"/>
                <c:pt idx="0">
                  <c:v>175.74723068384</c:v>
                </c:pt>
                <c:pt idx="1">
                  <c:v>241.14147956106001</c:v>
                </c:pt>
                <c:pt idx="2">
                  <c:v>67.827652332473107</c:v>
                </c:pt>
                <c:pt idx="3">
                  <c:v>52.0846691908935</c:v>
                </c:pt>
                <c:pt idx="4" formatCode="General">
                  <c:v>0</c:v>
                </c:pt>
                <c:pt idx="5" formatCode="General">
                  <c:v>0</c:v>
                </c:pt>
                <c:pt idx="6" formatCode="General">
                  <c:v>0</c:v>
                </c:pt>
                <c:pt idx="7" formatCode="General">
                  <c:v>0</c:v>
                </c:pt>
                <c:pt idx="8" formatCode="General">
                  <c:v>0</c:v>
                </c:pt>
              </c:numCache>
            </c:numRef>
          </c:val>
        </c:ser>
        <c:gapWidth val="50"/>
        <c:overlap val="100"/>
        <c:axId val="126750720"/>
        <c:axId val="126752256"/>
      </c:barChart>
      <c:catAx>
        <c:axId val="126750720"/>
        <c:scaling>
          <c:orientation val="maxMin"/>
        </c:scaling>
        <c:axPos val="l"/>
        <c:tickLblPos val="nextTo"/>
        <c:crossAx val="126752256"/>
        <c:crosses val="autoZero"/>
        <c:auto val="1"/>
        <c:lblAlgn val="ctr"/>
        <c:lblOffset val="100"/>
      </c:catAx>
      <c:valAx>
        <c:axId val="126752256"/>
        <c:scaling>
          <c:orientation val="minMax"/>
        </c:scaling>
        <c:axPos val="t"/>
        <c:majorGridlines/>
        <c:numFmt formatCode="#,##0" sourceLinked="1"/>
        <c:tickLblPos val="high"/>
        <c:crossAx val="126750720"/>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affectation principale (en pourcentages)</a:t>
            </a:r>
          </a:p>
        </c:rich>
      </c:tx>
      <c:layout/>
    </c:title>
    <c:plotArea>
      <c:layout/>
      <c:barChart>
        <c:barDir val="bar"/>
        <c:grouping val="percentStacked"/>
        <c:ser>
          <c:idx val="0"/>
          <c:order val="0"/>
          <c:tx>
            <c:v>Construit</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Analyse_nonconstr_Aff_principal!$H$4:$H$12</c:f>
              <c:numCache>
                <c:formatCode>0%</c:formatCode>
                <c:ptCount val="9"/>
                <c:pt idx="0">
                  <c:v>0.79035533925791168</c:v>
                </c:pt>
                <c:pt idx="1">
                  <c:v>0.46843521828240903</c:v>
                </c:pt>
                <c:pt idx="2">
                  <c:v>0.75145178255201939</c:v>
                </c:pt>
                <c:pt idx="3">
                  <c:v>0.87054919367258798</c:v>
                </c:pt>
                <c:pt idx="4" formatCode="General">
                  <c:v>0</c:v>
                </c:pt>
                <c:pt idx="5" formatCode="General">
                  <c:v>0</c:v>
                </c:pt>
                <c:pt idx="6" formatCode="General">
                  <c:v>0</c:v>
                </c:pt>
                <c:pt idx="7" formatCode="General">
                  <c:v>0</c:v>
                </c:pt>
                <c:pt idx="8" formatCode="General">
                  <c:v>0</c:v>
                </c:pt>
              </c:numCache>
            </c:numRef>
          </c:val>
        </c:ser>
        <c:ser>
          <c:idx val="1"/>
          <c:order val="1"/>
          <c:tx>
            <c:v>Imprécision</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Analyse_nonconstr_Aff_principal!$I$4:$I$12</c:f>
              <c:numCache>
                <c:formatCode>0%</c:formatCode>
                <c:ptCount val="9"/>
                <c:pt idx="0">
                  <c:v>7.7157810767838328E-2</c:v>
                </c:pt>
                <c:pt idx="1">
                  <c:v>5.3711742683504565E-2</c:v>
                </c:pt>
                <c:pt idx="2">
                  <c:v>8.327414149809198E-2</c:v>
                </c:pt>
                <c:pt idx="3">
                  <c:v>7.3192451014188933E-2</c:v>
                </c:pt>
                <c:pt idx="4" formatCode="General">
                  <c:v>0</c:v>
                </c:pt>
                <c:pt idx="5" formatCode="General">
                  <c:v>0</c:v>
                </c:pt>
                <c:pt idx="6" formatCode="General">
                  <c:v>0</c:v>
                </c:pt>
                <c:pt idx="7" formatCode="General">
                  <c:v>0</c:v>
                </c:pt>
                <c:pt idx="8" formatCode="General">
                  <c:v>0</c:v>
                </c:pt>
              </c:numCache>
            </c:numRef>
          </c:val>
        </c:ser>
        <c:ser>
          <c:idx val="2"/>
          <c:order val="2"/>
          <c:tx>
            <c:v>Non construit</c:v>
          </c:tx>
          <c:dLbls>
            <c:dLbl>
              <c:idx val="4"/>
              <c:delete val="1"/>
            </c:dLbl>
            <c:dLbl>
              <c:idx val="5"/>
              <c:delete val="1"/>
            </c:dLbl>
            <c:dLbl>
              <c:idx val="6"/>
              <c:delete val="1"/>
            </c:dLbl>
            <c:dLbl>
              <c:idx val="7"/>
              <c:delete val="1"/>
            </c:dLbl>
            <c:dLbl>
              <c:idx val="8"/>
              <c:delete val="1"/>
            </c:dLbl>
            <c:txPr>
              <a:bodyPr/>
              <a:lstStyle/>
              <a:p>
                <a:pPr>
                  <a:defRPr>
                    <a:solidFill>
                      <a:srgbClr val="000000"/>
                    </a:solidFill>
                  </a:defRPr>
                </a:pPr>
                <a:endParaRPr lang="de-DE"/>
              </a:p>
            </c:txPr>
            <c:showVal val="1"/>
          </c:dLbls>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Analyse_nonconstr_Aff_principal!$J$4:$J$12</c:f>
              <c:numCache>
                <c:formatCode>0%</c:formatCode>
                <c:ptCount val="9"/>
                <c:pt idx="0">
                  <c:v>0.13248684997425</c:v>
                </c:pt>
                <c:pt idx="1">
                  <c:v>0.47785303903408638</c:v>
                </c:pt>
                <c:pt idx="2">
                  <c:v>0.16527407594988849</c:v>
                </c:pt>
                <c:pt idx="3">
                  <c:v>5.6258355313223062E-2</c:v>
                </c:pt>
                <c:pt idx="4" formatCode="General">
                  <c:v>0</c:v>
                </c:pt>
                <c:pt idx="5" formatCode="General">
                  <c:v>0</c:v>
                </c:pt>
                <c:pt idx="6" formatCode="General">
                  <c:v>0</c:v>
                </c:pt>
                <c:pt idx="7" formatCode="General">
                  <c:v>0</c:v>
                </c:pt>
                <c:pt idx="8" formatCode="General">
                  <c:v>0</c:v>
                </c:pt>
              </c:numCache>
            </c:numRef>
          </c:val>
        </c:ser>
        <c:gapWidth val="50"/>
        <c:overlap val="100"/>
        <c:axId val="126780160"/>
        <c:axId val="126781696"/>
      </c:barChart>
      <c:catAx>
        <c:axId val="126780160"/>
        <c:scaling>
          <c:orientation val="maxMin"/>
        </c:scaling>
        <c:axPos val="l"/>
        <c:tickLblPos val="nextTo"/>
        <c:crossAx val="126781696"/>
        <c:crosses val="autoZero"/>
        <c:auto val="1"/>
        <c:lblAlgn val="ctr"/>
        <c:lblOffset val="100"/>
      </c:catAx>
      <c:valAx>
        <c:axId val="126781696"/>
        <c:scaling>
          <c:orientation val="minMax"/>
        </c:scaling>
        <c:axPos val="t"/>
        <c:majorGridlines/>
        <c:numFmt formatCode="0%" sourceLinked="1"/>
        <c:tickLblPos val="high"/>
        <c:crossAx val="126780160"/>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type de commune (en hectares)</a:t>
            </a:r>
          </a:p>
        </c:rich>
      </c:tx>
      <c:layout/>
    </c:title>
    <c:plotArea>
      <c:layout/>
      <c:barChart>
        <c:barDir val="bar"/>
        <c:grouping val="stacked"/>
        <c:ser>
          <c:idx val="0"/>
          <c:order val="0"/>
          <c:tx>
            <c:v>Construit</c:v>
          </c:tx>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Analyse_nonconstr_Types_comm!$E$4:$E$12</c:f>
              <c:numCache>
                <c:formatCode>General</c:formatCode>
                <c:ptCount val="9"/>
                <c:pt idx="0">
                  <c:v>0</c:v>
                </c:pt>
                <c:pt idx="1">
                  <c:v>0</c:v>
                </c:pt>
                <c:pt idx="2">
                  <c:v>0</c:v>
                </c:pt>
                <c:pt idx="3" formatCode="#,##0">
                  <c:v>345.92840738302021</c:v>
                </c:pt>
                <c:pt idx="4" formatCode="#,##0">
                  <c:v>369.9418612410509</c:v>
                </c:pt>
                <c:pt idx="5" formatCode="#,##0">
                  <c:v>236.61543015215574</c:v>
                </c:pt>
                <c:pt idx="6" formatCode="#,##0">
                  <c:v>1162.5239063609379</c:v>
                </c:pt>
                <c:pt idx="7" formatCode="#,##0">
                  <c:v>816.70414172799701</c:v>
                </c:pt>
                <c:pt idx="8">
                  <c:v>0</c:v>
                </c:pt>
              </c:numCache>
            </c:numRef>
          </c:val>
        </c:ser>
        <c:ser>
          <c:idx val="1"/>
          <c:order val="1"/>
          <c:tx>
            <c:v>Imprécision</c:v>
          </c:tx>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Analyse_nonconstr_Types_comm!$F$4:$F$12</c:f>
              <c:numCache>
                <c:formatCode>General</c:formatCode>
                <c:ptCount val="9"/>
                <c:pt idx="0">
                  <c:v>0</c:v>
                </c:pt>
                <c:pt idx="1">
                  <c:v>0</c:v>
                </c:pt>
                <c:pt idx="2">
                  <c:v>0</c:v>
                </c:pt>
                <c:pt idx="3" formatCode="#,##0">
                  <c:v>19.814059553562203</c:v>
                </c:pt>
                <c:pt idx="4" formatCode="#,##0">
                  <c:v>20.627678390205816</c:v>
                </c:pt>
                <c:pt idx="5" formatCode="#,##0">
                  <c:v>14.945249166613998</c:v>
                </c:pt>
                <c:pt idx="6" formatCode="#,##0">
                  <c:v>100.97089052405104</c:v>
                </c:pt>
                <c:pt idx="7" formatCode="#,##0">
                  <c:v>75.036541392763013</c:v>
                </c:pt>
                <c:pt idx="8">
                  <c:v>0</c:v>
                </c:pt>
              </c:numCache>
            </c:numRef>
          </c:val>
        </c:ser>
        <c:ser>
          <c:idx val="2"/>
          <c:order val="2"/>
          <c:tx>
            <c:v>Non construit</c:v>
          </c:tx>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Analyse_nonconstr_Types_comm!$G$4:$G$12</c:f>
              <c:numCache>
                <c:formatCode>General</c:formatCode>
                <c:ptCount val="9"/>
                <c:pt idx="0">
                  <c:v>0</c:v>
                </c:pt>
                <c:pt idx="1">
                  <c:v>0</c:v>
                </c:pt>
                <c:pt idx="2">
                  <c:v>0</c:v>
                </c:pt>
                <c:pt idx="3" formatCode="#,##0">
                  <c:v>64.047126746182599</c:v>
                </c:pt>
                <c:pt idx="4" formatCode="#,##0">
                  <c:v>68.254301048498291</c:v>
                </c:pt>
                <c:pt idx="5" formatCode="#,##0">
                  <c:v>23.570622262344301</c:v>
                </c:pt>
                <c:pt idx="6" formatCode="#,##0">
                  <c:v>222.79450509223099</c:v>
                </c:pt>
                <c:pt idx="7" formatCode="#,##0">
                  <c:v>158.13447661901</c:v>
                </c:pt>
                <c:pt idx="8">
                  <c:v>0</c:v>
                </c:pt>
              </c:numCache>
            </c:numRef>
          </c:val>
        </c:ser>
        <c:gapWidth val="50"/>
        <c:overlap val="100"/>
        <c:axId val="127941248"/>
        <c:axId val="127996288"/>
      </c:barChart>
      <c:catAx>
        <c:axId val="127941248"/>
        <c:scaling>
          <c:orientation val="maxMin"/>
        </c:scaling>
        <c:axPos val="l"/>
        <c:tickLblPos val="nextTo"/>
        <c:crossAx val="127996288"/>
        <c:crosses val="autoZero"/>
        <c:auto val="1"/>
        <c:lblAlgn val="ctr"/>
        <c:lblOffset val="100"/>
      </c:catAx>
      <c:valAx>
        <c:axId val="127996288"/>
        <c:scaling>
          <c:orientation val="minMax"/>
        </c:scaling>
        <c:axPos val="t"/>
        <c:majorGridlines/>
        <c:numFmt formatCode="General" sourceLinked="1"/>
        <c:tickLblPos val="high"/>
        <c:crossAx val="127941248"/>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type de commune (en pourcentages)</a:t>
            </a:r>
          </a:p>
        </c:rich>
      </c:tx>
      <c:layout/>
    </c:title>
    <c:plotArea>
      <c:layout/>
      <c:barChart>
        <c:barDir val="bar"/>
        <c:grouping val="percentStacked"/>
        <c:ser>
          <c:idx val="0"/>
          <c:order val="0"/>
          <c:tx>
            <c:v>Construit</c:v>
          </c:tx>
          <c:dLbls>
            <c:dLbl>
              <c:idx val="0"/>
              <c:delete val="1"/>
            </c:dLbl>
            <c:dLbl>
              <c:idx val="1"/>
              <c:delete val="1"/>
            </c:dLbl>
            <c:dLbl>
              <c:idx val="2"/>
              <c:delete val="1"/>
            </c:dLbl>
            <c:dLbl>
              <c:idx val="8"/>
              <c:delete val="1"/>
            </c:dLbl>
            <c:txPr>
              <a:bodyPr/>
              <a:lstStyle/>
              <a:p>
                <a:pPr>
                  <a:defRPr>
                    <a:solidFill>
                      <a:srgbClr val="FFFFFF"/>
                    </a:solidFill>
                  </a:defRPr>
                </a:pPr>
                <a:endParaRPr lang="de-DE"/>
              </a:p>
            </c:txPr>
            <c:showVal val="1"/>
          </c:dLbls>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Analyse_nonconstr_Types_comm!$H$4:$H$12</c:f>
              <c:numCache>
                <c:formatCode>General</c:formatCode>
                <c:ptCount val="9"/>
                <c:pt idx="0">
                  <c:v>0</c:v>
                </c:pt>
                <c:pt idx="1">
                  <c:v>0</c:v>
                </c:pt>
                <c:pt idx="2">
                  <c:v>0</c:v>
                </c:pt>
                <c:pt idx="3" formatCode="0%">
                  <c:v>0.80487850908357694</c:v>
                </c:pt>
                <c:pt idx="4" formatCode="0%">
                  <c:v>0.80628299674440629</c:v>
                </c:pt>
                <c:pt idx="5" formatCode="0%">
                  <c:v>0.86000912579696764</c:v>
                </c:pt>
                <c:pt idx="6" formatCode="0%">
                  <c:v>0.78216529232527277</c:v>
                </c:pt>
                <c:pt idx="7" formatCode="0%">
                  <c:v>0.77790595781924343</c:v>
                </c:pt>
                <c:pt idx="8">
                  <c:v>0</c:v>
                </c:pt>
              </c:numCache>
            </c:numRef>
          </c:val>
        </c:ser>
        <c:ser>
          <c:idx val="1"/>
          <c:order val="1"/>
          <c:tx>
            <c:v>Imprécision</c:v>
          </c:tx>
          <c:dLbls>
            <c:dLbl>
              <c:idx val="0"/>
              <c:delete val="1"/>
            </c:dLbl>
            <c:dLbl>
              <c:idx val="1"/>
              <c:delete val="1"/>
            </c:dLbl>
            <c:dLbl>
              <c:idx val="2"/>
              <c:delete val="1"/>
            </c:dLbl>
            <c:dLbl>
              <c:idx val="8"/>
              <c:delete val="1"/>
            </c:dLbl>
            <c:txPr>
              <a:bodyPr/>
              <a:lstStyle/>
              <a:p>
                <a:pPr>
                  <a:defRPr>
                    <a:solidFill>
                      <a:srgbClr val="FFFFFF"/>
                    </a:solidFill>
                  </a:defRPr>
                </a:pPr>
                <a:endParaRPr lang="de-DE"/>
              </a:p>
            </c:txPr>
            <c:showVal val="1"/>
          </c:dLbls>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Analyse_nonconstr_Types_comm!$I$4:$I$12</c:f>
              <c:numCache>
                <c:formatCode>General</c:formatCode>
                <c:ptCount val="9"/>
                <c:pt idx="0">
                  <c:v>0</c:v>
                </c:pt>
                <c:pt idx="1">
                  <c:v>0</c:v>
                </c:pt>
                <c:pt idx="2">
                  <c:v>0</c:v>
                </c:pt>
                <c:pt idx="3" formatCode="0%">
                  <c:v>4.6101766643022297E-2</c:v>
                </c:pt>
                <c:pt idx="4" formatCode="0%">
                  <c:v>4.4957730094507674E-2</c:v>
                </c:pt>
                <c:pt idx="5" formatCode="0%">
                  <c:v>5.4320424759840891E-2</c:v>
                </c:pt>
                <c:pt idx="6" formatCode="0%">
                  <c:v>6.7934883464295159E-2</c:v>
                </c:pt>
                <c:pt idx="7" formatCode="0%">
                  <c:v>7.1471870437778653E-2</c:v>
                </c:pt>
                <c:pt idx="8">
                  <c:v>0</c:v>
                </c:pt>
              </c:numCache>
            </c:numRef>
          </c:val>
        </c:ser>
        <c:ser>
          <c:idx val="2"/>
          <c:order val="2"/>
          <c:tx>
            <c:v>Non construit</c:v>
          </c:tx>
          <c:dLbls>
            <c:dLbl>
              <c:idx val="0"/>
              <c:delete val="1"/>
            </c:dLbl>
            <c:dLbl>
              <c:idx val="1"/>
              <c:delete val="1"/>
            </c:dLbl>
            <c:dLbl>
              <c:idx val="2"/>
              <c:delete val="1"/>
            </c:dLbl>
            <c:dLbl>
              <c:idx val="8"/>
              <c:delete val="1"/>
            </c:dLbl>
            <c:txPr>
              <a:bodyPr/>
              <a:lstStyle/>
              <a:p>
                <a:pPr>
                  <a:defRPr>
                    <a:solidFill>
                      <a:srgbClr val="000000"/>
                    </a:solidFill>
                  </a:defRPr>
                </a:pPr>
                <a:endParaRPr lang="de-DE"/>
              </a:p>
            </c:txPr>
            <c:showVal val="1"/>
          </c:dLbls>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Analyse_nonconstr_Types_comm!$J$4:$J$12</c:f>
              <c:numCache>
                <c:formatCode>General</c:formatCode>
                <c:ptCount val="9"/>
                <c:pt idx="0">
                  <c:v>0</c:v>
                </c:pt>
                <c:pt idx="1">
                  <c:v>0</c:v>
                </c:pt>
                <c:pt idx="2">
                  <c:v>0</c:v>
                </c:pt>
                <c:pt idx="3" formatCode="0%">
                  <c:v>0.14901972427340079</c:v>
                </c:pt>
                <c:pt idx="4" formatCode="0%">
                  <c:v>0.14875927316108603</c:v>
                </c:pt>
                <c:pt idx="5" formatCode="0%">
                  <c:v>8.5670449443191493E-2</c:v>
                </c:pt>
                <c:pt idx="6" formatCode="0%">
                  <c:v>0.14989982421043202</c:v>
                </c:pt>
                <c:pt idx="7" formatCode="0%">
                  <c:v>0.1506221717429779</c:v>
                </c:pt>
                <c:pt idx="8">
                  <c:v>0</c:v>
                </c:pt>
              </c:numCache>
            </c:numRef>
          </c:val>
        </c:ser>
        <c:gapWidth val="50"/>
        <c:overlap val="100"/>
        <c:axId val="128053248"/>
        <c:axId val="128054784"/>
      </c:barChart>
      <c:catAx>
        <c:axId val="128053248"/>
        <c:scaling>
          <c:orientation val="maxMin"/>
        </c:scaling>
        <c:axPos val="l"/>
        <c:tickLblPos val="nextTo"/>
        <c:crossAx val="128054784"/>
        <c:crosses val="autoZero"/>
        <c:auto val="1"/>
        <c:lblAlgn val="ctr"/>
        <c:lblOffset val="100"/>
      </c:catAx>
      <c:valAx>
        <c:axId val="128054784"/>
        <c:scaling>
          <c:orientation val="minMax"/>
        </c:scaling>
        <c:axPos val="t"/>
        <c:majorGridlines/>
        <c:numFmt formatCode="0%" sourceLinked="1"/>
        <c:tickLblPos val="high"/>
        <c:crossAx val="128053248"/>
        <c:crosses val="autoZero"/>
        <c:crossBetween val="between"/>
      </c:valAx>
    </c:plotArea>
    <c:legend>
      <c:legendPos val="b"/>
      <c:layout/>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889000</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44450</xdr:colOff>
      <xdr:row>14</xdr:row>
      <xdr:rowOff>69850</xdr:rowOff>
    </xdr:from>
    <xdr:to>
      <xdr:col>8</xdr:col>
      <xdr:colOff>552450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915150" y="35718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1.xml><?xml version="1.0" encoding="utf-8"?>
<xdr:wsDr xmlns:xdr="http://schemas.openxmlformats.org/drawingml/2006/spreadsheetDrawing" xmlns:a="http://schemas.openxmlformats.org/drawingml/2006/main">
  <xdr:twoCellAnchor editAs="absolute">
    <xdr:from>
      <xdr:col>0</xdr:col>
      <xdr:colOff>0</xdr:colOff>
      <xdr:row>14</xdr:row>
      <xdr:rowOff>69850</xdr:rowOff>
    </xdr:from>
    <xdr:to>
      <xdr:col>3</xdr:col>
      <xdr:colOff>288925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3</xdr:col>
      <xdr:colOff>492125</xdr:colOff>
      <xdr:row>14</xdr:row>
      <xdr:rowOff>69850</xdr:rowOff>
    </xdr:from>
    <xdr:to>
      <xdr:col>7</xdr:col>
      <xdr:colOff>933450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181725" y="32099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72175" y="28956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889000</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1092200</xdr:colOff>
      <xdr:row>14</xdr:row>
      <xdr:rowOff>69850</xdr:rowOff>
    </xdr:from>
    <xdr:to>
      <xdr:col>8</xdr:col>
      <xdr:colOff>952500</xdr:colOff>
      <xdr:row>34</xdr:row>
      <xdr:rowOff>69850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715000" y="33337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6.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829300" y="33242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688975</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695950" y="32956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553200" y="34004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743575" y="29432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889000</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44450</xdr:colOff>
      <xdr:row>14</xdr:row>
      <xdr:rowOff>69850</xdr:rowOff>
    </xdr:from>
    <xdr:to>
      <xdr:col>8</xdr:col>
      <xdr:colOff>552450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34</xdr:row>
      <xdr:rowOff>6350</xdr:rowOff>
    </xdr:from>
    <xdr:to>
      <xdr:col>3</xdr:col>
      <xdr:colOff>889000</xdr:colOff>
      <xdr:row>51</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781675" y="31146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6.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24550" y="32956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7.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772150" y="32670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8.xml><?xml version="1.0" encoding="utf-8"?>
<xdr:wsDr xmlns:xdr="http://schemas.openxmlformats.org/drawingml/2006/spreadsheetDrawing" xmlns:a="http://schemas.openxmlformats.org/drawingml/2006/main">
  <xdr:twoCellAnchor editAs="absolute">
    <xdr:from>
      <xdr:col>0</xdr:col>
      <xdr:colOff>0</xdr:colOff>
      <xdr:row>14</xdr:row>
      <xdr:rowOff>69850</xdr:rowOff>
    </xdr:from>
    <xdr:to>
      <xdr:col>3</xdr:col>
      <xdr:colOff>288925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3</xdr:col>
      <xdr:colOff>492125</xdr:colOff>
      <xdr:row>14</xdr:row>
      <xdr:rowOff>69850</xdr:rowOff>
    </xdr:from>
    <xdr:to>
      <xdr:col>7</xdr:col>
      <xdr:colOff>933450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895975" y="31908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B42"/>
  <sheetViews>
    <sheetView tabSelected="1" workbookViewId="0">
      <selection activeCell="A4" sqref="A4:B5"/>
    </sheetView>
  </sheetViews>
  <sheetFormatPr baseColWidth="10" defaultRowHeight="15"/>
  <cols>
    <col min="1" max="1" width="43.7109375" style="40" customWidth="1"/>
    <col min="2" max="2" width="57.7109375" style="41" customWidth="1"/>
  </cols>
  <sheetData>
    <row r="1" spans="1:2" ht="18.75">
      <c r="A1" s="53" t="s">
        <v>67</v>
      </c>
    </row>
    <row r="2" spans="1:2" ht="18.75">
      <c r="A2" s="53" t="s">
        <v>68</v>
      </c>
    </row>
    <row r="4" spans="1:2" ht="12.75">
      <c r="A4" s="67" t="s">
        <v>59</v>
      </c>
      <c r="B4" s="68"/>
    </row>
    <row r="5" spans="1:2" ht="12.75">
      <c r="A5" s="69"/>
      <c r="B5" s="70"/>
    </row>
    <row r="6" spans="1:2">
      <c r="A6" s="31" t="s">
        <v>45</v>
      </c>
      <c r="B6" s="43" t="s">
        <v>46</v>
      </c>
    </row>
    <row r="7" spans="1:2">
      <c r="A7" s="32"/>
      <c r="B7" s="44"/>
    </row>
    <row r="8" spans="1:2">
      <c r="A8" s="31" t="s">
        <v>47</v>
      </c>
      <c r="B8" s="43" t="s">
        <v>48</v>
      </c>
    </row>
    <row r="9" spans="1:2">
      <c r="A9" s="33" t="s">
        <v>49</v>
      </c>
      <c r="B9" s="45">
        <v>64</v>
      </c>
    </row>
    <row r="10" spans="1:2">
      <c r="A10" s="32"/>
      <c r="B10" s="44"/>
    </row>
    <row r="11" spans="1:2">
      <c r="A11" s="31" t="s">
        <v>50</v>
      </c>
      <c r="B11" s="43"/>
    </row>
    <row r="12" spans="1:2">
      <c r="A12" s="34" t="s">
        <v>51</v>
      </c>
      <c r="B12" s="45">
        <v>10</v>
      </c>
    </row>
    <row r="13" spans="1:2">
      <c r="A13" s="33" t="s">
        <v>52</v>
      </c>
      <c r="B13" s="45" t="s">
        <v>53</v>
      </c>
    </row>
    <row r="14" spans="1:2">
      <c r="A14" s="35"/>
      <c r="B14" s="45"/>
    </row>
    <row r="15" spans="1:2">
      <c r="A15" s="36" t="s">
        <v>54</v>
      </c>
      <c r="B15" s="43" t="s">
        <v>53</v>
      </c>
    </row>
    <row r="16" spans="1:2">
      <c r="A16" s="37"/>
      <c r="B16" s="45" t="s">
        <v>55</v>
      </c>
    </row>
    <row r="17" spans="1:2">
      <c r="A17" s="38"/>
      <c r="B17" s="44"/>
    </row>
    <row r="18" spans="1:2" ht="60">
      <c r="A18" s="31" t="s">
        <v>56</v>
      </c>
      <c r="B18" s="46" t="s">
        <v>57</v>
      </c>
    </row>
    <row r="19" spans="1:2" ht="45">
      <c r="A19" s="35"/>
      <c r="B19" s="47" t="s">
        <v>58</v>
      </c>
    </row>
    <row r="20" spans="1:2">
      <c r="A20" s="39"/>
      <c r="B20" s="48"/>
    </row>
    <row r="22" spans="1:2" s="50" customFormat="1" ht="17.100000000000001" customHeight="1">
      <c r="A22" s="49" t="s">
        <v>60</v>
      </c>
      <c r="B22" s="49"/>
    </row>
    <row r="23" spans="1:2" s="50" customFormat="1" ht="15" customHeight="1">
      <c r="A23" s="51" t="s">
        <v>79</v>
      </c>
      <c r="B23" s="49"/>
    </row>
    <row r="24" spans="1:2">
      <c r="A24" s="51" t="s">
        <v>61</v>
      </c>
      <c r="B24" s="52"/>
    </row>
    <row r="25" spans="1:2">
      <c r="A25" s="51" t="s">
        <v>62</v>
      </c>
      <c r="B25" s="52"/>
    </row>
    <row r="26" spans="1:2">
      <c r="A26" s="51" t="s">
        <v>63</v>
      </c>
      <c r="B26" s="52"/>
    </row>
    <row r="27" spans="1:2">
      <c r="A27" s="51" t="s">
        <v>64</v>
      </c>
      <c r="B27" s="52"/>
    </row>
    <row r="28" spans="1:2">
      <c r="A28" s="51" t="s">
        <v>65</v>
      </c>
      <c r="B28" s="52"/>
    </row>
    <row r="29" spans="1:2">
      <c r="A29" s="51" t="s">
        <v>66</v>
      </c>
      <c r="B29" s="52"/>
    </row>
    <row r="33" spans="1:1">
      <c r="A33" s="57" t="s">
        <v>68</v>
      </c>
    </row>
    <row r="34" spans="1:1">
      <c r="A34" s="57" t="s">
        <v>80</v>
      </c>
    </row>
    <row r="35" spans="1:1">
      <c r="A35" s="57" t="s">
        <v>81</v>
      </c>
    </row>
    <row r="36" spans="1:1">
      <c r="A36" s="57"/>
    </row>
    <row r="37" spans="1:1">
      <c r="A37" s="57" t="s">
        <v>82</v>
      </c>
    </row>
    <row r="38" spans="1:1">
      <c r="A38" s="57" t="s">
        <v>67</v>
      </c>
    </row>
    <row r="39" spans="1:1">
      <c r="A39" s="57" t="s">
        <v>83</v>
      </c>
    </row>
    <row r="40" spans="1:1">
      <c r="A40" s="56" t="s">
        <v>84</v>
      </c>
    </row>
    <row r="41" spans="1:1">
      <c r="A41" s="57"/>
    </row>
    <row r="42" spans="1:1">
      <c r="A42" s="57" t="s">
        <v>85</v>
      </c>
    </row>
  </sheetData>
  <mergeCells count="1">
    <mergeCell ref="A4:B5"/>
  </mergeCells>
  <hyperlinks>
    <hyperlink ref="A40" r:id="rId1"/>
  </hyperlinks>
  <pageMargins left="0.70866141732283472" right="0.70866141732283472" top="0.78740157480314965" bottom="0.78740157480314965" header="0.31496062992125984" footer="0.31496062992125984"/>
  <pageSetup paperSize="9" scale="87"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B39"/>
  <sheetViews>
    <sheetView workbookViewId="0">
      <selection sqref="A1:A2"/>
    </sheetView>
  </sheetViews>
  <sheetFormatPr baseColWidth="10" defaultRowHeight="15"/>
  <cols>
    <col min="1" max="1" width="52.7109375" style="66" customWidth="1"/>
    <col min="2" max="2" width="70.7109375" style="66" customWidth="1"/>
    <col min="3" max="16384" width="11.42578125" style="58"/>
  </cols>
  <sheetData>
    <row r="1" spans="1:2">
      <c r="A1" s="71" t="s">
        <v>86</v>
      </c>
      <c r="B1" s="73" t="s">
        <v>87</v>
      </c>
    </row>
    <row r="2" spans="1:2">
      <c r="A2" s="72"/>
      <c r="B2" s="74"/>
    </row>
    <row r="3" spans="1:2">
      <c r="A3" s="59" t="s">
        <v>18</v>
      </c>
      <c r="B3" s="60" t="s">
        <v>88</v>
      </c>
    </row>
    <row r="4" spans="1:2">
      <c r="A4" s="61" t="s">
        <v>25</v>
      </c>
      <c r="B4" s="62" t="s">
        <v>89</v>
      </c>
    </row>
    <row r="5" spans="1:2" ht="30">
      <c r="A5" s="61" t="s">
        <v>19</v>
      </c>
      <c r="B5" s="62" t="s">
        <v>90</v>
      </c>
    </row>
    <row r="6" spans="1:2" ht="45" customHeight="1">
      <c r="A6" s="61" t="s">
        <v>26</v>
      </c>
      <c r="B6" s="63" t="s">
        <v>91</v>
      </c>
    </row>
    <row r="7" spans="1:2">
      <c r="A7" s="61" t="s">
        <v>20</v>
      </c>
      <c r="B7" s="62" t="s">
        <v>92</v>
      </c>
    </row>
    <row r="8" spans="1:2" ht="30">
      <c r="A8" s="61" t="s">
        <v>21</v>
      </c>
      <c r="B8" s="62" t="s">
        <v>93</v>
      </c>
    </row>
    <row r="9" spans="1:2" ht="30">
      <c r="A9" s="61" t="s">
        <v>22</v>
      </c>
      <c r="B9" s="62" t="s">
        <v>94</v>
      </c>
    </row>
    <row r="10" spans="1:2" ht="17.25">
      <c r="A10" s="61" t="s">
        <v>95</v>
      </c>
      <c r="B10" s="62" t="s">
        <v>96</v>
      </c>
    </row>
    <row r="11" spans="1:2" ht="30">
      <c r="A11" s="61" t="s">
        <v>97</v>
      </c>
      <c r="B11" s="62" t="s">
        <v>98</v>
      </c>
    </row>
    <row r="12" spans="1:2" ht="17.25">
      <c r="A12" s="61" t="s">
        <v>99</v>
      </c>
      <c r="B12" s="62" t="s">
        <v>100</v>
      </c>
    </row>
    <row r="13" spans="1:2" ht="30">
      <c r="A13" s="61" t="s">
        <v>101</v>
      </c>
      <c r="B13" s="62" t="s">
        <v>102</v>
      </c>
    </row>
    <row r="14" spans="1:2" ht="15" customHeight="1">
      <c r="A14" s="61" t="s">
        <v>75</v>
      </c>
      <c r="B14" s="62" t="s">
        <v>103</v>
      </c>
    </row>
    <row r="15" spans="1:2" ht="15" customHeight="1">
      <c r="A15" s="61" t="s">
        <v>76</v>
      </c>
      <c r="B15" s="62" t="s">
        <v>104</v>
      </c>
    </row>
    <row r="16" spans="1:2">
      <c r="A16" s="61" t="s">
        <v>105</v>
      </c>
      <c r="B16" s="62" t="s">
        <v>106</v>
      </c>
    </row>
    <row r="17" spans="1:2" ht="30">
      <c r="A17" s="61" t="s">
        <v>77</v>
      </c>
      <c r="B17" s="62" t="s">
        <v>107</v>
      </c>
    </row>
    <row r="18" spans="1:2">
      <c r="A18" s="61" t="s">
        <v>28</v>
      </c>
      <c r="B18" s="62" t="s">
        <v>108</v>
      </c>
    </row>
    <row r="19" spans="1:2">
      <c r="A19" s="61" t="s">
        <v>29</v>
      </c>
      <c r="B19" s="62" t="s">
        <v>109</v>
      </c>
    </row>
    <row r="20" spans="1:2" ht="30">
      <c r="A20" s="61" t="s">
        <v>78</v>
      </c>
      <c r="B20" s="62" t="s">
        <v>110</v>
      </c>
    </row>
    <row r="21" spans="1:2">
      <c r="A21" s="61" t="s">
        <v>30</v>
      </c>
      <c r="B21" s="62" t="s">
        <v>109</v>
      </c>
    </row>
    <row r="22" spans="1:2" ht="17.25">
      <c r="A22" s="61" t="s">
        <v>111</v>
      </c>
      <c r="B22" s="62" t="s">
        <v>112</v>
      </c>
    </row>
    <row r="23" spans="1:2" ht="45">
      <c r="A23" s="61" t="s">
        <v>131</v>
      </c>
      <c r="B23" s="62" t="s">
        <v>113</v>
      </c>
    </row>
    <row r="24" spans="1:2" ht="30">
      <c r="A24" s="61" t="s">
        <v>31</v>
      </c>
      <c r="B24" s="62" t="s">
        <v>114</v>
      </c>
    </row>
    <row r="25" spans="1:2" ht="30">
      <c r="A25" s="61" t="s">
        <v>32</v>
      </c>
      <c r="B25" s="62" t="s">
        <v>115</v>
      </c>
    </row>
    <row r="26" spans="1:2" ht="30">
      <c r="A26" s="61" t="s">
        <v>138</v>
      </c>
      <c r="B26" s="62" t="s">
        <v>116</v>
      </c>
    </row>
    <row r="27" spans="1:2" ht="30">
      <c r="A27" s="61" t="s">
        <v>134</v>
      </c>
      <c r="B27" s="62" t="s">
        <v>117</v>
      </c>
    </row>
    <row r="28" spans="1:2" ht="30">
      <c r="A28" s="61" t="s">
        <v>33</v>
      </c>
      <c r="B28" s="62" t="s">
        <v>118</v>
      </c>
    </row>
    <row r="29" spans="1:2" ht="30">
      <c r="A29" s="61" t="s">
        <v>34</v>
      </c>
      <c r="B29" s="62" t="s">
        <v>119</v>
      </c>
    </row>
    <row r="30" spans="1:2" ht="30">
      <c r="A30" s="61" t="s">
        <v>35</v>
      </c>
      <c r="B30" s="62" t="s">
        <v>120</v>
      </c>
    </row>
    <row r="31" spans="1:2" ht="30">
      <c r="A31" s="61" t="s">
        <v>139</v>
      </c>
      <c r="B31" s="62" t="s">
        <v>121</v>
      </c>
    </row>
    <row r="32" spans="1:2" ht="30">
      <c r="A32" s="61" t="s">
        <v>135</v>
      </c>
      <c r="B32" s="62" t="s">
        <v>122</v>
      </c>
    </row>
    <row r="33" spans="1:2" ht="30">
      <c r="A33" s="61" t="s">
        <v>36</v>
      </c>
      <c r="B33" s="62" t="s">
        <v>123</v>
      </c>
    </row>
    <row r="34" spans="1:2">
      <c r="A34" s="61" t="s">
        <v>37</v>
      </c>
      <c r="B34" s="62" t="s">
        <v>124</v>
      </c>
    </row>
    <row r="35" spans="1:2">
      <c r="A35" s="61" t="s">
        <v>38</v>
      </c>
      <c r="B35" s="62" t="s">
        <v>125</v>
      </c>
    </row>
    <row r="36" spans="1:2">
      <c r="A36" s="61" t="s">
        <v>39</v>
      </c>
      <c r="B36" s="62" t="s">
        <v>126</v>
      </c>
    </row>
    <row r="37" spans="1:2" ht="30">
      <c r="A37" s="61" t="s">
        <v>40</v>
      </c>
      <c r="B37" s="62" t="s">
        <v>127</v>
      </c>
    </row>
    <row r="38" spans="1:2">
      <c r="A38" s="61" t="s">
        <v>128</v>
      </c>
      <c r="B38" s="62" t="s">
        <v>132</v>
      </c>
    </row>
    <row r="39" spans="1:2">
      <c r="A39" s="64" t="s">
        <v>129</v>
      </c>
      <c r="B39" s="65" t="s">
        <v>130</v>
      </c>
    </row>
  </sheetData>
  <mergeCells count="2">
    <mergeCell ref="A1:A2"/>
    <mergeCell ref="B1:B2"/>
  </mergeCells>
  <pageMargins left="0.70866141732283472" right="0.70866141732283472" top="0.78740157480314965" bottom="0.78740157480314965" header="0.31496062992125984" footer="0.31496062992125984"/>
  <pageSetup paperSize="9" scale="61"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I14"/>
  <sheetViews>
    <sheetView workbookViewId="0">
      <selection activeCell="K11" sqref="K11"/>
    </sheetView>
  </sheetViews>
  <sheetFormatPr baseColWidth="10" defaultRowHeight="12.75"/>
  <cols>
    <col min="1" max="1" width="10.7109375" style="1" customWidth="1"/>
    <col min="2" max="2" width="44.7109375" style="1" customWidth="1"/>
    <col min="3" max="3" width="17.7109375" style="1" customWidth="1"/>
    <col min="4" max="4" width="15.7109375" style="1" customWidth="1"/>
    <col min="5" max="6" width="17.7109375" style="1" customWidth="1"/>
    <col min="7" max="8" width="21.7109375" style="1" customWidth="1"/>
    <col min="9" max="9" width="24.7109375" style="1" customWidth="1"/>
    <col min="10" max="16384" width="11.42578125" style="1"/>
  </cols>
  <sheetData>
    <row r="1" spans="1:9" ht="18.75">
      <c r="A1" s="55" t="s">
        <v>69</v>
      </c>
      <c r="I1" s="76" t="s">
        <v>133</v>
      </c>
    </row>
    <row r="3" spans="1:9" ht="50.1" customHeight="1">
      <c r="A3" s="2" t="s">
        <v>18</v>
      </c>
      <c r="B3" s="2" t="s">
        <v>19</v>
      </c>
      <c r="C3" s="2" t="s">
        <v>20</v>
      </c>
      <c r="D3" s="2" t="s">
        <v>21</v>
      </c>
      <c r="E3" s="2" t="s">
        <v>22</v>
      </c>
      <c r="F3" s="2" t="s">
        <v>23</v>
      </c>
      <c r="G3" s="2" t="s">
        <v>41</v>
      </c>
      <c r="H3" s="2" t="s">
        <v>42</v>
      </c>
      <c r="I3" s="2" t="s">
        <v>43</v>
      </c>
    </row>
    <row r="4" spans="1:9" ht="15" customHeight="1">
      <c r="A4" s="5">
        <v>11</v>
      </c>
      <c r="B4" s="5" t="s">
        <v>0</v>
      </c>
      <c r="C4" s="6">
        <v>1326.52584553107</v>
      </c>
      <c r="D4" s="7">
        <f t="shared" ref="D4:D10" si="0">C4/$C$13</f>
        <v>0.35852929752162793</v>
      </c>
      <c r="E4" s="6">
        <v>33814</v>
      </c>
      <c r="F4" s="6">
        <v>2245</v>
      </c>
      <c r="G4" s="6">
        <f>(C4*10000)/E4</f>
        <v>392.30077646272849</v>
      </c>
      <c r="H4" s="6">
        <f>(C4*10000)/F4</f>
        <v>5908.801093679599</v>
      </c>
      <c r="I4" s="6">
        <f>(C4*10000)/(E4+F4)</f>
        <v>367.87649283980977</v>
      </c>
    </row>
    <row r="5" spans="1:9" ht="15" customHeight="1">
      <c r="A5" s="8">
        <v>12</v>
      </c>
      <c r="B5" s="8" t="s">
        <v>1</v>
      </c>
      <c r="C5" s="9">
        <v>504.63523272446702</v>
      </c>
      <c r="D5" s="10">
        <f t="shared" si="0"/>
        <v>0.13639124793752744</v>
      </c>
      <c r="E5" s="9">
        <v>501</v>
      </c>
      <c r="F5" s="9">
        <v>9573</v>
      </c>
      <c r="G5" s="9">
        <f t="shared" ref="G5:G10" si="1">(C5*10000)/E5</f>
        <v>10072.559535418502</v>
      </c>
      <c r="H5" s="9">
        <f t="shared" ref="H5:H10" si="2">(C5*10000)/F5</f>
        <v>527.14429408175806</v>
      </c>
      <c r="I5" s="9">
        <f t="shared" ref="I5:I10" si="3">(C5*10000)/(E5+F5)</f>
        <v>500.92836283945502</v>
      </c>
    </row>
    <row r="6" spans="1:9" ht="15" customHeight="1">
      <c r="A6" s="8">
        <v>13</v>
      </c>
      <c r="B6" s="8" t="s">
        <v>2</v>
      </c>
      <c r="C6" s="9">
        <v>410.394987493614</v>
      </c>
      <c r="D6" s="10">
        <f t="shared" si="0"/>
        <v>0.11092028630137717</v>
      </c>
      <c r="E6" s="9">
        <v>7981</v>
      </c>
      <c r="F6" s="9">
        <v>5031</v>
      </c>
      <c r="G6" s="9">
        <f t="shared" si="1"/>
        <v>514.2149949800953</v>
      </c>
      <c r="H6" s="9">
        <f t="shared" si="2"/>
        <v>815.73243389706624</v>
      </c>
      <c r="I6" s="9">
        <f t="shared" si="3"/>
        <v>315.39731593422533</v>
      </c>
    </row>
    <row r="7" spans="1:9" ht="15" customHeight="1">
      <c r="A7" s="8">
        <v>14</v>
      </c>
      <c r="B7" s="8" t="s">
        <v>3</v>
      </c>
      <c r="C7" s="9">
        <v>925.81215538399204</v>
      </c>
      <c r="D7" s="10">
        <f t="shared" si="0"/>
        <v>0.25022564228586108</v>
      </c>
      <c r="E7" s="9">
        <v>22058</v>
      </c>
      <c r="F7" s="9">
        <v>8864</v>
      </c>
      <c r="G7" s="9">
        <f t="shared" si="1"/>
        <v>419.71717988212532</v>
      </c>
      <c r="H7" s="9">
        <f t="shared" si="2"/>
        <v>1044.4631716877166</v>
      </c>
      <c r="I7" s="9">
        <f t="shared" si="3"/>
        <v>299.40241749692518</v>
      </c>
    </row>
    <row r="8" spans="1:9" ht="15" customHeight="1">
      <c r="A8" s="8">
        <v>15</v>
      </c>
      <c r="B8" s="8" t="s">
        <v>4</v>
      </c>
      <c r="C8" s="9">
        <v>396.69747314416298</v>
      </c>
      <c r="D8" s="10">
        <f t="shared" si="0"/>
        <v>0.10721816454171028</v>
      </c>
      <c r="E8" s="9">
        <v>625</v>
      </c>
      <c r="F8" s="9">
        <v>4187</v>
      </c>
      <c r="G8" s="13" t="s">
        <v>44</v>
      </c>
      <c r="H8" s="13" t="s">
        <v>44</v>
      </c>
      <c r="I8" s="13" t="s">
        <v>44</v>
      </c>
    </row>
    <row r="9" spans="1:9" ht="15" customHeight="1">
      <c r="A9" s="8">
        <v>16</v>
      </c>
      <c r="B9" s="8" t="s">
        <v>5</v>
      </c>
      <c r="C9" s="9">
        <v>120.060783132645</v>
      </c>
      <c r="D9" s="10">
        <f t="shared" si="0"/>
        <v>3.2449656658751859E-2</v>
      </c>
      <c r="E9" s="9">
        <v>242</v>
      </c>
      <c r="F9" s="9">
        <v>113</v>
      </c>
      <c r="G9" s="13" t="s">
        <v>44</v>
      </c>
      <c r="H9" s="13" t="s">
        <v>44</v>
      </c>
      <c r="I9" s="13" t="s">
        <v>44</v>
      </c>
    </row>
    <row r="10" spans="1:9" ht="15" customHeight="1">
      <c r="A10" s="8">
        <v>17</v>
      </c>
      <c r="B10" s="8" t="s">
        <v>6</v>
      </c>
      <c r="C10" s="9">
        <v>15.7827202506631</v>
      </c>
      <c r="D10" s="10">
        <f t="shared" si="0"/>
        <v>4.2657047531442747E-3</v>
      </c>
      <c r="E10" s="9">
        <v>7</v>
      </c>
      <c r="F10" s="9">
        <v>25</v>
      </c>
      <c r="G10" s="13" t="s">
        <v>44</v>
      </c>
      <c r="H10" s="13" t="s">
        <v>44</v>
      </c>
      <c r="I10" s="13" t="s">
        <v>44</v>
      </c>
    </row>
    <row r="11" spans="1:9" ht="15" customHeight="1">
      <c r="A11" s="8">
        <v>18</v>
      </c>
      <c r="B11" s="8" t="s">
        <v>7</v>
      </c>
      <c r="C11" s="13" t="s">
        <v>44</v>
      </c>
      <c r="D11" s="13" t="s">
        <v>44</v>
      </c>
      <c r="E11" s="13" t="s">
        <v>44</v>
      </c>
      <c r="F11" s="13" t="s">
        <v>44</v>
      </c>
      <c r="G11" s="13" t="s">
        <v>44</v>
      </c>
      <c r="H11" s="13" t="s">
        <v>44</v>
      </c>
      <c r="I11" s="13" t="s">
        <v>44</v>
      </c>
    </row>
    <row r="12" spans="1:9" ht="15" customHeight="1">
      <c r="A12" s="8">
        <v>19</v>
      </c>
      <c r="B12" s="8" t="s">
        <v>8</v>
      </c>
      <c r="C12" s="13" t="s">
        <v>44</v>
      </c>
      <c r="D12" s="13" t="s">
        <v>44</v>
      </c>
      <c r="E12" s="13" t="s">
        <v>44</v>
      </c>
      <c r="F12" s="13" t="s">
        <v>44</v>
      </c>
      <c r="G12" s="13" t="s">
        <v>44</v>
      </c>
      <c r="H12" s="13" t="s">
        <v>44</v>
      </c>
      <c r="I12" s="13" t="s">
        <v>44</v>
      </c>
    </row>
    <row r="13" spans="1:9" ht="15" customHeight="1">
      <c r="A13" s="75"/>
      <c r="B13" s="75"/>
      <c r="C13" s="11">
        <f>SUM(C4:C12)</f>
        <v>3699.9091976606142</v>
      </c>
      <c r="D13" s="12"/>
      <c r="E13" s="11">
        <f>SUM(E4:E12)</f>
        <v>65228</v>
      </c>
      <c r="F13" s="11">
        <f>SUM(F4:F12)</f>
        <v>30038</v>
      </c>
      <c r="G13" s="11">
        <f>(C13*10000)/E13</f>
        <v>567.22714135963292</v>
      </c>
      <c r="H13" s="11">
        <f>(C13*10000)/F13</f>
        <v>1231.7428582664004</v>
      </c>
      <c r="I13" s="11">
        <f>(C13*10000)/(E13+F13)</f>
        <v>388.3766713896473</v>
      </c>
    </row>
    <row r="14" spans="1:9" ht="15" customHeight="1">
      <c r="A14" s="54" t="s">
        <v>24</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44.7109375" style="1" customWidth="1"/>
    <col min="3" max="3" width="17.7109375" style="1" customWidth="1"/>
    <col min="4" max="4" width="15.7109375" style="1" customWidth="1"/>
    <col min="5" max="6" width="17.7109375" style="1" customWidth="1"/>
    <col min="7" max="8" width="21.7109375" style="1" customWidth="1"/>
    <col min="9" max="9" width="24.7109375" style="1" customWidth="1"/>
    <col min="10" max="16384" width="11.42578125" style="1"/>
  </cols>
  <sheetData>
    <row r="1" spans="1:9" ht="18.75">
      <c r="A1" s="55" t="s">
        <v>70</v>
      </c>
      <c r="I1" s="76" t="s">
        <v>133</v>
      </c>
    </row>
    <row r="3" spans="1:9" ht="50.1" customHeight="1">
      <c r="A3" s="2" t="s">
        <v>25</v>
      </c>
      <c r="B3" s="2" t="s">
        <v>26</v>
      </c>
      <c r="C3" s="2" t="s">
        <v>20</v>
      </c>
      <c r="D3" s="2" t="s">
        <v>21</v>
      </c>
      <c r="E3" s="2" t="s">
        <v>22</v>
      </c>
      <c r="F3" s="2" t="s">
        <v>23</v>
      </c>
      <c r="G3" s="2" t="s">
        <v>41</v>
      </c>
      <c r="H3" s="2" t="s">
        <v>42</v>
      </c>
      <c r="I3" s="2" t="s">
        <v>43</v>
      </c>
    </row>
    <row r="4" spans="1:9" ht="15" customHeight="1">
      <c r="A4" s="5">
        <v>1</v>
      </c>
      <c r="B4" s="5" t="s">
        <v>9</v>
      </c>
      <c r="C4" s="14" t="s">
        <v>44</v>
      </c>
      <c r="D4" s="14" t="s">
        <v>44</v>
      </c>
      <c r="E4" s="14" t="s">
        <v>44</v>
      </c>
      <c r="F4" s="14" t="s">
        <v>44</v>
      </c>
      <c r="G4" s="14" t="s">
        <v>44</v>
      </c>
      <c r="H4" s="14" t="s">
        <v>44</v>
      </c>
      <c r="I4" s="14" t="s">
        <v>44</v>
      </c>
    </row>
    <row r="5" spans="1:9" ht="15" customHeight="1">
      <c r="A5" s="8">
        <v>2</v>
      </c>
      <c r="B5" s="8" t="s">
        <v>10</v>
      </c>
      <c r="C5" s="13" t="s">
        <v>44</v>
      </c>
      <c r="D5" s="13" t="s">
        <v>44</v>
      </c>
      <c r="E5" s="13" t="s">
        <v>44</v>
      </c>
      <c r="F5" s="13" t="s">
        <v>44</v>
      </c>
      <c r="G5" s="13" t="s">
        <v>44</v>
      </c>
      <c r="H5" s="13" t="s">
        <v>44</v>
      </c>
      <c r="I5" s="13" t="s">
        <v>44</v>
      </c>
    </row>
    <row r="6" spans="1:9" ht="15" customHeight="1">
      <c r="A6" s="8">
        <v>3</v>
      </c>
      <c r="B6" s="8" t="s">
        <v>11</v>
      </c>
      <c r="C6" s="13" t="s">
        <v>44</v>
      </c>
      <c r="D6" s="13" t="s">
        <v>44</v>
      </c>
      <c r="E6" s="13" t="s">
        <v>44</v>
      </c>
      <c r="F6" s="13" t="s">
        <v>44</v>
      </c>
      <c r="G6" s="13" t="s">
        <v>44</v>
      </c>
      <c r="H6" s="13" t="s">
        <v>44</v>
      </c>
      <c r="I6" s="13" t="s">
        <v>44</v>
      </c>
    </row>
    <row r="7" spans="1:9" ht="15" customHeight="1">
      <c r="A7" s="8">
        <v>4</v>
      </c>
      <c r="B7" s="8" t="s">
        <v>12</v>
      </c>
      <c r="C7" s="9">
        <v>429.78959368276503</v>
      </c>
      <c r="D7" s="10">
        <f>C7/$C$13</f>
        <v>0.1161622004006239</v>
      </c>
      <c r="E7" s="9">
        <v>11418</v>
      </c>
      <c r="F7" s="9">
        <v>8586</v>
      </c>
      <c r="G7" s="9">
        <f t="shared" ref="G7:G11" si="0">(C7*10000)/E7</f>
        <v>376.41407749410143</v>
      </c>
      <c r="H7" s="9">
        <f t="shared" ref="H7:H11" si="1">(C7*10000)/F7</f>
        <v>500.57022325036689</v>
      </c>
      <c r="I7" s="9">
        <f t="shared" ref="I7:I11" si="2">(C7*10000)/(E7+F7)</f>
        <v>214.8518264760873</v>
      </c>
    </row>
    <row r="8" spans="1:9" ht="15" customHeight="1">
      <c r="A8" s="8">
        <v>5</v>
      </c>
      <c r="B8" s="8" t="s">
        <v>13</v>
      </c>
      <c r="C8" s="9">
        <v>458.82384067975499</v>
      </c>
      <c r="D8" s="10">
        <f>C8/$C$13</f>
        <v>0.12400948676520489</v>
      </c>
      <c r="E8" s="9">
        <v>9297</v>
      </c>
      <c r="F8" s="9">
        <v>2237</v>
      </c>
      <c r="G8" s="9">
        <f t="shared" si="0"/>
        <v>493.51816788184897</v>
      </c>
      <c r="H8" s="9">
        <f t="shared" si="1"/>
        <v>2051.0676829671656</v>
      </c>
      <c r="I8" s="9">
        <f t="shared" si="2"/>
        <v>397.80114503186661</v>
      </c>
    </row>
    <row r="9" spans="1:9" ht="15" customHeight="1">
      <c r="A9" s="8">
        <v>6</v>
      </c>
      <c r="B9" s="8" t="s">
        <v>14</v>
      </c>
      <c r="C9" s="9">
        <v>275.13130158111403</v>
      </c>
      <c r="D9" s="10">
        <f>C9/$C$13</f>
        <v>7.4361636159901934E-2</v>
      </c>
      <c r="E9" s="9">
        <v>6524</v>
      </c>
      <c r="F9" s="9">
        <v>5104</v>
      </c>
      <c r="G9" s="9">
        <f t="shared" si="0"/>
        <v>421.72179886743413</v>
      </c>
      <c r="H9" s="9">
        <f t="shared" si="1"/>
        <v>539.05035576237071</v>
      </c>
      <c r="I9" s="9">
        <f t="shared" si="2"/>
        <v>236.6110264715463</v>
      </c>
    </row>
    <row r="10" spans="1:9" ht="15" customHeight="1">
      <c r="A10" s="8">
        <v>7</v>
      </c>
      <c r="B10" s="8" t="s">
        <v>15</v>
      </c>
      <c r="C10" s="9">
        <v>1486.28930197722</v>
      </c>
      <c r="D10" s="10">
        <f>C10/$C$13</f>
        <v>0.40170966977161759</v>
      </c>
      <c r="E10" s="9">
        <v>25067</v>
      </c>
      <c r="F10" s="9">
        <v>10778</v>
      </c>
      <c r="G10" s="9">
        <f t="shared" si="0"/>
        <v>592.92667729573543</v>
      </c>
      <c r="H10" s="9">
        <f t="shared" si="1"/>
        <v>1379.0028780638522</v>
      </c>
      <c r="I10" s="9">
        <f t="shared" si="2"/>
        <v>414.64340967421396</v>
      </c>
    </row>
    <row r="11" spans="1:9" ht="15" customHeight="1">
      <c r="A11" s="8">
        <v>8</v>
      </c>
      <c r="B11" s="8" t="s">
        <v>16</v>
      </c>
      <c r="C11" s="9">
        <v>1049.87515973977</v>
      </c>
      <c r="D11" s="10">
        <f>C11/$C$13</f>
        <v>0.28375700690265165</v>
      </c>
      <c r="E11" s="9">
        <v>12922</v>
      </c>
      <c r="F11" s="9">
        <v>3333</v>
      </c>
      <c r="G11" s="9">
        <f t="shared" si="0"/>
        <v>812.47110334295769</v>
      </c>
      <c r="H11" s="9">
        <f t="shared" si="1"/>
        <v>3149.9404732666367</v>
      </c>
      <c r="I11" s="9">
        <f t="shared" si="2"/>
        <v>645.87828959690557</v>
      </c>
    </row>
    <row r="12" spans="1:9" ht="15" customHeight="1">
      <c r="A12" s="8">
        <v>9</v>
      </c>
      <c r="B12" s="8" t="s">
        <v>17</v>
      </c>
      <c r="C12" s="13" t="s">
        <v>44</v>
      </c>
      <c r="D12" s="13" t="s">
        <v>44</v>
      </c>
      <c r="E12" s="13" t="s">
        <v>44</v>
      </c>
      <c r="F12" s="13" t="s">
        <v>44</v>
      </c>
      <c r="G12" s="13" t="s">
        <v>44</v>
      </c>
      <c r="H12" s="13" t="s">
        <v>44</v>
      </c>
      <c r="I12" s="13" t="s">
        <v>44</v>
      </c>
    </row>
    <row r="13" spans="1:9" ht="15" customHeight="1">
      <c r="A13" s="75"/>
      <c r="B13" s="75"/>
      <c r="C13" s="11">
        <f>SUM(C4:C12)</f>
        <v>3699.9091976606242</v>
      </c>
      <c r="D13" s="12"/>
      <c r="E13" s="11">
        <f>SUM(E4:E12)</f>
        <v>65228</v>
      </c>
      <c r="F13" s="11">
        <f>SUM(F4:F12)</f>
        <v>30038</v>
      </c>
      <c r="G13" s="11">
        <f>(C13*10000)/E13</f>
        <v>567.22714135963452</v>
      </c>
      <c r="H13" s="11">
        <f>(C13*10000)/F13</f>
        <v>1231.742858266404</v>
      </c>
      <c r="I13" s="11">
        <f>(C13*10000)/(E13+F13)</f>
        <v>388.37667138964838</v>
      </c>
    </row>
    <row r="14" spans="1:9" ht="15" customHeight="1">
      <c r="A14" s="54" t="s">
        <v>24</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44.7109375" style="1" customWidth="1"/>
    <col min="3" max="4" width="26.7109375" style="1" customWidth="1"/>
    <col min="5" max="10" width="17.7109375" style="1" customWidth="1"/>
    <col min="11" max="16384" width="11.42578125" style="1"/>
  </cols>
  <sheetData>
    <row r="1" spans="1:10" ht="18.75">
      <c r="A1" s="55" t="s">
        <v>71</v>
      </c>
      <c r="J1" s="76" t="s">
        <v>133</v>
      </c>
    </row>
    <row r="3" spans="1:10" ht="50.1" customHeight="1">
      <c r="A3" s="2" t="s">
        <v>18</v>
      </c>
      <c r="B3" s="2" t="s">
        <v>19</v>
      </c>
      <c r="C3" s="2" t="s">
        <v>75</v>
      </c>
      <c r="D3" s="2" t="s">
        <v>76</v>
      </c>
      <c r="E3" s="2" t="s">
        <v>27</v>
      </c>
      <c r="F3" s="2" t="s">
        <v>77</v>
      </c>
      <c r="G3" s="2" t="s">
        <v>28</v>
      </c>
      <c r="H3" s="2" t="s">
        <v>29</v>
      </c>
      <c r="I3" s="2" t="s">
        <v>78</v>
      </c>
      <c r="J3" s="2" t="s">
        <v>30</v>
      </c>
    </row>
    <row r="4" spans="1:10" ht="15" customHeight="1">
      <c r="A4" s="5">
        <v>11</v>
      </c>
      <c r="B4" s="5" t="s">
        <v>0</v>
      </c>
      <c r="C4" s="15">
        <v>175.74723068384</v>
      </c>
      <c r="D4" s="15">
        <v>278.09906085197304</v>
      </c>
      <c r="E4" s="15">
        <v>1048.426784679097</v>
      </c>
      <c r="F4" s="15">
        <v>102.35183016813303</v>
      </c>
      <c r="G4" s="15">
        <v>175.74723068384</v>
      </c>
      <c r="H4" s="16">
        <f>E4/SUM($E4:$G4)</f>
        <v>0.79035533925791168</v>
      </c>
      <c r="I4" s="16">
        <f t="shared" ref="I4:J4" si="0">F4/SUM($E4:$G4)</f>
        <v>7.7157810767838328E-2</v>
      </c>
      <c r="J4" s="16">
        <f t="shared" si="0"/>
        <v>0.13248684997425</v>
      </c>
    </row>
    <row r="5" spans="1:10" ht="15" customHeight="1">
      <c r="A5" s="8">
        <v>12</v>
      </c>
      <c r="B5" s="8" t="s">
        <v>1</v>
      </c>
      <c r="C5" s="17">
        <v>241.14147956106001</v>
      </c>
      <c r="D5" s="17">
        <v>268.24631733018703</v>
      </c>
      <c r="E5" s="17">
        <v>236.38891539427999</v>
      </c>
      <c r="F5" s="17">
        <v>27.104837769127016</v>
      </c>
      <c r="G5" s="17">
        <v>241.14147956106001</v>
      </c>
      <c r="H5" s="18">
        <f t="shared" ref="H5:H13" si="1">E5/SUM($E5:$G5)</f>
        <v>0.46843521828240903</v>
      </c>
      <c r="I5" s="18">
        <f t="shared" ref="I5:I13" si="2">F5/SUM($E5:$G5)</f>
        <v>5.3711742683504565E-2</v>
      </c>
      <c r="J5" s="18">
        <f t="shared" ref="J5:J13" si="3">G5/SUM($E5:$G5)</f>
        <v>0.47785303903408638</v>
      </c>
    </row>
    <row r="6" spans="1:10" ht="15" customHeight="1">
      <c r="A6" s="8">
        <v>13</v>
      </c>
      <c r="B6" s="8" t="s">
        <v>2</v>
      </c>
      <c r="C6" s="17">
        <v>67.827652332473107</v>
      </c>
      <c r="D6" s="17">
        <v>102.00294259112401</v>
      </c>
      <c r="E6" s="17">
        <v>308.39204490249</v>
      </c>
      <c r="F6" s="17">
        <v>34.175290258650904</v>
      </c>
      <c r="G6" s="17">
        <v>67.827652332473107</v>
      </c>
      <c r="H6" s="18">
        <f t="shared" si="1"/>
        <v>0.75145178255201939</v>
      </c>
      <c r="I6" s="18">
        <f t="shared" si="2"/>
        <v>8.327414149809198E-2</v>
      </c>
      <c r="J6" s="18">
        <f t="shared" si="3"/>
        <v>0.16527407594988849</v>
      </c>
    </row>
    <row r="7" spans="1:10" ht="15" customHeight="1">
      <c r="A7" s="8">
        <v>14</v>
      </c>
      <c r="B7" s="8" t="s">
        <v>3</v>
      </c>
      <c r="C7" s="17">
        <v>52.0846691908935</v>
      </c>
      <c r="D7" s="17">
        <v>119.84713002217701</v>
      </c>
      <c r="E7" s="17">
        <v>805.96502536181504</v>
      </c>
      <c r="F7" s="17">
        <v>67.762460831283505</v>
      </c>
      <c r="G7" s="17">
        <v>52.0846691908935</v>
      </c>
      <c r="H7" s="18">
        <f t="shared" si="1"/>
        <v>0.87054919367258798</v>
      </c>
      <c r="I7" s="18">
        <f t="shared" si="2"/>
        <v>7.3192451014188933E-2</v>
      </c>
      <c r="J7" s="18">
        <f t="shared" si="3"/>
        <v>5.6258355313223062E-2</v>
      </c>
    </row>
    <row r="8" spans="1:10" ht="15" customHeight="1">
      <c r="A8" s="8">
        <v>15</v>
      </c>
      <c r="B8" s="8" t="s">
        <v>4</v>
      </c>
      <c r="C8" s="13" t="s">
        <v>44</v>
      </c>
      <c r="D8" s="13" t="s">
        <v>44</v>
      </c>
      <c r="E8" s="17">
        <v>396.69747314416298</v>
      </c>
      <c r="F8" s="13" t="s">
        <v>44</v>
      </c>
      <c r="G8" s="13" t="s">
        <v>44</v>
      </c>
      <c r="H8" s="13" t="s">
        <v>44</v>
      </c>
      <c r="I8" s="13" t="s">
        <v>44</v>
      </c>
      <c r="J8" s="13" t="s">
        <v>44</v>
      </c>
    </row>
    <row r="9" spans="1:10" ht="15" customHeight="1">
      <c r="A9" s="8">
        <v>16</v>
      </c>
      <c r="B9" s="8" t="s">
        <v>5</v>
      </c>
      <c r="C9" s="13" t="s">
        <v>44</v>
      </c>
      <c r="D9" s="13" t="s">
        <v>44</v>
      </c>
      <c r="E9" s="17">
        <v>120.060783132645</v>
      </c>
      <c r="F9" s="13" t="s">
        <v>44</v>
      </c>
      <c r="G9" s="13" t="s">
        <v>44</v>
      </c>
      <c r="H9" s="13" t="s">
        <v>44</v>
      </c>
      <c r="I9" s="13" t="s">
        <v>44</v>
      </c>
      <c r="J9" s="13" t="s">
        <v>44</v>
      </c>
    </row>
    <row r="10" spans="1:10" ht="15" customHeight="1">
      <c r="A10" s="8">
        <v>17</v>
      </c>
      <c r="B10" s="8" t="s">
        <v>6</v>
      </c>
      <c r="C10" s="13" t="s">
        <v>44</v>
      </c>
      <c r="D10" s="13" t="s">
        <v>44</v>
      </c>
      <c r="E10" s="17">
        <v>15.7827202506631</v>
      </c>
      <c r="F10" s="13" t="s">
        <v>44</v>
      </c>
      <c r="G10" s="13" t="s">
        <v>44</v>
      </c>
      <c r="H10" s="13" t="s">
        <v>44</v>
      </c>
      <c r="I10" s="13" t="s">
        <v>44</v>
      </c>
      <c r="J10" s="13" t="s">
        <v>44</v>
      </c>
    </row>
    <row r="11" spans="1:10" ht="15" customHeight="1">
      <c r="A11" s="8">
        <v>18</v>
      </c>
      <c r="B11" s="8" t="s">
        <v>7</v>
      </c>
      <c r="C11" s="13" t="s">
        <v>44</v>
      </c>
      <c r="D11" s="13" t="s">
        <v>44</v>
      </c>
      <c r="E11" s="13" t="s">
        <v>44</v>
      </c>
      <c r="F11" s="13" t="s">
        <v>44</v>
      </c>
      <c r="G11" s="13" t="s">
        <v>44</v>
      </c>
      <c r="H11" s="13" t="s">
        <v>44</v>
      </c>
      <c r="I11" s="13" t="s">
        <v>44</v>
      </c>
      <c r="J11" s="13" t="s">
        <v>44</v>
      </c>
    </row>
    <row r="12" spans="1:10" ht="15" customHeight="1">
      <c r="A12" s="8">
        <v>19</v>
      </c>
      <c r="B12" s="8" t="s">
        <v>8</v>
      </c>
      <c r="C12" s="13" t="s">
        <v>44</v>
      </c>
      <c r="D12" s="13" t="s">
        <v>44</v>
      </c>
      <c r="E12" s="13" t="s">
        <v>44</v>
      </c>
      <c r="F12" s="13" t="s">
        <v>44</v>
      </c>
      <c r="G12" s="13" t="s">
        <v>44</v>
      </c>
      <c r="H12" s="13" t="s">
        <v>44</v>
      </c>
      <c r="I12" s="13" t="s">
        <v>44</v>
      </c>
      <c r="J12" s="13" t="s">
        <v>44</v>
      </c>
    </row>
    <row r="13" spans="1:10" ht="15" customHeight="1">
      <c r="A13" s="75"/>
      <c r="B13" s="75"/>
      <c r="C13" s="11">
        <f>SUM(C4:C12)</f>
        <v>536.80103176826663</v>
      </c>
      <c r="D13" s="11">
        <f t="shared" ref="D13:G13" si="4">SUM(D4:D12)</f>
        <v>768.19545079546106</v>
      </c>
      <c r="E13" s="11">
        <f t="shared" si="4"/>
        <v>2931.7137468651531</v>
      </c>
      <c r="F13" s="11">
        <f t="shared" si="4"/>
        <v>231.39441902719446</v>
      </c>
      <c r="G13" s="11">
        <f t="shared" si="4"/>
        <v>536.80103176826663</v>
      </c>
      <c r="H13" s="19">
        <f t="shared" si="1"/>
        <v>0.79237451252015123</v>
      </c>
      <c r="I13" s="19">
        <f t="shared" si="2"/>
        <v>6.254056698837393E-2</v>
      </c>
      <c r="J13" s="19">
        <f t="shared" si="3"/>
        <v>0.14508492049147484</v>
      </c>
    </row>
    <row r="14" spans="1:10" ht="15" customHeight="1">
      <c r="A14" s="54" t="s">
        <v>24</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2" orientation="landscape"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44.7109375" style="1" customWidth="1"/>
    <col min="3" max="4" width="26.7109375" style="1" customWidth="1"/>
    <col min="5" max="10" width="17.7109375" style="1" customWidth="1"/>
    <col min="11" max="16384" width="11.42578125" style="1"/>
  </cols>
  <sheetData>
    <row r="1" spans="1:10" ht="18.75">
      <c r="A1" s="55" t="s">
        <v>72</v>
      </c>
      <c r="J1" s="76" t="s">
        <v>133</v>
      </c>
    </row>
    <row r="3" spans="1:10" ht="50.1" customHeight="1">
      <c r="A3" s="2" t="s">
        <v>25</v>
      </c>
      <c r="B3" s="2" t="s">
        <v>26</v>
      </c>
      <c r="C3" s="2" t="s">
        <v>75</v>
      </c>
      <c r="D3" s="2" t="s">
        <v>76</v>
      </c>
      <c r="E3" s="2" t="s">
        <v>27</v>
      </c>
      <c r="F3" s="2" t="s">
        <v>77</v>
      </c>
      <c r="G3" s="2" t="s">
        <v>28</v>
      </c>
      <c r="H3" s="2" t="s">
        <v>29</v>
      </c>
      <c r="I3" s="2" t="s">
        <v>78</v>
      </c>
      <c r="J3" s="2" t="s">
        <v>30</v>
      </c>
    </row>
    <row r="4" spans="1:10" ht="15" customHeight="1">
      <c r="A4" s="5">
        <v>1</v>
      </c>
      <c r="B4" s="5" t="s">
        <v>9</v>
      </c>
      <c r="C4" s="14" t="s">
        <v>44</v>
      </c>
      <c r="D4" s="14" t="s">
        <v>44</v>
      </c>
      <c r="E4" s="14" t="s">
        <v>44</v>
      </c>
      <c r="F4" s="14" t="s">
        <v>44</v>
      </c>
      <c r="G4" s="14" t="s">
        <v>44</v>
      </c>
      <c r="H4" s="14" t="s">
        <v>44</v>
      </c>
      <c r="I4" s="14" t="s">
        <v>44</v>
      </c>
      <c r="J4" s="14" t="s">
        <v>44</v>
      </c>
    </row>
    <row r="5" spans="1:10" ht="15" customHeight="1">
      <c r="A5" s="8">
        <v>2</v>
      </c>
      <c r="B5" s="8" t="s">
        <v>10</v>
      </c>
      <c r="C5" s="13" t="s">
        <v>44</v>
      </c>
      <c r="D5" s="13" t="s">
        <v>44</v>
      </c>
      <c r="E5" s="13" t="s">
        <v>44</v>
      </c>
      <c r="F5" s="13" t="s">
        <v>44</v>
      </c>
      <c r="G5" s="13" t="s">
        <v>44</v>
      </c>
      <c r="H5" s="13" t="s">
        <v>44</v>
      </c>
      <c r="I5" s="13" t="s">
        <v>44</v>
      </c>
      <c r="J5" s="13" t="s">
        <v>44</v>
      </c>
    </row>
    <row r="6" spans="1:10" ht="15" customHeight="1">
      <c r="A6" s="8">
        <v>3</v>
      </c>
      <c r="B6" s="8" t="s">
        <v>11</v>
      </c>
      <c r="C6" s="13" t="s">
        <v>44</v>
      </c>
      <c r="D6" s="13" t="s">
        <v>44</v>
      </c>
      <c r="E6" s="13" t="s">
        <v>44</v>
      </c>
      <c r="F6" s="13" t="s">
        <v>44</v>
      </c>
      <c r="G6" s="13" t="s">
        <v>44</v>
      </c>
      <c r="H6" s="13" t="s">
        <v>44</v>
      </c>
      <c r="I6" s="13" t="s">
        <v>44</v>
      </c>
      <c r="J6" s="13" t="s">
        <v>44</v>
      </c>
    </row>
    <row r="7" spans="1:10" ht="15" customHeight="1">
      <c r="A7" s="8">
        <v>4</v>
      </c>
      <c r="B7" s="8" t="s">
        <v>12</v>
      </c>
      <c r="C7" s="17">
        <v>64.047126746182599</v>
      </c>
      <c r="D7" s="17">
        <v>83.861186299744801</v>
      </c>
      <c r="E7" s="17">
        <v>345.92840738302021</v>
      </c>
      <c r="F7" s="17">
        <v>19.814059553562203</v>
      </c>
      <c r="G7" s="17">
        <v>64.047126746182599</v>
      </c>
      <c r="H7" s="18">
        <f t="shared" ref="H7:H13" si="0">E7/SUM($E7:$G7)</f>
        <v>0.80487850908357694</v>
      </c>
      <c r="I7" s="18">
        <f t="shared" ref="I7:I13" si="1">F7/SUM($E7:$G7)</f>
        <v>4.6101766643022297E-2</v>
      </c>
      <c r="J7" s="18">
        <f t="shared" ref="J7:J13" si="2">G7/SUM($E7:$G7)</f>
        <v>0.14901972427340079</v>
      </c>
    </row>
    <row r="8" spans="1:10" ht="15" customHeight="1">
      <c r="A8" s="8">
        <v>5</v>
      </c>
      <c r="B8" s="8" t="s">
        <v>13</v>
      </c>
      <c r="C8" s="17">
        <v>68.254301048498291</v>
      </c>
      <c r="D8" s="17">
        <v>88.881979438704107</v>
      </c>
      <c r="E8" s="17">
        <v>369.9418612410509</v>
      </c>
      <c r="F8" s="17">
        <v>20.627678390205816</v>
      </c>
      <c r="G8" s="17">
        <v>68.254301048498291</v>
      </c>
      <c r="H8" s="18">
        <f t="shared" si="0"/>
        <v>0.80628299674440629</v>
      </c>
      <c r="I8" s="18">
        <f t="shared" si="1"/>
        <v>4.4957730094507674E-2</v>
      </c>
      <c r="J8" s="18">
        <f t="shared" si="2"/>
        <v>0.14875927316108603</v>
      </c>
    </row>
    <row r="9" spans="1:10" ht="15" customHeight="1">
      <c r="A9" s="8">
        <v>6</v>
      </c>
      <c r="B9" s="8" t="s">
        <v>14</v>
      </c>
      <c r="C9" s="17">
        <v>23.570622262344301</v>
      </c>
      <c r="D9" s="17">
        <v>38.515871428958299</v>
      </c>
      <c r="E9" s="17">
        <v>236.61543015215574</v>
      </c>
      <c r="F9" s="17">
        <v>14.945249166613998</v>
      </c>
      <c r="G9" s="17">
        <v>23.570622262344301</v>
      </c>
      <c r="H9" s="18">
        <f t="shared" si="0"/>
        <v>0.86000912579696764</v>
      </c>
      <c r="I9" s="18">
        <f t="shared" si="1"/>
        <v>5.4320424759840891E-2</v>
      </c>
      <c r="J9" s="18">
        <f t="shared" si="2"/>
        <v>8.5670449443191493E-2</v>
      </c>
    </row>
    <row r="10" spans="1:10" ht="15" customHeight="1">
      <c r="A10" s="8">
        <v>7</v>
      </c>
      <c r="B10" s="8" t="s">
        <v>15</v>
      </c>
      <c r="C10" s="17">
        <v>222.79450509223099</v>
      </c>
      <c r="D10" s="17">
        <v>323.76539561628204</v>
      </c>
      <c r="E10" s="17">
        <v>1162.5239063609379</v>
      </c>
      <c r="F10" s="17">
        <v>100.97089052405104</v>
      </c>
      <c r="G10" s="17">
        <v>222.79450509223099</v>
      </c>
      <c r="H10" s="18">
        <f t="shared" si="0"/>
        <v>0.78216529232527277</v>
      </c>
      <c r="I10" s="18">
        <f t="shared" si="1"/>
        <v>6.7934883464295159E-2</v>
      </c>
      <c r="J10" s="18">
        <f t="shared" si="2"/>
        <v>0.14989982421043202</v>
      </c>
    </row>
    <row r="11" spans="1:10" ht="15" customHeight="1">
      <c r="A11" s="8">
        <v>8</v>
      </c>
      <c r="B11" s="8" t="s">
        <v>16</v>
      </c>
      <c r="C11" s="17">
        <v>158.13447661901</v>
      </c>
      <c r="D11" s="17">
        <v>233.17101801177301</v>
      </c>
      <c r="E11" s="17">
        <v>816.70414172799701</v>
      </c>
      <c r="F11" s="17">
        <v>75.036541392763013</v>
      </c>
      <c r="G11" s="17">
        <v>158.13447661901</v>
      </c>
      <c r="H11" s="18">
        <f t="shared" si="0"/>
        <v>0.77790595781924343</v>
      </c>
      <c r="I11" s="18">
        <f t="shared" si="1"/>
        <v>7.1471870437778653E-2</v>
      </c>
      <c r="J11" s="18">
        <f t="shared" si="2"/>
        <v>0.1506221717429779</v>
      </c>
    </row>
    <row r="12" spans="1:10" ht="15" customHeight="1">
      <c r="A12" s="8">
        <v>9</v>
      </c>
      <c r="B12" s="8" t="s">
        <v>17</v>
      </c>
      <c r="C12" s="13" t="s">
        <v>44</v>
      </c>
      <c r="D12" s="13" t="s">
        <v>44</v>
      </c>
      <c r="E12" s="13" t="s">
        <v>44</v>
      </c>
      <c r="F12" s="13" t="s">
        <v>44</v>
      </c>
      <c r="G12" s="13" t="s">
        <v>44</v>
      </c>
      <c r="H12" s="13" t="s">
        <v>44</v>
      </c>
      <c r="I12" s="13" t="s">
        <v>44</v>
      </c>
      <c r="J12" s="13" t="s">
        <v>44</v>
      </c>
    </row>
    <row r="13" spans="1:10" ht="15" customHeight="1">
      <c r="A13" s="75"/>
      <c r="B13" s="75"/>
      <c r="C13" s="11">
        <f>SUM(C4:C12)</f>
        <v>536.80103176826617</v>
      </c>
      <c r="D13" s="11">
        <f t="shared" ref="D13:G13" si="3">SUM(D4:D12)</f>
        <v>768.19545079546219</v>
      </c>
      <c r="E13" s="11">
        <f t="shared" si="3"/>
        <v>2931.7137468651617</v>
      </c>
      <c r="F13" s="11">
        <f t="shared" si="3"/>
        <v>231.39441902719608</v>
      </c>
      <c r="G13" s="11">
        <f t="shared" si="3"/>
        <v>536.80103176826617</v>
      </c>
      <c r="H13" s="19">
        <f t="shared" si="0"/>
        <v>0.79237451252015156</v>
      </c>
      <c r="I13" s="19">
        <f t="shared" si="1"/>
        <v>6.2540566988374208E-2</v>
      </c>
      <c r="J13" s="19">
        <f t="shared" si="2"/>
        <v>0.14508492049147434</v>
      </c>
    </row>
    <row r="14" spans="1:10" ht="15" customHeight="1">
      <c r="A14" s="54" t="s">
        <v>24</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2" orientation="landscape"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L14"/>
  <sheetViews>
    <sheetView workbookViewId="0">
      <selection activeCell="J21" sqref="J21"/>
    </sheetView>
  </sheetViews>
  <sheetFormatPr baseColWidth="10" defaultRowHeight="12.75"/>
  <cols>
    <col min="1" max="1" width="10.7109375" style="1" customWidth="1"/>
    <col min="2" max="2" width="44.7109375" style="1" customWidth="1"/>
    <col min="3" max="12" width="17.7109375" style="1" customWidth="1"/>
    <col min="13" max="16384" width="11.42578125" style="1"/>
  </cols>
  <sheetData>
    <row r="1" spans="1:12" ht="18.75">
      <c r="A1" s="55" t="s">
        <v>73</v>
      </c>
      <c r="L1" s="76" t="s">
        <v>133</v>
      </c>
    </row>
    <row r="3" spans="1:12" ht="50.1" customHeight="1">
      <c r="A3" s="2" t="s">
        <v>18</v>
      </c>
      <c r="B3" s="2" t="s">
        <v>19</v>
      </c>
      <c r="C3" s="2" t="s">
        <v>31</v>
      </c>
      <c r="D3" s="2" t="s">
        <v>32</v>
      </c>
      <c r="E3" s="2" t="s">
        <v>138</v>
      </c>
      <c r="F3" s="2" t="s">
        <v>136</v>
      </c>
      <c r="G3" s="2" t="s">
        <v>33</v>
      </c>
      <c r="H3" s="2" t="s">
        <v>34</v>
      </c>
      <c r="I3" s="2" t="s">
        <v>35</v>
      </c>
      <c r="J3" s="2" t="s">
        <v>139</v>
      </c>
      <c r="K3" s="2" t="s">
        <v>137</v>
      </c>
      <c r="L3" s="2" t="s">
        <v>36</v>
      </c>
    </row>
    <row r="4" spans="1:12" ht="15" customHeight="1">
      <c r="A4" s="20">
        <v>11</v>
      </c>
      <c r="B4" s="20" t="s">
        <v>0</v>
      </c>
      <c r="C4" s="21">
        <v>13.0190719891678</v>
      </c>
      <c r="D4" s="21">
        <v>35.165600390421403</v>
      </c>
      <c r="E4" s="15">
        <v>150.63695705046601</v>
      </c>
      <c r="F4" s="15">
        <v>360.32966396533504</v>
      </c>
      <c r="G4" s="15">
        <v>767.37455189242303</v>
      </c>
      <c r="H4" s="16">
        <v>9.8144126142850098E-3</v>
      </c>
      <c r="I4" s="16">
        <v>2.6509547865455726E-2</v>
      </c>
      <c r="J4" s="16">
        <v>0.11355749877438885</v>
      </c>
      <c r="K4" s="16">
        <v>0.27163410742830657</v>
      </c>
      <c r="L4" s="16">
        <v>0.57848443331756383</v>
      </c>
    </row>
    <row r="5" spans="1:12" ht="15" customHeight="1">
      <c r="A5" s="22">
        <v>12</v>
      </c>
      <c r="B5" s="22" t="s">
        <v>1</v>
      </c>
      <c r="C5" s="23">
        <v>4.9920974879754301</v>
      </c>
      <c r="D5" s="23">
        <v>10.0402286926253</v>
      </c>
      <c r="E5" s="17">
        <v>39.468287621844503</v>
      </c>
      <c r="F5" s="17">
        <v>167.81953745980101</v>
      </c>
      <c r="G5" s="17">
        <v>282.31508452284402</v>
      </c>
      <c r="H5" s="18">
        <v>9.8924869568589192E-3</v>
      </c>
      <c r="I5" s="18">
        <v>1.9896011971905086E-2</v>
      </c>
      <c r="J5" s="18">
        <v>7.8211517593378924E-2</v>
      </c>
      <c r="K5" s="18">
        <v>0.33255612283734892</v>
      </c>
      <c r="L5" s="18">
        <v>0.55944386064050822</v>
      </c>
    </row>
    <row r="6" spans="1:12" ht="15" customHeight="1">
      <c r="A6" s="22">
        <v>13</v>
      </c>
      <c r="B6" s="22" t="s">
        <v>2</v>
      </c>
      <c r="C6" s="23">
        <v>10.113129939557</v>
      </c>
      <c r="D6" s="23">
        <v>29.8358486783216</v>
      </c>
      <c r="E6" s="17">
        <v>36.5484116511644</v>
      </c>
      <c r="F6" s="17">
        <v>115.95750671016499</v>
      </c>
      <c r="G6" s="17">
        <v>217.94009101895</v>
      </c>
      <c r="H6" s="18">
        <v>2.4642430427543115E-2</v>
      </c>
      <c r="I6" s="18">
        <v>7.2700324201950328E-2</v>
      </c>
      <c r="J6" s="18">
        <v>8.9056671548163352E-2</v>
      </c>
      <c r="K6" s="18">
        <v>0.28255098161843401</v>
      </c>
      <c r="L6" s="18">
        <v>0.53104959220390913</v>
      </c>
    </row>
    <row r="7" spans="1:12" ht="15" customHeight="1">
      <c r="A7" s="22">
        <v>14</v>
      </c>
      <c r="B7" s="22" t="s">
        <v>3</v>
      </c>
      <c r="C7" s="23">
        <v>6.6836361821676897</v>
      </c>
      <c r="D7" s="23">
        <v>32.404648396582402</v>
      </c>
      <c r="E7" s="17">
        <v>61.646519343761007</v>
      </c>
      <c r="F7" s="17">
        <v>200.34467921305398</v>
      </c>
      <c r="G7" s="17">
        <v>624.73267268137101</v>
      </c>
      <c r="H7" s="18">
        <v>7.2192141139797994E-3</v>
      </c>
      <c r="I7" s="18">
        <v>3.5001320940735069E-2</v>
      </c>
      <c r="J7" s="18">
        <v>6.6586422479368024E-2</v>
      </c>
      <c r="K7" s="18">
        <v>0.21639884284762922</v>
      </c>
      <c r="L7" s="18">
        <v>0.6747941996182879</v>
      </c>
    </row>
    <row r="8" spans="1:12" ht="15" customHeight="1">
      <c r="A8" s="22">
        <v>15</v>
      </c>
      <c r="B8" s="22" t="s">
        <v>4</v>
      </c>
      <c r="C8" s="23">
        <v>1.9844912169403</v>
      </c>
      <c r="D8" s="23">
        <v>15.640987023487698</v>
      </c>
      <c r="E8" s="17">
        <v>40.280552552174996</v>
      </c>
      <c r="F8" s="17">
        <v>77.397195288602305</v>
      </c>
      <c r="G8" s="17">
        <v>261.394246368528</v>
      </c>
      <c r="H8" s="18">
        <v>5.0025305295882888E-3</v>
      </c>
      <c r="I8" s="18">
        <v>3.9427997680195989E-2</v>
      </c>
      <c r="J8" s="18">
        <v>0.1015397257346505</v>
      </c>
      <c r="K8" s="18">
        <v>0.19510382763633446</v>
      </c>
      <c r="L8" s="18">
        <v>0.65892591841923076</v>
      </c>
    </row>
    <row r="9" spans="1:12" ht="15" customHeight="1">
      <c r="A9" s="22">
        <v>16</v>
      </c>
      <c r="B9" s="22" t="s">
        <v>5</v>
      </c>
      <c r="C9" s="23">
        <v>0.48662072231241899</v>
      </c>
      <c r="D9" s="23">
        <v>4.7133829678133097</v>
      </c>
      <c r="E9" s="17">
        <v>6.2779282140286101</v>
      </c>
      <c r="F9" s="17">
        <v>35.065948973941801</v>
      </c>
      <c r="G9" s="17">
        <v>73.51690354622049</v>
      </c>
      <c r="H9" s="18">
        <v>4.0531196314078114E-3</v>
      </c>
      <c r="I9" s="18">
        <v>3.9258305619221653E-2</v>
      </c>
      <c r="J9" s="18">
        <v>5.2289581849151265E-2</v>
      </c>
      <c r="K9" s="18">
        <v>0.29206829808817808</v>
      </c>
      <c r="L9" s="18">
        <v>0.61233069481204117</v>
      </c>
    </row>
    <row r="10" spans="1:12" ht="15" customHeight="1">
      <c r="A10" s="22">
        <v>17</v>
      </c>
      <c r="B10" s="22" t="s">
        <v>6</v>
      </c>
      <c r="C10" s="23">
        <v>0</v>
      </c>
      <c r="D10" s="23">
        <v>0</v>
      </c>
      <c r="E10" s="17">
        <v>0</v>
      </c>
      <c r="F10" s="17">
        <v>1.7986808211922998</v>
      </c>
      <c r="G10" s="17">
        <v>13.9840394664458</v>
      </c>
      <c r="H10" s="18">
        <v>0</v>
      </c>
      <c r="I10" s="18">
        <v>0</v>
      </c>
      <c r="J10" s="18">
        <v>0</v>
      </c>
      <c r="K10" s="18">
        <v>0.11396519664617805</v>
      </c>
      <c r="L10" s="18">
        <v>0.88603480335382201</v>
      </c>
    </row>
    <row r="11" spans="1:12" ht="15" customHeight="1">
      <c r="A11" s="8">
        <v>18</v>
      </c>
      <c r="B11" s="8" t="s">
        <v>7</v>
      </c>
      <c r="C11" s="25" t="s">
        <v>44</v>
      </c>
      <c r="D11" s="25" t="s">
        <v>44</v>
      </c>
      <c r="E11" s="13" t="s">
        <v>44</v>
      </c>
      <c r="F11" s="13" t="s">
        <v>44</v>
      </c>
      <c r="G11" s="13" t="s">
        <v>44</v>
      </c>
      <c r="H11" s="13" t="s">
        <v>44</v>
      </c>
      <c r="I11" s="13" t="s">
        <v>44</v>
      </c>
      <c r="J11" s="13" t="s">
        <v>44</v>
      </c>
      <c r="K11" s="13" t="s">
        <v>44</v>
      </c>
      <c r="L11" s="13" t="s">
        <v>44</v>
      </c>
    </row>
    <row r="12" spans="1:12" ht="15" customHeight="1">
      <c r="A12" s="8">
        <v>19</v>
      </c>
      <c r="B12" s="8" t="s">
        <v>8</v>
      </c>
      <c r="C12" s="25" t="s">
        <v>44</v>
      </c>
      <c r="D12" s="25" t="s">
        <v>44</v>
      </c>
      <c r="E12" s="13" t="s">
        <v>44</v>
      </c>
      <c r="F12" s="13" t="s">
        <v>44</v>
      </c>
      <c r="G12" s="13" t="s">
        <v>44</v>
      </c>
      <c r="H12" s="13" t="s">
        <v>44</v>
      </c>
      <c r="I12" s="13" t="s">
        <v>44</v>
      </c>
      <c r="J12" s="13" t="s">
        <v>44</v>
      </c>
      <c r="K12" s="13" t="s">
        <v>44</v>
      </c>
      <c r="L12" s="13" t="s">
        <v>44</v>
      </c>
    </row>
    <row r="13" spans="1:12" ht="15" customHeight="1">
      <c r="A13" s="75"/>
      <c r="B13" s="75"/>
      <c r="C13" s="24">
        <f t="shared" ref="C13:G13" si="0">SUM(C4:C12)</f>
        <v>37.279047538120636</v>
      </c>
      <c r="D13" s="24">
        <f t="shared" si="0"/>
        <v>127.80069614925171</v>
      </c>
      <c r="E13" s="11">
        <f t="shared" si="0"/>
        <v>334.85865643343953</v>
      </c>
      <c r="F13" s="11">
        <f t="shared" si="0"/>
        <v>958.7132124320915</v>
      </c>
      <c r="G13" s="11">
        <f t="shared" si="0"/>
        <v>2241.2575894967822</v>
      </c>
      <c r="H13" s="19">
        <v>1.0075665510242438E-2</v>
      </c>
      <c r="I13" s="19">
        <v>3.454157633880646E-2</v>
      </c>
      <c r="J13" s="19">
        <v>9.0504560557306019E-2</v>
      </c>
      <c r="K13" s="19">
        <v>0.25911803778886816</v>
      </c>
      <c r="L13" s="19">
        <v>0.60576015980477693</v>
      </c>
    </row>
    <row r="14" spans="1:12" ht="15" customHeight="1">
      <c r="A14" s="54" t="s">
        <v>24</v>
      </c>
      <c r="B14" s="3"/>
      <c r="C14" s="3"/>
      <c r="D14" s="3"/>
      <c r="E14" s="3"/>
      <c r="F14" s="3"/>
      <c r="G14" s="3"/>
      <c r="H14" s="3"/>
      <c r="I14" s="3"/>
      <c r="J14" s="3"/>
      <c r="K14" s="3"/>
      <c r="L14" s="4"/>
    </row>
  </sheetData>
  <sortState ref="A2:F33">
    <sortCondition ref="A1:A1048576"/>
    <sortCondition ref="C1:C1048576"/>
  </sortState>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sheetPr>
    <pageSetUpPr fitToPage="1"/>
  </sheetPr>
  <dimension ref="A1:F14"/>
  <sheetViews>
    <sheetView workbookViewId="0">
      <selection activeCell="F1" sqref="F1"/>
    </sheetView>
  </sheetViews>
  <sheetFormatPr baseColWidth="10" defaultRowHeight="12.75"/>
  <cols>
    <col min="1" max="1" width="10.7109375" style="1" customWidth="1"/>
    <col min="2" max="2" width="44.7109375" style="1" customWidth="1"/>
    <col min="3" max="4" width="20.7109375" style="1" customWidth="1"/>
    <col min="5" max="6" width="15.7109375" style="1" customWidth="1"/>
    <col min="7" max="16384" width="11.42578125" style="1"/>
  </cols>
  <sheetData>
    <row r="1" spans="1:6" ht="18.75">
      <c r="A1" s="55" t="s">
        <v>74</v>
      </c>
      <c r="F1" s="76" t="s">
        <v>133</v>
      </c>
    </row>
    <row r="3" spans="1:6" ht="50.1" customHeight="1">
      <c r="A3" s="2" t="s">
        <v>18</v>
      </c>
      <c r="B3" s="2" t="s">
        <v>19</v>
      </c>
      <c r="C3" s="2" t="s">
        <v>37</v>
      </c>
      <c r="D3" s="2" t="s">
        <v>38</v>
      </c>
      <c r="E3" s="2" t="s">
        <v>39</v>
      </c>
      <c r="F3" s="2" t="s">
        <v>40</v>
      </c>
    </row>
    <row r="4" spans="1:6" ht="15" customHeight="1">
      <c r="A4" s="5">
        <v>11</v>
      </c>
      <c r="B4" s="5" t="s">
        <v>0</v>
      </c>
      <c r="C4" s="15">
        <v>1308.3858</v>
      </c>
      <c r="D4" s="15">
        <v>1326.52584553107</v>
      </c>
      <c r="E4" s="15">
        <f t="shared" ref="E4:E13" si="0">D4-C4</f>
        <v>18.140045531069973</v>
      </c>
      <c r="F4" s="27">
        <f t="shared" ref="F4:F13" si="1">D4/C4-1</f>
        <v>1.3864446962868371E-2</v>
      </c>
    </row>
    <row r="5" spans="1:6" ht="15" customHeight="1">
      <c r="A5" s="8">
        <v>12</v>
      </c>
      <c r="B5" s="8" t="s">
        <v>1</v>
      </c>
      <c r="C5" s="17">
        <v>461.0718</v>
      </c>
      <c r="D5" s="17">
        <v>504.63523272446702</v>
      </c>
      <c r="E5" s="17">
        <f t="shared" si="0"/>
        <v>43.56343272446702</v>
      </c>
      <c r="F5" s="28">
        <f t="shared" si="1"/>
        <v>9.4482969299937603E-2</v>
      </c>
    </row>
    <row r="6" spans="1:6" ht="15" customHeight="1">
      <c r="A6" s="8">
        <v>13</v>
      </c>
      <c r="B6" s="8" t="s">
        <v>2</v>
      </c>
      <c r="C6" s="17">
        <v>385.67559999999997</v>
      </c>
      <c r="D6" s="17">
        <v>410.394987493614</v>
      </c>
      <c r="E6" s="17">
        <f t="shared" si="0"/>
        <v>24.719387493614022</v>
      </c>
      <c r="F6" s="28">
        <f t="shared" si="1"/>
        <v>6.4093729273031697E-2</v>
      </c>
    </row>
    <row r="7" spans="1:6" ht="15" customHeight="1">
      <c r="A7" s="8">
        <v>14</v>
      </c>
      <c r="B7" s="8" t="s">
        <v>3</v>
      </c>
      <c r="C7" s="17">
        <v>935.72559999999999</v>
      </c>
      <c r="D7" s="17">
        <v>925.81215538399204</v>
      </c>
      <c r="E7" s="17">
        <f t="shared" si="0"/>
        <v>-9.9134446160079506</v>
      </c>
      <c r="F7" s="28">
        <f t="shared" si="1"/>
        <v>-1.0594392860479585E-2</v>
      </c>
    </row>
    <row r="8" spans="1:6" ht="15" customHeight="1">
      <c r="A8" s="8">
        <v>15</v>
      </c>
      <c r="B8" s="8" t="s">
        <v>4</v>
      </c>
      <c r="C8" s="17">
        <v>294.97320000000002</v>
      </c>
      <c r="D8" s="17">
        <v>396.69747314416298</v>
      </c>
      <c r="E8" s="17">
        <f t="shared" si="0"/>
        <v>101.72427314416296</v>
      </c>
      <c r="F8" s="28">
        <f t="shared" si="1"/>
        <v>0.34485937415386525</v>
      </c>
    </row>
    <row r="9" spans="1:6" ht="15" customHeight="1">
      <c r="A9" s="8">
        <v>16</v>
      </c>
      <c r="B9" s="8" t="s">
        <v>5</v>
      </c>
      <c r="C9" s="17">
        <v>81.325100000000006</v>
      </c>
      <c r="D9" s="17">
        <v>120.060783132645</v>
      </c>
      <c r="E9" s="17">
        <f t="shared" si="0"/>
        <v>38.735683132644994</v>
      </c>
      <c r="F9" s="28">
        <f t="shared" si="1"/>
        <v>0.47630661545629804</v>
      </c>
    </row>
    <row r="10" spans="1:6" ht="15" customHeight="1">
      <c r="A10" s="8">
        <v>17</v>
      </c>
      <c r="B10" s="8" t="s">
        <v>6</v>
      </c>
      <c r="C10" s="17">
        <v>139.3229</v>
      </c>
      <c r="D10" s="17">
        <v>15.7827202506631</v>
      </c>
      <c r="E10" s="17">
        <f t="shared" si="0"/>
        <v>-123.5401797493369</v>
      </c>
      <c r="F10" s="28">
        <f t="shared" si="1"/>
        <v>-0.8867184055839844</v>
      </c>
    </row>
    <row r="11" spans="1:6" ht="15" customHeight="1">
      <c r="A11" s="8">
        <v>18</v>
      </c>
      <c r="B11" s="8" t="s">
        <v>7</v>
      </c>
      <c r="C11" s="42" t="s">
        <v>44</v>
      </c>
      <c r="D11" s="13" t="s">
        <v>44</v>
      </c>
      <c r="E11" s="13" t="s">
        <v>44</v>
      </c>
      <c r="F11" s="13" t="s">
        <v>44</v>
      </c>
    </row>
    <row r="12" spans="1:6" ht="15" customHeight="1">
      <c r="A12" s="8">
        <v>19</v>
      </c>
      <c r="B12" s="8" t="s">
        <v>8</v>
      </c>
      <c r="C12" s="17">
        <v>43.8185</v>
      </c>
      <c r="D12" s="13" t="s">
        <v>44</v>
      </c>
      <c r="E12" s="17">
        <v>-43.8185</v>
      </c>
      <c r="F12" s="29">
        <v>-1</v>
      </c>
    </row>
    <row r="13" spans="1:6" ht="15" customHeight="1">
      <c r="A13" s="75"/>
      <c r="B13" s="75"/>
      <c r="C13" s="11">
        <f t="shared" ref="C13:D13" si="2">SUM(C4:C12)</f>
        <v>3650.2984999999999</v>
      </c>
      <c r="D13" s="11">
        <f t="shared" si="2"/>
        <v>3699.9091976606142</v>
      </c>
      <c r="E13" s="26">
        <f t="shared" si="0"/>
        <v>49.610697660614278</v>
      </c>
      <c r="F13" s="30">
        <f t="shared" si="1"/>
        <v>1.3590860490070744E-2</v>
      </c>
    </row>
    <row r="14" spans="1:6" ht="15" customHeight="1">
      <c r="A14" s="54" t="s">
        <v>24</v>
      </c>
      <c r="B14" s="3"/>
      <c r="C14" s="3"/>
      <c r="D14" s="3"/>
      <c r="E14" s="3"/>
      <c r="F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Fiche_dInformation</vt:lpstr>
      <vt:lpstr>Légende</vt:lpstr>
      <vt:lpstr>Statistique_Aff_principale</vt:lpstr>
      <vt:lpstr>Statistique_Types_comm</vt:lpstr>
      <vt:lpstr>Analyse_nonconstr_Aff_principal</vt:lpstr>
      <vt:lpstr>Analyse_nonconstr_Types_comm</vt:lpstr>
      <vt:lpstr>Analyse_desserte_TP</vt:lpstr>
      <vt:lpstr>Comparaison_2007_2012</vt:lpstr>
    </vt:vector>
  </TitlesOfParts>
  <Company>Bundesverwaltung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Etienne Rosset</dc:creator>
  <cp:lastModifiedBy>Etienne Rosset</cp:lastModifiedBy>
  <dcterms:created xsi:type="dcterms:W3CDTF">2012-11-16T14:50:28Z</dcterms:created>
  <dcterms:modified xsi:type="dcterms:W3CDTF">2012-12-17T15:50:46Z</dcterms:modified>
</cp:coreProperties>
</file>