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45" windowWidth="24675" windowHeight="15105"/>
  </bookViews>
  <sheets>
    <sheet name="Fiche_dInformation" sheetId="12" r:id="rId1"/>
    <sheet name="Légende" sheetId="13" r:id="rId2"/>
    <sheet name="Statistique_Aff_principale" sheetId="11" r:id="rId3"/>
    <sheet name="Statistique_Types_comm" sheetId="10" r:id="rId4"/>
    <sheet name="Analyse_nonconstr_Aff_principal" sheetId="9" r:id="rId5"/>
    <sheet name="Analyse_nonconstr_Types_comm" sheetId="7" r:id="rId6"/>
    <sheet name="Analyse_desserte_TP" sheetId="5" r:id="rId7"/>
    <sheet name="Comparaison_2007_2012" sheetId="4" r:id="rId8"/>
  </sheets>
  <definedNames>
    <definedName name="Auswertung_GdeTypen_CH00">#REF!</definedName>
  </definedNames>
  <calcPr calcId="125725"/>
</workbook>
</file>

<file path=xl/calcChain.xml><?xml version="1.0" encoding="utf-8"?>
<calcChain xmlns="http://schemas.openxmlformats.org/spreadsheetml/2006/main">
  <c r="F4" i="4"/>
  <c r="F5"/>
  <c r="F6"/>
  <c r="F7"/>
  <c r="F8"/>
  <c r="F9"/>
  <c r="F10"/>
  <c r="F11"/>
  <c r="F12"/>
  <c r="E4"/>
  <c r="E5"/>
  <c r="E6"/>
  <c r="E7"/>
  <c r="E8"/>
  <c r="E9"/>
  <c r="E10"/>
  <c r="E11"/>
  <c r="E12"/>
  <c r="C13"/>
  <c r="D13"/>
  <c r="C13" i="5"/>
  <c r="D13"/>
  <c r="E13"/>
  <c r="F13"/>
  <c r="G13"/>
  <c r="H7" i="7"/>
  <c r="I7"/>
  <c r="J7"/>
  <c r="H8"/>
  <c r="I8"/>
  <c r="J8"/>
  <c r="H9"/>
  <c r="I9"/>
  <c r="J9"/>
  <c r="H10"/>
  <c r="I10"/>
  <c r="J10"/>
  <c r="H11"/>
  <c r="I11"/>
  <c r="J11"/>
  <c r="H12"/>
  <c r="I12"/>
  <c r="J12"/>
  <c r="D13"/>
  <c r="E13"/>
  <c r="F13"/>
  <c r="G13"/>
  <c r="J13" s="1"/>
  <c r="C13"/>
  <c r="H5" i="9"/>
  <c r="I5"/>
  <c r="J5"/>
  <c r="H6"/>
  <c r="I6"/>
  <c r="J6"/>
  <c r="H7"/>
  <c r="I7"/>
  <c r="J7"/>
  <c r="I4"/>
  <c r="J4"/>
  <c r="H4"/>
  <c r="D13"/>
  <c r="E13"/>
  <c r="F13"/>
  <c r="G13"/>
  <c r="J13" s="1"/>
  <c r="C13"/>
  <c r="F13" i="10"/>
  <c r="E13"/>
  <c r="C13"/>
  <c r="D9" s="1"/>
  <c r="I7"/>
  <c r="I8"/>
  <c r="I9"/>
  <c r="I10"/>
  <c r="I11"/>
  <c r="I12"/>
  <c r="H7"/>
  <c r="H8"/>
  <c r="H9"/>
  <c r="H10"/>
  <c r="H11"/>
  <c r="H12"/>
  <c r="G7"/>
  <c r="G8"/>
  <c r="G9"/>
  <c r="G10"/>
  <c r="G11"/>
  <c r="G12"/>
  <c r="F13" i="11"/>
  <c r="E13"/>
  <c r="C13"/>
  <c r="D10" s="1"/>
  <c r="I5"/>
  <c r="I6"/>
  <c r="I7"/>
  <c r="I4"/>
  <c r="H5"/>
  <c r="H6"/>
  <c r="H7"/>
  <c r="H4"/>
  <c r="G5"/>
  <c r="G6"/>
  <c r="G7"/>
  <c r="G4"/>
  <c r="E13" i="4" l="1"/>
  <c r="F13"/>
  <c r="H13" i="7"/>
  <c r="I13"/>
  <c r="I13" i="9"/>
  <c r="H13"/>
  <c r="D11" i="10"/>
  <c r="D12"/>
  <c r="I13"/>
  <c r="D8"/>
  <c r="D7"/>
  <c r="H13"/>
  <c r="D10"/>
  <c r="G13"/>
  <c r="D11" i="11"/>
  <c r="D9"/>
  <c r="I13"/>
  <c r="D7"/>
  <c r="D5"/>
  <c r="G13"/>
  <c r="D4"/>
  <c r="D8"/>
  <c r="D12"/>
  <c r="H13"/>
  <c r="D6"/>
</calcChain>
</file>

<file path=xl/sharedStrings.xml><?xml version="1.0" encoding="utf-8"?>
<sst xmlns="http://schemas.openxmlformats.org/spreadsheetml/2006/main" count="335" uniqueCount="143">
  <si>
    <t>Zones d'habitation</t>
  </si>
  <si>
    <t>Zones d'activités économiques</t>
  </si>
  <si>
    <t>Zones mixtes</t>
  </si>
  <si>
    <t>Zones centrales</t>
  </si>
  <si>
    <t>Zones affectées à des besoins publics</t>
  </si>
  <si>
    <t>Zones à bâtir à constructibilité restreinte</t>
  </si>
  <si>
    <t>Zones de tourisme et de loisirs</t>
  </si>
  <si>
    <t>Zones de transport à l'intérieur des zones à bâtir</t>
  </si>
  <si>
    <t>autres zones à bâtir</t>
  </si>
  <si>
    <t>Grands centres</t>
  </si>
  <si>
    <t>Centres secondaires des grands centres</t>
  </si>
  <si>
    <t>Couronne des grands centres</t>
  </si>
  <si>
    <t>Centres moyens</t>
  </si>
  <si>
    <t>Couronne des centres moyens</t>
  </si>
  <si>
    <t>Petits centres</t>
  </si>
  <si>
    <t>Communes rurales périurbaines</t>
  </si>
  <si>
    <t>Communes agricoles</t>
  </si>
  <si>
    <t>Communes touristiques</t>
  </si>
  <si>
    <t>Code AP</t>
  </si>
  <si>
    <t>Affectation principale</t>
  </si>
  <si>
    <t>Surface des zones à bâtir [ha]</t>
  </si>
  <si>
    <t>Proportion [%]</t>
  </si>
  <si>
    <t>Habitants au sein des zones à bâtir</t>
  </si>
  <si>
    <t>Emplois au sein des zones à bâtir</t>
  </si>
  <si>
    <t>Source: Office fédéral du développement territorial ARE, statistique suisse des zones à bâtir 2012</t>
  </si>
  <si>
    <t>Code TC</t>
  </si>
  <si>
    <t>Type de commune ARE</t>
  </si>
  <si>
    <t>Construit [ha]</t>
  </si>
  <si>
    <t>Non construit [ha]</t>
  </si>
  <si>
    <t>Construit [%]</t>
  </si>
  <si>
    <t>Non construit [%]</t>
  </si>
  <si>
    <t>Très bonne desserte [ha]</t>
  </si>
  <si>
    <t>Bonne desserte [ha]</t>
  </si>
  <si>
    <t>Desserte marginale ou inexistante [ha]</t>
  </si>
  <si>
    <t>Très bonne desserte [%]</t>
  </si>
  <si>
    <t>Bonne desserte [%]</t>
  </si>
  <si>
    <t>Desserte marginale ou inexistante [%]</t>
  </si>
  <si>
    <t>Surface des zones à bâtir 2007 [ha]</t>
  </si>
  <si>
    <t>Surface des zones à bâtir 2012 [ha]</t>
  </si>
  <si>
    <t>Différence [ha]</t>
  </si>
  <si>
    <t>Différence [%]</t>
  </si>
  <si>
    <r>
      <t>Surface de zone à bâtir par habitant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</si>
  <si>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</si>
  <si>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habitant et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</si>
  <si>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</si>
  <si>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Etat des données</t>
  </si>
  <si>
    <t>01.01.2012</t>
  </si>
  <si>
    <t>Etat complet</t>
  </si>
  <si>
    <t>oui</t>
  </si>
  <si>
    <t>Nombre de communes</t>
  </si>
  <si>
    <t>Types de zones</t>
  </si>
  <si>
    <t>Nombre de zones à l'intérieur des zones à bâtir</t>
  </si>
  <si>
    <t>Zones spéciales</t>
  </si>
  <si>
    <t>Zones de transport à l'intérieur des zone à bâtir</t>
  </si>
  <si>
    <t>oui, répertoiriées selon le modèle de géodonnées minimal</t>
  </si>
  <si>
    <t>Remarques</t>
  </si>
  <si>
    <t>En 2012 les zones de transport ont été répertoiriées selon le modèle de géodonnées minimal</t>
  </si>
  <si>
    <t>L’augmentation des zones à bâtir obtenue est principalement due à un changement de méthodologie et des géodonnées manquantes.</t>
  </si>
  <si>
    <t>Les résultats de 2007 et 2012 ne sont pas comparables.</t>
  </si>
  <si>
    <r>
      <t>En 2007, les zones à bâtir étaient incomplètes.                                       A savoir, n'étaient pas disponibles:                                                               - la totalité des zones à bâtir pour les communes de la Brévine, des Geneveys-sur-Coffrane, de Chézard-St-Martin et d'Enges;                                                                  - la totalité des</t>
    </r>
    <r>
      <rPr>
        <i/>
        <sz val="11"/>
        <color rgb="FF000000"/>
        <rFont val="Calibri"/>
        <family val="2"/>
      </rPr>
      <t xml:space="preserve"> Zones de constructions basses</t>
    </r>
    <r>
      <rPr>
        <sz val="11"/>
        <color theme="1"/>
        <rFont val="Calibri"/>
        <family val="2"/>
      </rPr>
      <t xml:space="preserve"> (affectation principale </t>
    </r>
    <r>
      <rPr>
        <i/>
        <sz val="11"/>
        <color rgb="FF000000"/>
        <rFont val="Calibri"/>
        <family val="2"/>
      </rPr>
      <t>11 Zones d'habitation</t>
    </r>
    <r>
      <rPr>
        <sz val="11"/>
        <color theme="1"/>
        <rFont val="Calibri"/>
        <family val="2"/>
      </rPr>
      <t xml:space="preserve"> / 15 communes concernées);                                                                        - la zone d'activités économiques cantonale sur la commune de Boudry.</t>
    </r>
  </si>
  <si>
    <t>Attention: Les résultats de 2007 et 2012 ne sont pas comparables (voir remarques dans la fiche d'information).</t>
  </si>
  <si>
    <t>Fiche d'information du canton de NE</t>
  </si>
  <si>
    <t>Contenu</t>
  </si>
  <si>
    <t>- Statistiques par affectation principale</t>
  </si>
  <si>
    <t>- Statistiques par type de commune ARE</t>
  </si>
  <si>
    <t>- Analyses des zones à bâtir non construites par affectation principale</t>
  </si>
  <si>
    <t>- Analyses des zones à bâtir non construites par type de commune</t>
  </si>
  <si>
    <t>- Analyses de la desserte par les transports publics selon les affectations principales</t>
  </si>
  <si>
    <t>- Comparaison 2007 - 2012 par affectation principale</t>
  </si>
  <si>
    <t>Office fédéral du développement territorial ARE</t>
  </si>
  <si>
    <t>Statistique suisse des zones à bâtir 2012</t>
  </si>
  <si>
    <t>Statistiques par affectation principale</t>
  </si>
  <si>
    <t>Statistiques par type de commune ARE</t>
  </si>
  <si>
    <t>Analyses des zones à bâtir non construites par affectation principale</t>
  </si>
  <si>
    <t>Analyses des zones à bâtir non construites par type de commune ARE</t>
  </si>
  <si>
    <t>Analyses de la desserte par les transports publics par affectation principale</t>
  </si>
  <si>
    <t>Comparaison 2007 - 2012 par affectation principale</t>
  </si>
  <si>
    <t>Surface de zone à bâtir non construite supposition 1 [ha]</t>
  </si>
  <si>
    <t>Surface de zone à bâtir non construite supposition 2 [ha]</t>
  </si>
  <si>
    <t>Imprécision [ha]</t>
  </si>
  <si>
    <t>Imprécision [%]</t>
  </si>
  <si>
    <t>- Légende</t>
  </si>
  <si>
    <t>Géodonnées: Offices cantonaux d'aménagement du territoire</t>
  </si>
  <si>
    <t>Statistiques et analyses: Office fédéral du développement territorial ARE</t>
  </si>
  <si>
    <t xml:space="preserve">Renseignements: </t>
  </si>
  <si>
    <t>Rolf Giezendanner</t>
  </si>
  <si>
    <t>rolf.giezendanner@are.admin.ch</t>
  </si>
  <si>
    <t>© ARE, 12.2012</t>
  </si>
  <si>
    <t>Désignation</t>
  </si>
  <si>
    <t>Description</t>
  </si>
  <si>
    <t>Numéro de code de l'affectation principale</t>
  </si>
  <si>
    <t>Numéro de code du type de commune de l'ARE</t>
  </si>
  <si>
    <t>Affectation principale selon le modèle de géodonnées minimal des plans d'affectation (12.12.2011)</t>
  </si>
  <si>
    <t>L'ARE a redéfini les types de communes sur la base de la définition de l'agglomération 2000 et du recensement de la population 2010. Par conséquent, l'attribution des communes aux types de communes a changé depuis 2007.</t>
  </si>
  <si>
    <t>Surface des zones à bâtir</t>
  </si>
  <si>
    <t>Proportion des zones à bâtir d'une affectation principale / d'un type de commune / d'un canton par rapport au total suisse</t>
  </si>
  <si>
    <t>Habitants au sein des zones à bâtir. Sont utilisées les données géoréférenciées du recensement STATPOP.</t>
  </si>
  <si>
    <r>
      <t>Surface de zone à bâtir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</si>
  <si>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habitant au sein des zones à bâtir</t>
  </si>
  <si>
    <t>Emplois en sein des zones à bâtir</t>
  </si>
  <si>
    <t>Emplois au sein des zones à bâtir. Sont utilisées les données géoréférenciées du REE.</t>
  </si>
  <si>
    <r>
      <t>Surface de zone à bâtir par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</si>
  <si>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emploi au sein des zones à bâtir</t>
  </si>
  <si>
    <r>
      <t>Surface de zone à bâtir par habitant er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</si>
  <si>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divisée par la somme des habitants et des emplois au sein des zones à bâtir</t>
  </si>
  <si>
    <t>Surface de zone à bâtir non construite selon la supposition 1</t>
  </si>
  <si>
    <t>Surface de zone à bâtir non construite selon la supposition 2</t>
  </si>
  <si>
    <t>Constuit [ha]</t>
  </si>
  <si>
    <t>Surface de zone à bâtir construite</t>
  </si>
  <si>
    <t>Imprécision de la détermination de la surface de zone à bâtir non construite (différence entre la surface non construite selon les suppositions 1 et 2)</t>
  </si>
  <si>
    <t>Surface de zone à bâtire non construite</t>
  </si>
  <si>
    <t>Proportion de la surface de zone à bâtir non construite</t>
  </si>
  <si>
    <t>Porportion de l'imprécision (proportion de la différence de surface selon les suppositions 1 et 2 par rapport à la surface totale de zone à bâtir)</t>
  </si>
  <si>
    <r>
      <t>Construit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</si>
  <si>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construite par habtiant au sein des zones à bâtir</t>
  </si>
  <si>
    <t>Imprécision de la détermination de la surface de zone à bâtir construite par habitant au sein des zones à bâtir (différence entre l'imprécision selon les suppositions 1 et 2)</t>
  </si>
  <si>
    <t>Surface de zone à bâtir se trouvant au sein du niveau de qualité A de desserte par les transports publics</t>
  </si>
  <si>
    <t>Surface de zone à bâtir se trouvant au sein du niveau de qualité B de desserte par les transports publics</t>
  </si>
  <si>
    <t>Surface de zone à bâtir se trouvant au sein du niveau de qualité C de desserte par les transports publics</t>
  </si>
  <si>
    <t>Surface de zone à bâtir se trouvant au sein du niveau de qualité D de desserte par les transports publics</t>
  </si>
  <si>
    <t>Surface de zone à bâtir se trouvant en dehors des niveaux de qualité de desserte par les transports publics</t>
  </si>
  <si>
    <t>Proportion de la surface de zone à bâtir se trouvant au sein du niveau de qualité A de desserte par les transports publics</t>
  </si>
  <si>
    <t>Proportion de la surface de zone à bâtir se trouvant au sein du niveau de qualité B de desserte par les transports publics</t>
  </si>
  <si>
    <t>Proportion de la surface de zone à bâtir se trouvant au sein du niveau de qualité C de desserte par les transports publics</t>
  </si>
  <si>
    <t>Proportion de la surface de zone à bâtir se trouvant au sein du niveau de qualité D de desserte par les transports publics</t>
  </si>
  <si>
    <t>Proportion de la surface de zone à bâtir se trouvant en dehors des niveaux de qualité de desserte par les transports publics</t>
  </si>
  <si>
    <t>Surface des zones à bâtir selon la statistique des zones à bâtir 2007</t>
  </si>
  <si>
    <t>Surface des zones à bâtir selon la statistique des zones à bâtir 2012</t>
  </si>
  <si>
    <t>Différence de surface entre les zones à bâtir 2007 et 2012</t>
  </si>
  <si>
    <t>Différence proportionelle entre les zones à bâtir 2007 et 2012 (surfaces 2007 = 100%)</t>
  </si>
  <si>
    <t>Numéro de canton</t>
  </si>
  <si>
    <t>Abréviation de canton</t>
  </si>
  <si>
    <t>Abréviation du nom des cantons</t>
  </si>
  <si>
    <r>
      <t>Imprécision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</si>
  <si>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Numéro de canton OFS</t>
  </si>
  <si>
    <t>2 (détaillées dans les géodonnées)</t>
  </si>
  <si>
    <t>Canton de NE</t>
  </si>
  <si>
    <t>Faible desserte [ha]</t>
  </si>
  <si>
    <t>Faible desserte [%]</t>
  </si>
  <si>
    <t xml:space="preserve"> Faible desserte [ha]</t>
  </si>
  <si>
    <t xml:space="preserve"> Faible desserte [%]</t>
  </si>
  <si>
    <t>Desserte moyenne [ha]</t>
  </si>
  <si>
    <t>Desserte moyenne [%]</t>
  </si>
</sst>
</file>

<file path=xl/styles.xml><?xml version="1.0" encoding="utf-8"?>
<styleSheet xmlns="http://schemas.openxmlformats.org/spreadsheetml/2006/main">
  <numFmts count="2">
    <numFmt numFmtId="164" formatCode="0\ %"/>
    <numFmt numFmtId="165" formatCode="0.0%"/>
  </numFmts>
  <fonts count="20">
    <font>
      <sz val="10"/>
      <color theme="1"/>
      <name val="Arial"/>
      <family val="2"/>
    </font>
    <font>
      <sz val="10"/>
      <name val="MS Sans Serif"/>
      <family val="2"/>
    </font>
    <font>
      <sz val="1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i/>
      <sz val="11"/>
      <color rgb="FF000000"/>
      <name val="Calibri"/>
      <family val="2"/>
    </font>
    <font>
      <b/>
      <sz val="10"/>
      <color theme="1"/>
      <name val="Arial"/>
      <family val="2"/>
    </font>
    <font>
      <sz val="11"/>
      <color rgb="FF000000"/>
      <name val="Calibri"/>
      <family val="2"/>
    </font>
    <font>
      <b/>
      <sz val="14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5" fillId="0" borderId="0"/>
  </cellStyleXfs>
  <cellXfs count="80">
    <xf numFmtId="0" fontId="0" fillId="0" borderId="0" xfId="0"/>
    <xf numFmtId="0" fontId="1" fillId="0" borderId="0" xfId="1"/>
    <xf numFmtId="0" fontId="3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horizontal="right" vertical="center" wrapText="1"/>
    </xf>
    <xf numFmtId="0" fontId="3" fillId="3" borderId="6" xfId="1" applyFont="1" applyFill="1" applyBorder="1" applyAlignment="1">
      <alignment horizontal="right" vertical="center" wrapText="1"/>
    </xf>
    <xf numFmtId="0" fontId="2" fillId="0" borderId="4" xfId="1" applyNumberFormat="1" applyFont="1" applyBorder="1" applyAlignment="1">
      <alignment horizontal="right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3" fillId="3" borderId="6" xfId="1" applyNumberFormat="1" applyFont="1" applyFill="1" applyBorder="1" applyAlignment="1">
      <alignment vertical="center" wrapText="1"/>
    </xf>
    <xf numFmtId="0" fontId="5" fillId="0" borderId="4" xfId="0" applyFont="1" applyBorder="1"/>
    <xf numFmtId="3" fontId="5" fillId="0" borderId="4" xfId="0" applyNumberFormat="1" applyFont="1" applyBorder="1"/>
    <xf numFmtId="0" fontId="5" fillId="0" borderId="5" xfId="0" applyFont="1" applyBorder="1"/>
    <xf numFmtId="3" fontId="5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3" fontId="3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3" fillId="3" borderId="6" xfId="1" applyNumberFormat="1" applyFont="1" applyFill="1" applyBorder="1" applyAlignment="1">
      <alignment vertical="center" wrapText="1"/>
    </xf>
    <xf numFmtId="0" fontId="8" fillId="0" borderId="4" xfId="0" applyFont="1" applyBorder="1" applyAlignment="1">
      <alignment vertical="top"/>
    </xf>
    <xf numFmtId="0" fontId="8" fillId="0" borderId="11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5" fillId="0" borderId="5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8" fillId="0" borderId="5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left" vertical="top" indent="1"/>
    </xf>
    <xf numFmtId="0" fontId="2" fillId="0" borderId="0" xfId="1" applyFont="1" applyFill="1" applyBorder="1" applyAlignment="1">
      <alignment vertical="center"/>
    </xf>
    <xf numFmtId="0" fontId="1" fillId="0" borderId="0" xfId="1" applyFill="1"/>
    <xf numFmtId="0" fontId="3" fillId="2" borderId="13" xfId="1" applyFont="1" applyFill="1" applyBorder="1" applyAlignment="1">
      <alignment vertical="center"/>
    </xf>
    <xf numFmtId="0" fontId="1" fillId="0" borderId="1" xfId="1" applyBorder="1"/>
    <xf numFmtId="0" fontId="1" fillId="0" borderId="3" xfId="1" applyBorder="1"/>
    <xf numFmtId="49" fontId="5" fillId="0" borderId="8" xfId="0" applyNumberFormat="1" applyFont="1" applyBorder="1" applyAlignment="1">
      <alignment horizontal="left"/>
    </xf>
    <xf numFmtId="49" fontId="5" fillId="0" borderId="10" xfId="0" applyNumberFormat="1" applyFont="1" applyBorder="1" applyAlignment="1">
      <alignment horizontal="left" vertical="top"/>
    </xf>
    <xf numFmtId="49" fontId="5" fillId="0" borderId="12" xfId="0" applyNumberFormat="1" applyFont="1" applyBorder="1" applyAlignment="1">
      <alignment horizontal="left"/>
    </xf>
    <xf numFmtId="49" fontId="5" fillId="0" borderId="12" xfId="0" applyNumberFormat="1" applyFont="1" applyBorder="1" applyAlignment="1">
      <alignment horizontal="left" vertical="top"/>
    </xf>
    <xf numFmtId="49" fontId="2" fillId="0" borderId="8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/>
    </xf>
    <xf numFmtId="0" fontId="5" fillId="0" borderId="8" xfId="0" applyFont="1" applyFill="1" applyBorder="1" applyAlignment="1">
      <alignment horizontal="left" vertical="top" wrapText="1"/>
    </xf>
    <xf numFmtId="49" fontId="2" fillId="0" borderId="12" xfId="0" applyNumberFormat="1" applyFont="1" applyBorder="1" applyAlignment="1">
      <alignment horizontal="left" vertical="top" wrapText="1"/>
    </xf>
    <xf numFmtId="49" fontId="2" fillId="0" borderId="10" xfId="0" applyNumberFormat="1" applyFont="1" applyBorder="1" applyAlignment="1">
      <alignment horizontal="left" vertical="top" wrapText="1"/>
    </xf>
    <xf numFmtId="0" fontId="8" fillId="0" borderId="0" xfId="0" applyFont="1" applyBorder="1" applyAlignment="1">
      <alignment vertical="top"/>
    </xf>
    <xf numFmtId="0" fontId="10" fillId="0" borderId="0" xfId="0" applyFont="1"/>
    <xf numFmtId="49" fontId="11" fillId="0" borderId="0" xfId="0" applyNumberFormat="1" applyFont="1" applyBorder="1" applyAlignment="1">
      <alignment vertical="top"/>
    </xf>
    <xf numFmtId="0" fontId="11" fillId="0" borderId="0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0" fontId="2" fillId="2" borderId="13" xfId="1" applyFont="1" applyFill="1" applyBorder="1" applyAlignment="1">
      <alignment vertical="center"/>
    </xf>
    <xf numFmtId="0" fontId="12" fillId="0" borderId="0" xfId="1" applyFont="1"/>
    <xf numFmtId="0" fontId="14" fillId="0" borderId="0" xfId="2" applyFont="1" applyAlignment="1" applyProtection="1">
      <alignment vertical="top"/>
    </xf>
    <xf numFmtId="0" fontId="15" fillId="0" borderId="0" xfId="0" applyFont="1" applyAlignment="1">
      <alignment vertical="top"/>
    </xf>
    <xf numFmtId="0" fontId="15" fillId="0" borderId="0" xfId="3"/>
    <xf numFmtId="49" fontId="18" fillId="0" borderId="4" xfId="3" applyNumberFormat="1" applyFont="1" applyBorder="1" applyAlignment="1">
      <alignment horizontal="left" vertical="top" wrapText="1"/>
    </xf>
    <xf numFmtId="49" fontId="15" fillId="0" borderId="8" xfId="3" applyNumberFormat="1" applyBorder="1" applyAlignment="1">
      <alignment horizontal="left" vertical="top" wrapText="1"/>
    </xf>
    <xf numFmtId="49" fontId="18" fillId="0" borderId="5" xfId="3" applyNumberFormat="1" applyFont="1" applyBorder="1" applyAlignment="1">
      <alignment horizontal="left" vertical="top" wrapText="1"/>
    </xf>
    <xf numFmtId="49" fontId="15" fillId="0" borderId="12" xfId="3" applyNumberFormat="1" applyBorder="1" applyAlignment="1">
      <alignment horizontal="left" vertical="top" wrapText="1"/>
    </xf>
    <xf numFmtId="49" fontId="18" fillId="0" borderId="12" xfId="3" applyNumberFormat="1" applyFont="1" applyBorder="1" applyAlignment="1">
      <alignment horizontal="left" vertical="top" wrapText="1"/>
    </xf>
    <xf numFmtId="49" fontId="18" fillId="0" borderId="11" xfId="3" applyNumberFormat="1" applyFont="1" applyBorder="1" applyAlignment="1">
      <alignment horizontal="left" vertical="top" wrapText="1"/>
    </xf>
    <xf numFmtId="49" fontId="15" fillId="0" borderId="11" xfId="3" applyNumberFormat="1" applyBorder="1" applyAlignment="1">
      <alignment horizontal="left" vertical="top" wrapText="1"/>
    </xf>
    <xf numFmtId="0" fontId="15" fillId="0" borderId="0" xfId="3" applyAlignment="1">
      <alignment horizontal="left" vertical="top" wrapText="1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49" fontId="16" fillId="5" borderId="4" xfId="3" applyNumberFormat="1" applyFont="1" applyFill="1" applyBorder="1" applyAlignment="1">
      <alignment horizontal="left" vertical="top" wrapText="1"/>
    </xf>
    <xf numFmtId="49" fontId="16" fillId="5" borderId="11" xfId="3" applyNumberFormat="1" applyFont="1" applyFill="1" applyBorder="1" applyAlignment="1">
      <alignment horizontal="left" vertical="top" wrapText="1"/>
    </xf>
    <xf numFmtId="49" fontId="17" fillId="5" borderId="4" xfId="3" applyNumberFormat="1" applyFont="1" applyFill="1" applyBorder="1" applyAlignment="1">
      <alignment horizontal="left" vertical="top" wrapText="1"/>
    </xf>
    <xf numFmtId="49" fontId="17" fillId="5" borderId="11" xfId="3" applyNumberFormat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vertical="center" wrapText="1"/>
    </xf>
    <xf numFmtId="0" fontId="12" fillId="0" borderId="0" xfId="1" applyFont="1" applyAlignment="1">
      <alignment horizontal="right"/>
    </xf>
  </cellXfs>
  <cellStyles count="4">
    <cellStyle name="Hyperlink" xfId="2" builtinId="8"/>
    <cellStyle name="Standard" xfId="0" builtinId="0"/>
    <cellStyle name="Standard 2" xfId="1"/>
    <cellStyle name="Standard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hectares)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4679975025148288"/>
          <c:y val="0.14187242013250545"/>
          <c:w val="0.48301571334420251"/>
          <c:h val="0.68609386381768367"/>
        </c:manualLayout>
      </c:layout>
      <c:barChart>
        <c:barDir val="bar"/>
        <c:grouping val="clustered"/>
        <c:ser>
          <c:idx val="0"/>
          <c:order val="0"/>
          <c:dLbls>
            <c:showVal val="1"/>
          </c:dLbls>
          <c:cat>
            <c:strRef>
              <c:f>Statistique_Aff_principale!$B$4:$B$12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Statistique_Aff_principale!$C$4:$C$12</c:f>
              <c:numCache>
                <c:formatCode>#,##0</c:formatCode>
                <c:ptCount val="9"/>
                <c:pt idx="0">
                  <c:v>2261.9472581882301</c:v>
                </c:pt>
                <c:pt idx="1">
                  <c:v>724.74310155999899</c:v>
                </c:pt>
                <c:pt idx="2">
                  <c:v>296.17174271200003</c:v>
                </c:pt>
                <c:pt idx="3">
                  <c:v>474.98835955007496</c:v>
                </c:pt>
                <c:pt idx="4">
                  <c:v>637.44698651024805</c:v>
                </c:pt>
                <c:pt idx="5">
                  <c:v>271.423103096175</c:v>
                </c:pt>
                <c:pt idx="6">
                  <c:v>55.209982499999903</c:v>
                </c:pt>
                <c:pt idx="7">
                  <c:v>691.846722448023</c:v>
                </c:pt>
                <c:pt idx="8">
                  <c:v>8.7251744999991203</c:v>
                </c:pt>
              </c:numCache>
            </c:numRef>
          </c:val>
        </c:ser>
        <c:gapWidth val="70"/>
        <c:axId val="130697088"/>
        <c:axId val="130698624"/>
      </c:barChart>
      <c:catAx>
        <c:axId val="130697088"/>
        <c:scaling>
          <c:orientation val="maxMin"/>
        </c:scaling>
        <c:axPos val="l"/>
        <c:tickLblPos val="nextTo"/>
        <c:crossAx val="130698624"/>
        <c:crosses val="autoZero"/>
        <c:auto val="1"/>
        <c:lblAlgn val="ctr"/>
        <c:lblOffset val="100"/>
      </c:catAx>
      <c:valAx>
        <c:axId val="130698624"/>
        <c:scaling>
          <c:orientation val="minMax"/>
        </c:scaling>
        <c:axPos val="t"/>
        <c:majorGridlines/>
        <c:numFmt formatCode="#,##0" sourceLinked="1"/>
        <c:tickLblPos val="high"/>
        <c:crossAx val="130697088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Desserte des zones à bâtir par les transports publics selon les affectations principales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Très bonne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Analyse_desserte_TP!$C$4:$C$12</c:f>
              <c:numCache>
                <c:formatCode>#,##0</c:formatCode>
                <c:ptCount val="9"/>
                <c:pt idx="0">
                  <c:v>57.407194898930797</c:v>
                </c:pt>
                <c:pt idx="1">
                  <c:v>2.2889834037504198</c:v>
                </c:pt>
                <c:pt idx="2">
                  <c:v>26.460165170018101</c:v>
                </c:pt>
                <c:pt idx="3">
                  <c:v>40.7166816354964</c:v>
                </c:pt>
                <c:pt idx="4">
                  <c:v>22.8209743451993</c:v>
                </c:pt>
                <c:pt idx="5">
                  <c:v>18.6132588775755</c:v>
                </c:pt>
                <c:pt idx="6">
                  <c:v>0</c:v>
                </c:pt>
                <c:pt idx="7">
                  <c:v>69.362676694382102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Bonne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Analyse_desserte_TP!$D$4:$D$12</c:f>
              <c:numCache>
                <c:formatCode>#,##0</c:formatCode>
                <c:ptCount val="9"/>
                <c:pt idx="0">
                  <c:v>399.92677429403102</c:v>
                </c:pt>
                <c:pt idx="1">
                  <c:v>84.147841569055203</c:v>
                </c:pt>
                <c:pt idx="2">
                  <c:v>100.181095943134</c:v>
                </c:pt>
                <c:pt idx="3">
                  <c:v>59.681819873690301</c:v>
                </c:pt>
                <c:pt idx="4">
                  <c:v>102.415277148575</c:v>
                </c:pt>
                <c:pt idx="5">
                  <c:v>47.624495971212404</c:v>
                </c:pt>
                <c:pt idx="6">
                  <c:v>1.19145750000029</c:v>
                </c:pt>
                <c:pt idx="7">
                  <c:v>193.39649776270102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Desserte moyenne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Analyse_desserte_TP!$E$4:$E$12</c:f>
              <c:numCache>
                <c:formatCode>#,##0</c:formatCode>
                <c:ptCount val="9"/>
                <c:pt idx="0">
                  <c:v>439.38630764399198</c:v>
                </c:pt>
                <c:pt idx="1">
                  <c:v>143.56127184306098</c:v>
                </c:pt>
                <c:pt idx="2">
                  <c:v>49.446436189324196</c:v>
                </c:pt>
                <c:pt idx="3">
                  <c:v>41.030332104567499</c:v>
                </c:pt>
                <c:pt idx="4">
                  <c:v>112.67609533490001</c:v>
                </c:pt>
                <c:pt idx="5">
                  <c:v>81.452929259828508</c:v>
                </c:pt>
                <c:pt idx="6">
                  <c:v>2.7954323085999602</c:v>
                </c:pt>
                <c:pt idx="7">
                  <c:v>143.940671544819</c:v>
                </c:pt>
                <c:pt idx="8">
                  <c:v>0</c:v>
                </c:pt>
              </c:numCache>
            </c:numRef>
          </c:val>
        </c:ser>
        <c:ser>
          <c:idx val="3"/>
          <c:order val="3"/>
          <c:tx>
            <c:v>Faible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Analyse_desserte_TP!$F$4:$F$12</c:f>
              <c:numCache>
                <c:formatCode>#,##0</c:formatCode>
                <c:ptCount val="9"/>
                <c:pt idx="0">
                  <c:v>631.72402704586</c:v>
                </c:pt>
                <c:pt idx="1">
                  <c:v>188.05516342186198</c:v>
                </c:pt>
                <c:pt idx="2">
                  <c:v>68.9175748662053</c:v>
                </c:pt>
                <c:pt idx="3">
                  <c:v>195.25242093452999</c:v>
                </c:pt>
                <c:pt idx="4">
                  <c:v>189.41190157826099</c:v>
                </c:pt>
                <c:pt idx="5">
                  <c:v>72.514904341239998</c:v>
                </c:pt>
                <c:pt idx="6">
                  <c:v>9.3194451719374012</c:v>
                </c:pt>
                <c:pt idx="7">
                  <c:v>163.63768551662</c:v>
                </c:pt>
                <c:pt idx="8">
                  <c:v>0.91920038243254498</c:v>
                </c:pt>
              </c:numCache>
            </c:numRef>
          </c:val>
        </c:ser>
        <c:ser>
          <c:idx val="4"/>
          <c:order val="4"/>
          <c:tx>
            <c:v>Desserte marginale ou inexistante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Analyse_desserte_TP!$G$4:$G$12</c:f>
              <c:numCache>
                <c:formatCode>#,##0</c:formatCode>
                <c:ptCount val="9"/>
                <c:pt idx="0">
                  <c:v>733.50295968206399</c:v>
                </c:pt>
                <c:pt idx="1">
                  <c:v>306.689840969523</c:v>
                </c:pt>
                <c:pt idx="2">
                  <c:v>51.166468940410795</c:v>
                </c:pt>
                <c:pt idx="3">
                  <c:v>138.30710276388399</c:v>
                </c:pt>
                <c:pt idx="4">
                  <c:v>210.12273804079098</c:v>
                </c:pt>
                <c:pt idx="5">
                  <c:v>51.217513034530604</c:v>
                </c:pt>
                <c:pt idx="6">
                  <c:v>41.903648193327101</c:v>
                </c:pt>
                <c:pt idx="7">
                  <c:v>121.50920031761299</c:v>
                </c:pt>
                <c:pt idx="8">
                  <c:v>7.8059740410665004</c:v>
                </c:pt>
              </c:numCache>
            </c:numRef>
          </c:val>
        </c:ser>
        <c:gapWidth val="50"/>
        <c:overlap val="100"/>
        <c:axId val="134062080"/>
        <c:axId val="134063616"/>
      </c:barChart>
      <c:catAx>
        <c:axId val="134062080"/>
        <c:scaling>
          <c:orientation val="maxMin"/>
        </c:scaling>
        <c:axPos val="l"/>
        <c:tickLblPos val="nextTo"/>
        <c:crossAx val="134063616"/>
        <c:crosses val="autoZero"/>
        <c:auto val="1"/>
        <c:lblAlgn val="ctr"/>
        <c:lblOffset val="100"/>
      </c:catAx>
      <c:valAx>
        <c:axId val="134063616"/>
        <c:scaling>
          <c:orientation val="minMax"/>
        </c:scaling>
        <c:axPos val="t"/>
        <c:majorGridlines/>
        <c:numFmt formatCode="#,##0" sourceLinked="1"/>
        <c:tickLblPos val="high"/>
        <c:crossAx val="13406208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Desserte des zones à bâtir par les transports publics selon les affectations principales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Très bonne desserte</c:v>
          </c:tx>
          <c:dLbls>
            <c:dLbl>
              <c:idx val="6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Analyse_desserte_TP!$H$4:$H$12</c:f>
              <c:numCache>
                <c:formatCode>0%</c:formatCode>
                <c:ptCount val="9"/>
                <c:pt idx="0">
                  <c:v>2.5379546121007176E-2</c:v>
                </c:pt>
                <c:pt idx="1">
                  <c:v>3.1583376232730076E-3</c:v>
                </c:pt>
                <c:pt idx="2">
                  <c:v>8.9340613898311508E-2</c:v>
                </c:pt>
                <c:pt idx="3">
                  <c:v>8.5721430870224241E-2</c:v>
                </c:pt>
                <c:pt idx="4">
                  <c:v>3.5800583939337091E-2</c:v>
                </c:pt>
                <c:pt idx="5">
                  <c:v>6.8576546269574573E-2</c:v>
                </c:pt>
                <c:pt idx="6">
                  <c:v>0</c:v>
                </c:pt>
                <c:pt idx="7">
                  <c:v>0.10025728749241349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Bonne desserte</c:v>
          </c:tx>
          <c:dLbls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Analyse_desserte_TP!$I$4:$I$12</c:f>
              <c:numCache>
                <c:formatCode>0%</c:formatCode>
                <c:ptCount val="9"/>
                <c:pt idx="0">
                  <c:v>0.17680640956400448</c:v>
                </c:pt>
                <c:pt idx="1">
                  <c:v>0.11610713013878253</c:v>
                </c:pt>
                <c:pt idx="2">
                  <c:v>0.3382533916570829</c:v>
                </c:pt>
                <c:pt idx="3">
                  <c:v>0.12564901634939796</c:v>
                </c:pt>
                <c:pt idx="4">
                  <c:v>0.16066477577892438</c:v>
                </c:pt>
                <c:pt idx="5">
                  <c:v>0.17546220535672383</c:v>
                </c:pt>
                <c:pt idx="6">
                  <c:v>2.1580472072382392E-2</c:v>
                </c:pt>
                <c:pt idx="7">
                  <c:v>0.27953662113779737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Desserte moyenne</c:v>
          </c:tx>
          <c:dLbls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Analyse_desserte_TP!$J$4:$J$12</c:f>
              <c:numCache>
                <c:formatCode>0%</c:formatCode>
                <c:ptCount val="9"/>
                <c:pt idx="0">
                  <c:v>0.19425134914573985</c:v>
                </c:pt>
                <c:pt idx="1">
                  <c:v>0.19808573769646329</c:v>
                </c:pt>
                <c:pt idx="2">
                  <c:v>0.16695190433820292</c:v>
                </c:pt>
                <c:pt idx="3">
                  <c:v>8.6381763832585598E-2</c:v>
                </c:pt>
                <c:pt idx="4">
                  <c:v>0.17676151543645266</c:v>
                </c:pt>
                <c:pt idx="5">
                  <c:v>0.30009578703643947</c:v>
                </c:pt>
                <c:pt idx="6">
                  <c:v>5.0632732486020009E-2</c:v>
                </c:pt>
                <c:pt idx="7">
                  <c:v>0.20805283153221796</c:v>
                </c:pt>
                <c:pt idx="8">
                  <c:v>0</c:v>
                </c:pt>
              </c:numCache>
            </c:numRef>
          </c:val>
        </c:ser>
        <c:ser>
          <c:idx val="3"/>
          <c:order val="3"/>
          <c:tx>
            <c:v>Faible desserte</c:v>
          </c:tx>
          <c:dLbls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Analyse_desserte_TP!$K$4:$K$12</c:f>
              <c:numCache>
                <c:formatCode>0%</c:formatCode>
                <c:ptCount val="9"/>
                <c:pt idx="0">
                  <c:v>0.2792832694296547</c:v>
                </c:pt>
                <c:pt idx="1">
                  <c:v>0.25947837669459189</c:v>
                </c:pt>
                <c:pt idx="2">
                  <c:v>0.23269463389088185</c:v>
                </c:pt>
                <c:pt idx="3">
                  <c:v>0.41106780393399767</c:v>
                </c:pt>
                <c:pt idx="4">
                  <c:v>0.29714141819665452</c:v>
                </c:pt>
                <c:pt idx="5">
                  <c:v>0.26716555792289937</c:v>
                </c:pt>
                <c:pt idx="6">
                  <c:v>0.16880000022077585</c:v>
                </c:pt>
                <c:pt idx="7">
                  <c:v>0.23652303029940133</c:v>
                </c:pt>
                <c:pt idx="8">
                  <c:v>0.10535037327814466</c:v>
                </c:pt>
              </c:numCache>
            </c:numRef>
          </c:val>
        </c:ser>
        <c:ser>
          <c:idx val="4"/>
          <c:order val="4"/>
          <c:tx>
            <c:v>Desserte marginale ou inexistante</c:v>
          </c:tx>
          <c:dLbls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Analyse_desserte_TP!$L$4:$L$12</c:f>
              <c:numCache>
                <c:formatCode>0%</c:formatCode>
                <c:ptCount val="9"/>
                <c:pt idx="0">
                  <c:v>0.32427942573959367</c:v>
                </c:pt>
                <c:pt idx="1">
                  <c:v>0.42317041784688925</c:v>
                </c:pt>
                <c:pt idx="2">
                  <c:v>0.17275945621552075</c:v>
                </c:pt>
                <c:pt idx="3">
                  <c:v>0.29117998501379444</c:v>
                </c:pt>
                <c:pt idx="4">
                  <c:v>0.32963170664863128</c:v>
                </c:pt>
                <c:pt idx="5">
                  <c:v>0.18869990341436274</c:v>
                </c:pt>
                <c:pt idx="6">
                  <c:v>0.75898679522082169</c:v>
                </c:pt>
                <c:pt idx="7">
                  <c:v>0.17563022953816976</c:v>
                </c:pt>
                <c:pt idx="8">
                  <c:v>0.89464962672185544</c:v>
                </c:pt>
              </c:numCache>
            </c:numRef>
          </c:val>
        </c:ser>
        <c:gapWidth val="50"/>
        <c:overlap val="100"/>
        <c:axId val="134106496"/>
        <c:axId val="134128768"/>
      </c:barChart>
      <c:catAx>
        <c:axId val="134106496"/>
        <c:scaling>
          <c:orientation val="maxMin"/>
        </c:scaling>
        <c:axPos val="l"/>
        <c:tickLblPos val="nextTo"/>
        <c:crossAx val="134128768"/>
        <c:crosses val="autoZero"/>
        <c:auto val="1"/>
        <c:lblAlgn val="ctr"/>
        <c:lblOffset val="100"/>
      </c:catAx>
      <c:valAx>
        <c:axId val="134128768"/>
        <c:scaling>
          <c:orientation val="minMax"/>
        </c:scaling>
        <c:axPos val="t"/>
        <c:majorGridlines/>
        <c:numFmt formatCode="0%" sourceLinked="1"/>
        <c:tickLblPos val="high"/>
        <c:crossAx val="13410649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principale, 2007 et 2012 (en hectares)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Surface des zones à bâtir 2007</c:v>
          </c:tx>
          <c:dLbls>
            <c:showVal val="1"/>
          </c:dLbls>
          <c:cat>
            <c:strRef>
              <c:f>Comparaison_2007_2012!$B$4:$B$12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Comparaison_2007_2012!$C$4:$C$12</c:f>
              <c:numCache>
                <c:formatCode>#,##0</c:formatCode>
                <c:ptCount val="9"/>
                <c:pt idx="0">
                  <c:v>2083.3434999999999</c:v>
                </c:pt>
                <c:pt idx="1">
                  <c:v>694.77419999999995</c:v>
                </c:pt>
                <c:pt idx="2">
                  <c:v>527.45510000000002</c:v>
                </c:pt>
                <c:pt idx="3">
                  <c:v>496.69909999999999</c:v>
                </c:pt>
                <c:pt idx="4">
                  <c:v>655.02639999999997</c:v>
                </c:pt>
                <c:pt idx="5">
                  <c:v>182.4075</c:v>
                </c:pt>
                <c:pt idx="6">
                  <c:v>42.656500000000001</c:v>
                </c:pt>
                <c:pt idx="7">
                  <c:v>16.9389</c:v>
                </c:pt>
                <c:pt idx="8">
                  <c:v>2.7450000000000001</c:v>
                </c:pt>
              </c:numCache>
            </c:numRef>
          </c:val>
        </c:ser>
        <c:ser>
          <c:idx val="1"/>
          <c:order val="1"/>
          <c:tx>
            <c:v>Surface des zones à bâtir 2012</c:v>
          </c:tx>
          <c:dLbls>
            <c:showVal val="1"/>
          </c:dLbls>
          <c:cat>
            <c:strRef>
              <c:f>Comparaison_2007_2012!$B$4:$B$12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Comparaison_2007_2012!$D$4:$D$12</c:f>
              <c:numCache>
                <c:formatCode>#,##0</c:formatCode>
                <c:ptCount val="9"/>
                <c:pt idx="0">
                  <c:v>2261.9472581882301</c:v>
                </c:pt>
                <c:pt idx="1">
                  <c:v>724.74310155999899</c:v>
                </c:pt>
                <c:pt idx="2">
                  <c:v>296.17174271200003</c:v>
                </c:pt>
                <c:pt idx="3">
                  <c:v>474.98835955007496</c:v>
                </c:pt>
                <c:pt idx="4">
                  <c:v>637.44698651024805</c:v>
                </c:pt>
                <c:pt idx="5">
                  <c:v>271.423103096175</c:v>
                </c:pt>
                <c:pt idx="6">
                  <c:v>55.209982499999903</c:v>
                </c:pt>
                <c:pt idx="7">
                  <c:v>691.846722448023</c:v>
                </c:pt>
                <c:pt idx="8">
                  <c:v>8.7251744999991203</c:v>
                </c:pt>
              </c:numCache>
            </c:numRef>
          </c:val>
        </c:ser>
        <c:gapWidth val="50"/>
        <c:axId val="134223360"/>
        <c:axId val="134224896"/>
      </c:barChart>
      <c:catAx>
        <c:axId val="134223360"/>
        <c:scaling>
          <c:orientation val="maxMin"/>
        </c:scaling>
        <c:axPos val="l"/>
        <c:tickLblPos val="nextTo"/>
        <c:crossAx val="134224896"/>
        <c:crosses val="autoZero"/>
        <c:auto val="1"/>
        <c:lblAlgn val="ctr"/>
        <c:lblOffset val="100"/>
      </c:catAx>
      <c:valAx>
        <c:axId val="134224896"/>
        <c:scaling>
          <c:orientation val="minMax"/>
        </c:scaling>
        <c:axPos val="t"/>
        <c:majorGridlines/>
        <c:numFmt formatCode="#,##0" sourceLinked="1"/>
        <c:tickLblPos val="high"/>
        <c:crossAx val="13422336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pourcentages)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6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8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Percent val="1"/>
            <c:showLeaderLines val="1"/>
          </c:dLbls>
          <c:cat>
            <c:strRef>
              <c:f>Statistique_Aff_principale!$B$4:$B$12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Statistique_Aff_principale!$C$4:$C$12</c:f>
              <c:numCache>
                <c:formatCode>#,##0</c:formatCode>
                <c:ptCount val="9"/>
                <c:pt idx="0">
                  <c:v>2261.9472581882301</c:v>
                </c:pt>
                <c:pt idx="1">
                  <c:v>724.74310155999899</c:v>
                </c:pt>
                <c:pt idx="2">
                  <c:v>296.17174271200003</c:v>
                </c:pt>
                <c:pt idx="3">
                  <c:v>474.98835955007496</c:v>
                </c:pt>
                <c:pt idx="4">
                  <c:v>637.44698651024805</c:v>
                </c:pt>
                <c:pt idx="5">
                  <c:v>271.423103096175</c:v>
                </c:pt>
                <c:pt idx="6">
                  <c:v>55.209982499999903</c:v>
                </c:pt>
                <c:pt idx="7">
                  <c:v>691.846722448023</c:v>
                </c:pt>
                <c:pt idx="8">
                  <c:v>8.7251744999991203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7143275868049701"/>
          <c:y val="0.14803982101356272"/>
          <c:w val="0.31535138228866894"/>
          <c:h val="0.85196017898643728"/>
        </c:manualLayout>
      </c:layout>
    </c:legend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des</a:t>
            </a:r>
            <a:r>
              <a:rPr lang="en-US" sz="1000" baseline="0"/>
              <a:t> </a:t>
            </a:r>
            <a:r>
              <a:rPr lang="en-US" sz="1000"/>
              <a:t>zones à bâtir par type de commune (en hectares)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38194179488"/>
          <c:y val="0.14187242013250545"/>
          <c:w val="0.56540029137326997"/>
          <c:h val="0.68609386381768367"/>
        </c:manualLayout>
      </c:layout>
      <c:barChart>
        <c:barDir val="bar"/>
        <c:grouping val="clustered"/>
        <c:ser>
          <c:idx val="0"/>
          <c:order val="0"/>
          <c:tx>
            <c:v>Surface des zones à bâtir [ha]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Statistique_Types_comm!$C$4:$C$12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1887.5375913016301</c:v>
                </c:pt>
                <c:pt idx="4" formatCode="#,##0">
                  <c:v>1594.98598058424</c:v>
                </c:pt>
                <c:pt idx="5" formatCode="#,##0">
                  <c:v>543.97484086475004</c:v>
                </c:pt>
                <c:pt idx="6" formatCode="#,##0">
                  <c:v>1053.51021538488</c:v>
                </c:pt>
                <c:pt idx="7" formatCode="#,##0">
                  <c:v>327.503069429253</c:v>
                </c:pt>
                <c:pt idx="8" formatCode="#,##0">
                  <c:v>14.9907335000015</c:v>
                </c:pt>
              </c:numCache>
            </c:numRef>
          </c:val>
        </c:ser>
        <c:gapWidth val="70"/>
        <c:axId val="130567168"/>
        <c:axId val="132436736"/>
      </c:barChart>
      <c:catAx>
        <c:axId val="130567168"/>
        <c:scaling>
          <c:orientation val="maxMin"/>
        </c:scaling>
        <c:axPos val="l"/>
        <c:tickLblPos val="nextTo"/>
        <c:crossAx val="132436736"/>
        <c:crosses val="autoZero"/>
        <c:auto val="1"/>
        <c:lblAlgn val="ctr"/>
        <c:lblOffset val="100"/>
      </c:catAx>
      <c:valAx>
        <c:axId val="132436736"/>
        <c:scaling>
          <c:orientation val="minMax"/>
        </c:scaling>
        <c:axPos val="t"/>
        <c:majorGridlines/>
        <c:numFmt formatCode="General" sourceLinked="1"/>
        <c:tickLblPos val="high"/>
        <c:crossAx val="130567168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 zones à bâtir par habitant selon les types de communes (en m</a:t>
            </a:r>
            <a:r>
              <a:rPr lang="en-US" sz="1000" baseline="30000"/>
              <a:t>2</a:t>
            </a:r>
            <a:r>
              <a:rPr lang="en-US" sz="1000"/>
              <a:t>/hab.)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55537826518"/>
          <c:y val="0.14187242013250545"/>
          <c:w val="0.57098373165909366"/>
          <c:h val="0.69049915016129593"/>
        </c:manualLayout>
      </c:layout>
      <c:barChart>
        <c:barDir val="bar"/>
        <c:grouping val="clustered"/>
        <c:ser>
          <c:idx val="0"/>
          <c:order val="0"/>
          <c:tx>
            <c:v>Surface de zone à bâtir par habitant [m2]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Statistique_Types_comm!$G$4:$G$12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239.94325265065339</c:v>
                </c:pt>
                <c:pt idx="4" formatCode="#,##0">
                  <c:v>341.9854586471065</c:v>
                </c:pt>
                <c:pt idx="5" formatCode="#,##0">
                  <c:v>546.59851373065715</c:v>
                </c:pt>
                <c:pt idx="6" formatCode="#,##0">
                  <c:v>436.16387156780655</c:v>
                </c:pt>
                <c:pt idx="7" formatCode="#,##0">
                  <c:v>677.91982908145928</c:v>
                </c:pt>
                <c:pt idx="8" formatCode="#,##0">
                  <c:v>624.61389583339587</c:v>
                </c:pt>
              </c:numCache>
            </c:numRef>
          </c:val>
        </c:ser>
        <c:gapWidth val="70"/>
        <c:axId val="132452736"/>
        <c:axId val="132454272"/>
      </c:barChart>
      <c:catAx>
        <c:axId val="132452736"/>
        <c:scaling>
          <c:orientation val="maxMin"/>
        </c:scaling>
        <c:axPos val="l"/>
        <c:tickLblPos val="nextTo"/>
        <c:crossAx val="132454272"/>
        <c:crosses val="autoZero"/>
        <c:auto val="1"/>
        <c:lblAlgn val="ctr"/>
        <c:lblOffset val="100"/>
      </c:catAx>
      <c:valAx>
        <c:axId val="132454272"/>
        <c:scaling>
          <c:orientation val="minMax"/>
        </c:scaling>
        <c:axPos val="t"/>
        <c:majorGridlines/>
        <c:numFmt formatCode="General" sourceLinked="1"/>
        <c:tickLblPos val="high"/>
        <c:crossAx val="132452736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 zones à bâtir par habitant et emploi selon les types de communes (en m</a:t>
            </a:r>
            <a:r>
              <a:rPr lang="en-US" sz="1000" baseline="30000"/>
              <a:t>2</a:t>
            </a:r>
            <a:r>
              <a:rPr lang="en-US" sz="1000"/>
              <a:t>/habitant+emploi)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55537826518"/>
          <c:y val="0.19563876651982379"/>
          <c:w val="0.57098373165909366"/>
          <c:h val="0.63232751743036564"/>
        </c:manualLayout>
      </c:layout>
      <c:barChart>
        <c:barDir val="bar"/>
        <c:grouping val="clustered"/>
        <c:ser>
          <c:idx val="0"/>
          <c:order val="0"/>
          <c:tx>
            <c:v>Surface de zone à bâtir par habitant et emploi [m2]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Statistique_Types_comm!$I$4:$I$12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143.19596338061905</c:v>
                </c:pt>
                <c:pt idx="4" formatCode="#,##0">
                  <c:v>257.50084444620524</c:v>
                </c:pt>
                <c:pt idx="5" formatCode="#,##0">
                  <c:v>410.33027145262878</c:v>
                </c:pt>
                <c:pt idx="6" formatCode="#,##0">
                  <c:v>329.96436212255071</c:v>
                </c:pt>
                <c:pt idx="7" formatCode="#,##0">
                  <c:v>498.86225350990554</c:v>
                </c:pt>
                <c:pt idx="8" formatCode="#,##0">
                  <c:v>527.84272887329223</c:v>
                </c:pt>
              </c:numCache>
            </c:numRef>
          </c:val>
        </c:ser>
        <c:gapWidth val="70"/>
        <c:axId val="132466176"/>
        <c:axId val="132484096"/>
      </c:barChart>
      <c:catAx>
        <c:axId val="132466176"/>
        <c:scaling>
          <c:orientation val="maxMin"/>
        </c:scaling>
        <c:axPos val="l"/>
        <c:tickLblPos val="nextTo"/>
        <c:crossAx val="132484096"/>
        <c:crosses val="autoZero"/>
        <c:auto val="1"/>
        <c:lblAlgn val="ctr"/>
        <c:lblOffset val="100"/>
      </c:catAx>
      <c:valAx>
        <c:axId val="132484096"/>
        <c:scaling>
          <c:orientation val="minMax"/>
        </c:scaling>
        <c:axPos val="t"/>
        <c:majorGridlines/>
        <c:numFmt formatCode="General" sourceLinked="1"/>
        <c:tickLblPos val="high"/>
        <c:crossAx val="132466176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Construit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Analyse_nonconstr_Aff_principal!$E$4:$E$12</c:f>
              <c:numCache>
                <c:formatCode>#,##0</c:formatCode>
                <c:ptCount val="9"/>
                <c:pt idx="0">
                  <c:v>1673.8248388144352</c:v>
                </c:pt>
                <c:pt idx="1">
                  <c:v>355.34743446197496</c:v>
                </c:pt>
                <c:pt idx="2">
                  <c:v>244.00797638431851</c:v>
                </c:pt>
                <c:pt idx="3">
                  <c:v>416.85012315546248</c:v>
                </c:pt>
                <c:pt idx="4">
                  <c:v>637.44698651024805</c:v>
                </c:pt>
                <c:pt idx="5">
                  <c:v>271.423103096175</c:v>
                </c:pt>
                <c:pt idx="6">
                  <c:v>55.209982499999903</c:v>
                </c:pt>
                <c:pt idx="7">
                  <c:v>691.846722448023</c:v>
                </c:pt>
                <c:pt idx="8">
                  <c:v>8.7251744999991203</c:v>
                </c:pt>
              </c:numCache>
            </c:numRef>
          </c:val>
        </c:ser>
        <c:ser>
          <c:idx val="1"/>
          <c:order val="1"/>
          <c:tx>
            <c:v>Imprécision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Analyse_nonconstr_Aff_principal!$F$4:$F$12</c:f>
              <c:numCache>
                <c:formatCode>#,##0</c:formatCode>
                <c:ptCount val="9"/>
                <c:pt idx="0">
                  <c:v>226.22032766770297</c:v>
                </c:pt>
                <c:pt idx="1">
                  <c:v>51.177117402750014</c:v>
                </c:pt>
                <c:pt idx="2">
                  <c:v>19.761799286770604</c:v>
                </c:pt>
                <c:pt idx="3">
                  <c:v>29.390106341065405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Analyse_nonconstr_Aff_principal!$G$4:$G$12</c:f>
              <c:numCache>
                <c:formatCode>#,##0</c:formatCode>
                <c:ptCount val="9"/>
                <c:pt idx="0">
                  <c:v>361.90209170609199</c:v>
                </c:pt>
                <c:pt idx="1">
                  <c:v>318.21854969527402</c:v>
                </c:pt>
                <c:pt idx="2">
                  <c:v>32.401967040910897</c:v>
                </c:pt>
                <c:pt idx="3">
                  <c:v>28.748130053547101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2587904"/>
        <c:axId val="132589440"/>
      </c:barChart>
      <c:catAx>
        <c:axId val="132587904"/>
        <c:scaling>
          <c:orientation val="maxMin"/>
        </c:scaling>
        <c:axPos val="l"/>
        <c:tickLblPos val="nextTo"/>
        <c:crossAx val="132589440"/>
        <c:crosses val="autoZero"/>
        <c:auto val="1"/>
        <c:lblAlgn val="ctr"/>
        <c:lblOffset val="100"/>
      </c:catAx>
      <c:valAx>
        <c:axId val="132589440"/>
        <c:scaling>
          <c:orientation val="minMax"/>
        </c:scaling>
        <c:axPos val="t"/>
        <c:majorGridlines/>
        <c:numFmt formatCode="#,##0" sourceLinked="1"/>
        <c:tickLblPos val="high"/>
        <c:crossAx val="132587904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Construit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Analyse_nonconstr_Aff_principal!$H$4:$H$12</c:f>
              <c:numCache>
                <c:formatCode>0%</c:formatCode>
                <c:ptCount val="9"/>
                <c:pt idx="0">
                  <c:v>0.73999286798363817</c:v>
                </c:pt>
                <c:pt idx="1">
                  <c:v>0.49030812945593377</c:v>
                </c:pt>
                <c:pt idx="2">
                  <c:v>0.82387325053353921</c:v>
                </c:pt>
                <c:pt idx="3">
                  <c:v>0.87760071331077882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Imprécision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Analyse_nonconstr_Aff_principal!$I$4:$I$12</c:f>
              <c:numCache>
                <c:formatCode>0%</c:formatCode>
                <c:ptCount val="9"/>
                <c:pt idx="0">
                  <c:v>0.10001131849948636</c:v>
                </c:pt>
                <c:pt idx="1">
                  <c:v>7.0614149058600237E-2</c:v>
                </c:pt>
                <c:pt idx="2">
                  <c:v>6.6724121301427283E-2</c:v>
                </c:pt>
                <c:pt idx="3">
                  <c:v>6.1875424418620928E-2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Analyse_nonconstr_Aff_principal!$J$4:$J$12</c:f>
              <c:numCache>
                <c:formatCode>0%</c:formatCode>
                <c:ptCount val="9"/>
                <c:pt idx="0">
                  <c:v>0.15999581351687553</c:v>
                </c:pt>
                <c:pt idx="1">
                  <c:v>0.43907772148546598</c:v>
                </c:pt>
                <c:pt idx="2">
                  <c:v>0.10940262816503346</c:v>
                </c:pt>
                <c:pt idx="3">
                  <c:v>6.0523862270600276E-2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2617344"/>
        <c:axId val="132618880"/>
      </c:barChart>
      <c:catAx>
        <c:axId val="132617344"/>
        <c:scaling>
          <c:orientation val="maxMin"/>
        </c:scaling>
        <c:axPos val="l"/>
        <c:tickLblPos val="nextTo"/>
        <c:crossAx val="132618880"/>
        <c:crosses val="autoZero"/>
        <c:auto val="1"/>
        <c:lblAlgn val="ctr"/>
        <c:lblOffset val="100"/>
      </c:catAx>
      <c:valAx>
        <c:axId val="132618880"/>
        <c:scaling>
          <c:orientation val="minMax"/>
        </c:scaling>
        <c:axPos val="t"/>
        <c:majorGridlines/>
        <c:numFmt formatCode="0%" sourceLinked="1"/>
        <c:tickLblPos val="high"/>
        <c:crossAx val="132617344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Zones à bâtir construites/non construites par type de commune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Construit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Analyse_nonconstr_Types_comm!$E$4:$E$12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1636.7734941602521</c:v>
                </c:pt>
                <c:pt idx="4" formatCode="#,##0">
                  <c:v>1255.672022851566</c:v>
                </c:pt>
                <c:pt idx="5" formatCode="#,##0">
                  <c:v>405.11267792189403</c:v>
                </c:pt>
                <c:pt idx="6" formatCode="#,##0">
                  <c:v>811.64411510500304</c:v>
                </c:pt>
                <c:pt idx="7" formatCode="#,##0">
                  <c:v>232.05395261808189</c:v>
                </c:pt>
                <c:pt idx="8" formatCode="#,##0">
                  <c:v>13.42607921384621</c:v>
                </c:pt>
              </c:numCache>
            </c:numRef>
          </c:val>
        </c:ser>
        <c:ser>
          <c:idx val="1"/>
          <c:order val="1"/>
          <c:tx>
            <c:v>Imprécision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Analyse_nonconstr_Types_comm!$F$4:$F$12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87.531139935506985</c:v>
                </c:pt>
                <c:pt idx="4" formatCode="#,##0">
                  <c:v>111.88991643986799</c:v>
                </c:pt>
                <c:pt idx="5" formatCode="#,##0">
                  <c:v>34.921976942675002</c:v>
                </c:pt>
                <c:pt idx="6" formatCode="#,##0">
                  <c:v>70.456279481504993</c:v>
                </c:pt>
                <c:pt idx="7" formatCode="#,##0">
                  <c:v>21.119867414319899</c:v>
                </c:pt>
                <c:pt idx="8" formatCode="#,##0">
                  <c:v>0.63017048441261991</c:v>
                </c:pt>
              </c:numCache>
            </c:numRef>
          </c:val>
        </c:ser>
        <c:ser>
          <c:idx val="2"/>
          <c:order val="2"/>
          <c:tx>
            <c:v>Non construit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Analyse_nonconstr_Types_comm!$G$4:$G$12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163.232957205871</c:v>
                </c:pt>
                <c:pt idx="4" formatCode="#,##0">
                  <c:v>227.42404129280601</c:v>
                </c:pt>
                <c:pt idx="5" formatCode="#,##0">
                  <c:v>103.940186000181</c:v>
                </c:pt>
                <c:pt idx="6" formatCode="#,##0">
                  <c:v>171.40982079837201</c:v>
                </c:pt>
                <c:pt idx="7" formatCode="#,##0">
                  <c:v>74.32924939685121</c:v>
                </c:pt>
                <c:pt idx="8" formatCode="#,##0">
                  <c:v>0.93448380174266998</c:v>
                </c:pt>
              </c:numCache>
            </c:numRef>
          </c:val>
        </c:ser>
        <c:gapWidth val="50"/>
        <c:overlap val="100"/>
        <c:axId val="132729856"/>
        <c:axId val="132809472"/>
      </c:barChart>
      <c:catAx>
        <c:axId val="132729856"/>
        <c:scaling>
          <c:orientation val="maxMin"/>
        </c:scaling>
        <c:axPos val="l"/>
        <c:tickLblPos val="nextTo"/>
        <c:crossAx val="132809472"/>
        <c:crosses val="autoZero"/>
        <c:auto val="1"/>
        <c:lblAlgn val="ctr"/>
        <c:lblOffset val="100"/>
      </c:catAx>
      <c:valAx>
        <c:axId val="132809472"/>
        <c:scaling>
          <c:orientation val="minMax"/>
        </c:scaling>
        <c:axPos val="t"/>
        <c:majorGridlines/>
        <c:numFmt formatCode="General" sourceLinked="1"/>
        <c:tickLblPos val="high"/>
        <c:crossAx val="13272985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Zones à bâtir construites/non construites par type de commune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Construit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Analyse_nonconstr_Types_comm!$H$4:$H$12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0.86714749507666589</c:v>
                </c:pt>
                <c:pt idx="4" formatCode="0%">
                  <c:v>0.78726210646166039</c:v>
                </c:pt>
                <c:pt idx="5" formatCode="0%">
                  <c:v>0.74472686508422237</c:v>
                </c:pt>
                <c:pt idx="6" formatCode="0%">
                  <c:v>0.77041883719037718</c:v>
                </c:pt>
                <c:pt idx="7" formatCode="0%">
                  <c:v>0.70855504659082302</c:v>
                </c:pt>
                <c:pt idx="8" formatCode="0%">
                  <c:v>0.89562523500566971</c:v>
                </c:pt>
              </c:numCache>
            </c:numRef>
          </c:val>
        </c:ser>
        <c:ser>
          <c:idx val="1"/>
          <c:order val="1"/>
          <c:tx>
            <c:v>Imprécision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Analyse_nonconstr_Types_comm!$I$4:$I$12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4.6373190308303343E-2</c:v>
                </c:pt>
                <c:pt idx="4" formatCode="0%">
                  <c:v>7.0151034430335824E-2</c:v>
                </c:pt>
                <c:pt idx="5" formatCode="0%">
                  <c:v>6.4197779601644758E-2</c:v>
                </c:pt>
                <c:pt idx="6" formatCode="0%">
                  <c:v>6.6877642430610063E-2</c:v>
                </c:pt>
                <c:pt idx="7" formatCode="0%">
                  <c:v>6.4487540379777109E-2</c:v>
                </c:pt>
                <c:pt idx="8" formatCode="0%">
                  <c:v>4.2037334891755422E-2</c:v>
                </c:pt>
              </c:numCache>
            </c:numRef>
          </c:val>
        </c:ser>
        <c:ser>
          <c:idx val="2"/>
          <c:order val="2"/>
          <c:tx>
            <c:v>Non construit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Analyse_nonconstr_Types_comm!$J$4:$J$12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8.647931461503075E-2</c:v>
                </c:pt>
                <c:pt idx="4" formatCode="0%">
                  <c:v>0.14258685910800359</c:v>
                </c:pt>
                <c:pt idx="5" formatCode="0%">
                  <c:v>0.19107535531413289</c:v>
                </c:pt>
                <c:pt idx="6" formatCode="0%">
                  <c:v>0.16270352037901281</c:v>
                </c:pt>
                <c:pt idx="7" formatCode="0%">
                  <c:v>0.22695741302939992</c:v>
                </c:pt>
                <c:pt idx="8" formatCode="0%">
                  <c:v>6.2337430102574795E-2</c:v>
                </c:pt>
              </c:numCache>
            </c:numRef>
          </c:val>
        </c:ser>
        <c:gapWidth val="50"/>
        <c:overlap val="100"/>
        <c:axId val="132923776"/>
        <c:axId val="132925312"/>
      </c:barChart>
      <c:catAx>
        <c:axId val="132923776"/>
        <c:scaling>
          <c:orientation val="maxMin"/>
        </c:scaling>
        <c:axPos val="l"/>
        <c:tickLblPos val="nextTo"/>
        <c:crossAx val="132925312"/>
        <c:crosses val="autoZero"/>
        <c:auto val="1"/>
        <c:lblAlgn val="ctr"/>
        <c:lblOffset val="100"/>
      </c:catAx>
      <c:valAx>
        <c:axId val="132925312"/>
        <c:scaling>
          <c:orientation val="minMax"/>
        </c:scaling>
        <c:axPos val="t"/>
        <c:majorGridlines/>
        <c:numFmt formatCode="0%" sourceLinked="1"/>
        <c:tickLblPos val="high"/>
        <c:crossAx val="13292377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44450</xdr:colOff>
      <xdr:row>14</xdr:row>
      <xdr:rowOff>69850</xdr:rowOff>
    </xdr:from>
    <xdr:to>
      <xdr:col>8</xdr:col>
      <xdr:colOff>552450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10250" y="29718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69850</xdr:rowOff>
    </xdr:from>
    <xdr:to>
      <xdr:col>3</xdr:col>
      <xdr:colOff>288925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492125</xdr:colOff>
      <xdr:row>14</xdr:row>
      <xdr:rowOff>69850</xdr:rowOff>
    </xdr:from>
    <xdr:to>
      <xdr:col>7</xdr:col>
      <xdr:colOff>933450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048375" y="33147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72150" y="30003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1092200</xdr:colOff>
      <xdr:row>14</xdr:row>
      <xdr:rowOff>69850</xdr:rowOff>
    </xdr:from>
    <xdr:to>
      <xdr:col>8</xdr:col>
      <xdr:colOff>952500</xdr:colOff>
      <xdr:row>34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43575" y="37242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67375" y="34766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69850</xdr:rowOff>
    </xdr:from>
    <xdr:to>
      <xdr:col>3</xdr:col>
      <xdr:colOff>688975</xdr:colOff>
      <xdr:row>36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05475" y="36004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038850" y="31337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67400" y="26860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44450</xdr:colOff>
      <xdr:row>14</xdr:row>
      <xdr:rowOff>69850</xdr:rowOff>
    </xdr:from>
    <xdr:to>
      <xdr:col>8</xdr:col>
      <xdr:colOff>552450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6350</xdr:rowOff>
    </xdr:from>
    <xdr:to>
      <xdr:col>3</xdr:col>
      <xdr:colOff>889000</xdr:colOff>
      <xdr:row>51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81675" y="31337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467475" y="35718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81675" y="32766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69850</xdr:rowOff>
    </xdr:from>
    <xdr:to>
      <xdr:col>3</xdr:col>
      <xdr:colOff>288925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492125</xdr:colOff>
      <xdr:row>14</xdr:row>
      <xdr:rowOff>69850</xdr:rowOff>
    </xdr:from>
    <xdr:to>
      <xdr:col>7</xdr:col>
      <xdr:colOff>933450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15025" y="34290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43"/>
  <sheetViews>
    <sheetView tabSelected="1" workbookViewId="0">
      <selection activeCell="A4" sqref="A4:B5"/>
    </sheetView>
  </sheetViews>
  <sheetFormatPr baseColWidth="10" defaultRowHeight="15"/>
  <cols>
    <col min="1" max="1" width="43.7109375" style="36" customWidth="1"/>
    <col min="2" max="2" width="57.7109375" style="37" customWidth="1"/>
  </cols>
  <sheetData>
    <row r="1" spans="1:2" ht="18.75">
      <c r="A1" s="56" t="s">
        <v>69</v>
      </c>
    </row>
    <row r="2" spans="1:2" ht="18.75">
      <c r="A2" s="56" t="s">
        <v>70</v>
      </c>
    </row>
    <row r="4" spans="1:2" ht="12.75">
      <c r="A4" s="70" t="s">
        <v>61</v>
      </c>
      <c r="B4" s="71"/>
    </row>
    <row r="5" spans="1:2" ht="12.75">
      <c r="A5" s="72"/>
      <c r="B5" s="73"/>
    </row>
    <row r="6" spans="1:2">
      <c r="A6" s="29" t="s">
        <v>45</v>
      </c>
      <c r="B6" s="43" t="s">
        <v>46</v>
      </c>
    </row>
    <row r="7" spans="1:2">
      <c r="A7" s="30"/>
      <c r="B7" s="44"/>
    </row>
    <row r="8" spans="1:2">
      <c r="A8" s="29" t="s">
        <v>47</v>
      </c>
      <c r="B8" s="45" t="s">
        <v>48</v>
      </c>
    </row>
    <row r="9" spans="1:2">
      <c r="A9" s="31" t="s">
        <v>49</v>
      </c>
      <c r="B9" s="46">
        <v>53</v>
      </c>
    </row>
    <row r="10" spans="1:2">
      <c r="A10" s="30"/>
      <c r="B10" s="44"/>
    </row>
    <row r="11" spans="1:2">
      <c r="A11" s="29" t="s">
        <v>50</v>
      </c>
      <c r="B11" s="47"/>
    </row>
    <row r="12" spans="1:2">
      <c r="A12" s="32" t="s">
        <v>51</v>
      </c>
      <c r="B12" s="45">
        <v>24</v>
      </c>
    </row>
    <row r="13" spans="1:2">
      <c r="A13" s="31" t="s">
        <v>52</v>
      </c>
      <c r="B13" s="45" t="s">
        <v>135</v>
      </c>
    </row>
    <row r="14" spans="1:2">
      <c r="A14" s="30"/>
      <c r="B14" s="48"/>
    </row>
    <row r="15" spans="1:2">
      <c r="A15" s="33" t="s">
        <v>53</v>
      </c>
      <c r="B15" s="45" t="s">
        <v>54</v>
      </c>
    </row>
    <row r="16" spans="1:2">
      <c r="A16" s="30"/>
      <c r="B16" s="48"/>
    </row>
    <row r="17" spans="1:2" ht="120">
      <c r="A17" s="29" t="s">
        <v>55</v>
      </c>
      <c r="B17" s="49" t="s">
        <v>59</v>
      </c>
    </row>
    <row r="18" spans="1:2" ht="30">
      <c r="A18" s="34"/>
      <c r="B18" s="50" t="s">
        <v>56</v>
      </c>
    </row>
    <row r="19" spans="1:2" ht="45">
      <c r="A19" s="31"/>
      <c r="B19" s="50" t="s">
        <v>57</v>
      </c>
    </row>
    <row r="20" spans="1:2">
      <c r="A20" s="31"/>
      <c r="B20" s="50" t="s">
        <v>58</v>
      </c>
    </row>
    <row r="21" spans="1:2">
      <c r="A21" s="35"/>
      <c r="B21" s="51"/>
    </row>
    <row r="23" spans="1:2" s="53" customFormat="1" ht="17.100000000000001" customHeight="1">
      <c r="A23" s="52" t="s">
        <v>62</v>
      </c>
      <c r="B23" s="52"/>
    </row>
    <row r="24" spans="1:2" s="53" customFormat="1" ht="15" customHeight="1">
      <c r="A24" s="54" t="s">
        <v>81</v>
      </c>
      <c r="B24" s="52"/>
    </row>
    <row r="25" spans="1:2">
      <c r="A25" s="54" t="s">
        <v>63</v>
      </c>
      <c r="B25" s="55"/>
    </row>
    <row r="26" spans="1:2">
      <c r="A26" s="54" t="s">
        <v>64</v>
      </c>
      <c r="B26" s="55"/>
    </row>
    <row r="27" spans="1:2">
      <c r="A27" s="54" t="s">
        <v>65</v>
      </c>
      <c r="B27" s="55"/>
    </row>
    <row r="28" spans="1:2">
      <c r="A28" s="54" t="s">
        <v>66</v>
      </c>
      <c r="B28" s="55"/>
    </row>
    <row r="29" spans="1:2">
      <c r="A29" s="54" t="s">
        <v>67</v>
      </c>
      <c r="B29" s="55"/>
    </row>
    <row r="30" spans="1:2">
      <c r="A30" s="54" t="s">
        <v>68</v>
      </c>
      <c r="B30" s="55"/>
    </row>
    <row r="34" spans="1:1">
      <c r="A34" s="60" t="s">
        <v>70</v>
      </c>
    </row>
    <row r="35" spans="1:1">
      <c r="A35" s="60" t="s">
        <v>82</v>
      </c>
    </row>
    <row r="36" spans="1:1">
      <c r="A36" s="60" t="s">
        <v>83</v>
      </c>
    </row>
    <row r="37" spans="1:1">
      <c r="A37" s="60"/>
    </row>
    <row r="38" spans="1:1">
      <c r="A38" s="60" t="s">
        <v>84</v>
      </c>
    </row>
    <row r="39" spans="1:1">
      <c r="A39" s="60" t="s">
        <v>69</v>
      </c>
    </row>
    <row r="40" spans="1:1">
      <c r="A40" s="60" t="s">
        <v>85</v>
      </c>
    </row>
    <row r="41" spans="1:1">
      <c r="A41" s="59" t="s">
        <v>86</v>
      </c>
    </row>
    <row r="42" spans="1:1">
      <c r="A42" s="60"/>
    </row>
    <row r="43" spans="1:1">
      <c r="A43" s="60" t="s">
        <v>87</v>
      </c>
    </row>
  </sheetData>
  <mergeCells count="1">
    <mergeCell ref="A4:B5"/>
  </mergeCells>
  <hyperlinks>
    <hyperlink ref="A41" r:id="rId1"/>
  </hyperlinks>
  <pageMargins left="0.70866141732283472" right="0.70866141732283472" top="0.78740157480314965" bottom="0.78740157480314965" header="0.31496062992125984" footer="0.31496062992125984"/>
  <pageSetup paperSize="9" scale="8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9"/>
  <sheetViews>
    <sheetView workbookViewId="0">
      <selection sqref="A1:A2"/>
    </sheetView>
  </sheetViews>
  <sheetFormatPr baseColWidth="10" defaultRowHeight="15"/>
  <cols>
    <col min="1" max="1" width="52.7109375" style="69" customWidth="1"/>
    <col min="2" max="2" width="70.7109375" style="69" customWidth="1"/>
    <col min="3" max="16384" width="11.42578125" style="61"/>
  </cols>
  <sheetData>
    <row r="1" spans="1:2">
      <c r="A1" s="74" t="s">
        <v>88</v>
      </c>
      <c r="B1" s="76" t="s">
        <v>89</v>
      </c>
    </row>
    <row r="2" spans="1:2">
      <c r="A2" s="75"/>
      <c r="B2" s="77"/>
    </row>
    <row r="3" spans="1:2">
      <c r="A3" s="62" t="s">
        <v>18</v>
      </c>
      <c r="B3" s="63" t="s">
        <v>90</v>
      </c>
    </row>
    <row r="4" spans="1:2">
      <c r="A4" s="64" t="s">
        <v>25</v>
      </c>
      <c r="B4" s="65" t="s">
        <v>91</v>
      </c>
    </row>
    <row r="5" spans="1:2" ht="30">
      <c r="A5" s="64" t="s">
        <v>19</v>
      </c>
      <c r="B5" s="65" t="s">
        <v>92</v>
      </c>
    </row>
    <row r="6" spans="1:2" ht="45" customHeight="1">
      <c r="A6" s="64" t="s">
        <v>26</v>
      </c>
      <c r="B6" s="66" t="s">
        <v>93</v>
      </c>
    </row>
    <row r="7" spans="1:2">
      <c r="A7" s="64" t="s">
        <v>20</v>
      </c>
      <c r="B7" s="65" t="s">
        <v>94</v>
      </c>
    </row>
    <row r="8" spans="1:2" ht="30">
      <c r="A8" s="64" t="s">
        <v>21</v>
      </c>
      <c r="B8" s="65" t="s">
        <v>95</v>
      </c>
    </row>
    <row r="9" spans="1:2" ht="30">
      <c r="A9" s="64" t="s">
        <v>22</v>
      </c>
      <c r="B9" s="65" t="s">
        <v>96</v>
      </c>
    </row>
    <row r="10" spans="1:2" ht="17.25">
      <c r="A10" s="64" t="s">
        <v>97</v>
      </c>
      <c r="B10" s="65" t="s">
        <v>98</v>
      </c>
    </row>
    <row r="11" spans="1:2" ht="30">
      <c r="A11" s="64" t="s">
        <v>99</v>
      </c>
      <c r="B11" s="65" t="s">
        <v>100</v>
      </c>
    </row>
    <row r="12" spans="1:2" ht="17.25">
      <c r="A12" s="64" t="s">
        <v>101</v>
      </c>
      <c r="B12" s="65" t="s">
        <v>102</v>
      </c>
    </row>
    <row r="13" spans="1:2" ht="30">
      <c r="A13" s="64" t="s">
        <v>103</v>
      </c>
      <c r="B13" s="65" t="s">
        <v>104</v>
      </c>
    </row>
    <row r="14" spans="1:2" ht="15" customHeight="1">
      <c r="A14" s="64" t="s">
        <v>77</v>
      </c>
      <c r="B14" s="65" t="s">
        <v>105</v>
      </c>
    </row>
    <row r="15" spans="1:2" ht="15" customHeight="1">
      <c r="A15" s="64" t="s">
        <v>78</v>
      </c>
      <c r="B15" s="65" t="s">
        <v>106</v>
      </c>
    </row>
    <row r="16" spans="1:2">
      <c r="A16" s="64" t="s">
        <v>107</v>
      </c>
      <c r="B16" s="65" t="s">
        <v>108</v>
      </c>
    </row>
    <row r="17" spans="1:2" ht="30">
      <c r="A17" s="64" t="s">
        <v>79</v>
      </c>
      <c r="B17" s="65" t="s">
        <v>109</v>
      </c>
    </row>
    <row r="18" spans="1:2">
      <c r="A18" s="64" t="s">
        <v>28</v>
      </c>
      <c r="B18" s="65" t="s">
        <v>110</v>
      </c>
    </row>
    <row r="19" spans="1:2">
      <c r="A19" s="64" t="s">
        <v>29</v>
      </c>
      <c r="B19" s="65" t="s">
        <v>111</v>
      </c>
    </row>
    <row r="20" spans="1:2" ht="30">
      <c r="A20" s="64" t="s">
        <v>80</v>
      </c>
      <c r="B20" s="65" t="s">
        <v>112</v>
      </c>
    </row>
    <row r="21" spans="1:2">
      <c r="A21" s="64" t="s">
        <v>30</v>
      </c>
      <c r="B21" s="65" t="s">
        <v>111</v>
      </c>
    </row>
    <row r="22" spans="1:2" ht="17.25">
      <c r="A22" s="64" t="s">
        <v>113</v>
      </c>
      <c r="B22" s="65" t="s">
        <v>114</v>
      </c>
    </row>
    <row r="23" spans="1:2" ht="45">
      <c r="A23" s="64" t="s">
        <v>133</v>
      </c>
      <c r="B23" s="65" t="s">
        <v>115</v>
      </c>
    </row>
    <row r="24" spans="1:2" ht="30">
      <c r="A24" s="64" t="s">
        <v>31</v>
      </c>
      <c r="B24" s="65" t="s">
        <v>116</v>
      </c>
    </row>
    <row r="25" spans="1:2" ht="30">
      <c r="A25" s="64" t="s">
        <v>32</v>
      </c>
      <c r="B25" s="65" t="s">
        <v>117</v>
      </c>
    </row>
    <row r="26" spans="1:2" ht="30">
      <c r="A26" s="64" t="s">
        <v>141</v>
      </c>
      <c r="B26" s="65" t="s">
        <v>118</v>
      </c>
    </row>
    <row r="27" spans="1:2" ht="30">
      <c r="A27" s="64" t="s">
        <v>137</v>
      </c>
      <c r="B27" s="65" t="s">
        <v>119</v>
      </c>
    </row>
    <row r="28" spans="1:2" ht="30">
      <c r="A28" s="64" t="s">
        <v>33</v>
      </c>
      <c r="B28" s="65" t="s">
        <v>120</v>
      </c>
    </row>
    <row r="29" spans="1:2" ht="30">
      <c r="A29" s="64" t="s">
        <v>34</v>
      </c>
      <c r="B29" s="65" t="s">
        <v>121</v>
      </c>
    </row>
    <row r="30" spans="1:2" ht="30">
      <c r="A30" s="64" t="s">
        <v>35</v>
      </c>
      <c r="B30" s="65" t="s">
        <v>122</v>
      </c>
    </row>
    <row r="31" spans="1:2" ht="30">
      <c r="A31" s="64" t="s">
        <v>142</v>
      </c>
      <c r="B31" s="65" t="s">
        <v>123</v>
      </c>
    </row>
    <row r="32" spans="1:2" ht="30">
      <c r="A32" s="64" t="s">
        <v>138</v>
      </c>
      <c r="B32" s="65" t="s">
        <v>124</v>
      </c>
    </row>
    <row r="33" spans="1:2" ht="30">
      <c r="A33" s="64" t="s">
        <v>36</v>
      </c>
      <c r="B33" s="65" t="s">
        <v>125</v>
      </c>
    </row>
    <row r="34" spans="1:2">
      <c r="A34" s="64" t="s">
        <v>37</v>
      </c>
      <c r="B34" s="65" t="s">
        <v>126</v>
      </c>
    </row>
    <row r="35" spans="1:2">
      <c r="A35" s="64" t="s">
        <v>38</v>
      </c>
      <c r="B35" s="65" t="s">
        <v>127</v>
      </c>
    </row>
    <row r="36" spans="1:2">
      <c r="A36" s="64" t="s">
        <v>39</v>
      </c>
      <c r="B36" s="65" t="s">
        <v>128</v>
      </c>
    </row>
    <row r="37" spans="1:2" ht="30">
      <c r="A37" s="64" t="s">
        <v>40</v>
      </c>
      <c r="B37" s="65" t="s">
        <v>129</v>
      </c>
    </row>
    <row r="38" spans="1:2">
      <c r="A38" s="64" t="s">
        <v>130</v>
      </c>
      <c r="B38" s="65" t="s">
        <v>134</v>
      </c>
    </row>
    <row r="39" spans="1:2">
      <c r="A39" s="67" t="s">
        <v>131</v>
      </c>
      <c r="B39" s="68" t="s">
        <v>132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44.7109375" style="1" customWidth="1"/>
    <col min="3" max="3" width="17.7109375" style="1" customWidth="1"/>
    <col min="4" max="4" width="15.7109375" style="1" customWidth="1"/>
    <col min="5" max="6" width="17.7109375" style="1" customWidth="1"/>
    <col min="7" max="8" width="21.7109375" style="1" customWidth="1"/>
    <col min="9" max="9" width="24.7109375" style="1" customWidth="1"/>
    <col min="10" max="16384" width="11.42578125" style="1"/>
  </cols>
  <sheetData>
    <row r="1" spans="1:9" ht="18.75">
      <c r="A1" s="58" t="s">
        <v>71</v>
      </c>
      <c r="I1" s="79" t="s">
        <v>136</v>
      </c>
    </row>
    <row r="3" spans="1:9" ht="50.1" customHeight="1">
      <c r="A3" s="2" t="s">
        <v>18</v>
      </c>
      <c r="B3" s="2" t="s">
        <v>19</v>
      </c>
      <c r="C3" s="2" t="s">
        <v>20</v>
      </c>
      <c r="D3" s="2" t="s">
        <v>21</v>
      </c>
      <c r="E3" s="2" t="s">
        <v>22</v>
      </c>
      <c r="F3" s="2" t="s">
        <v>23</v>
      </c>
      <c r="G3" s="2" t="s">
        <v>41</v>
      </c>
      <c r="H3" s="2" t="s">
        <v>42</v>
      </c>
      <c r="I3" s="2" t="s">
        <v>43</v>
      </c>
    </row>
    <row r="4" spans="1:9" ht="15" customHeight="1">
      <c r="A4" s="5">
        <v>11</v>
      </c>
      <c r="B4" s="5" t="s">
        <v>0</v>
      </c>
      <c r="C4" s="6">
        <v>2261.9472581882301</v>
      </c>
      <c r="D4" s="7">
        <f t="shared" ref="D4:D12" si="0">C4/$C$13</f>
        <v>0.41714084722762956</v>
      </c>
      <c r="E4" s="6">
        <v>109702</v>
      </c>
      <c r="F4" s="6">
        <v>10939</v>
      </c>
      <c r="G4" s="6">
        <f>(C4*10000)/E4</f>
        <v>206.1901568055487</v>
      </c>
      <c r="H4" s="6">
        <f>(C4*10000)/F4</f>
        <v>2067.7824830315662</v>
      </c>
      <c r="I4" s="6">
        <f>(C4*10000)/(E4+F4)</f>
        <v>187.49407400371601</v>
      </c>
    </row>
    <row r="5" spans="1:9" ht="15" customHeight="1">
      <c r="A5" s="8">
        <v>12</v>
      </c>
      <c r="B5" s="8" t="s">
        <v>1</v>
      </c>
      <c r="C5" s="9">
        <v>724.74310155999899</v>
      </c>
      <c r="D5" s="10">
        <f t="shared" si="0"/>
        <v>0.13365473059229044</v>
      </c>
      <c r="E5" s="9">
        <v>1255</v>
      </c>
      <c r="F5" s="9">
        <v>27091</v>
      </c>
      <c r="G5" s="9">
        <f t="shared" ref="G5:G12" si="1">(C5*10000)/E5</f>
        <v>5774.8454307569646</v>
      </c>
      <c r="H5" s="9">
        <f t="shared" ref="H5:H12" si="2">(C5*10000)/F5</f>
        <v>267.5217236573028</v>
      </c>
      <c r="I5" s="9">
        <f t="shared" ref="I5:I12" si="3">(C5*10000)/(E5+F5)</f>
        <v>255.67738007478974</v>
      </c>
    </row>
    <row r="6" spans="1:9" ht="15" customHeight="1">
      <c r="A6" s="8">
        <v>13</v>
      </c>
      <c r="B6" s="8" t="s">
        <v>2</v>
      </c>
      <c r="C6" s="9">
        <v>296.17174271200003</v>
      </c>
      <c r="D6" s="10">
        <f t="shared" si="0"/>
        <v>5.4619015201408494E-2</v>
      </c>
      <c r="E6" s="9">
        <v>15321</v>
      </c>
      <c r="F6" s="9">
        <v>12497</v>
      </c>
      <c r="G6" s="9">
        <f t="shared" si="1"/>
        <v>193.31097363879644</v>
      </c>
      <c r="H6" s="9">
        <f t="shared" si="2"/>
        <v>236.99427279507083</v>
      </c>
      <c r="I6" s="9">
        <f t="shared" si="3"/>
        <v>106.4676622014523</v>
      </c>
    </row>
    <row r="7" spans="1:9" ht="15" customHeight="1">
      <c r="A7" s="8">
        <v>14</v>
      </c>
      <c r="B7" s="8" t="s">
        <v>3</v>
      </c>
      <c r="C7" s="9">
        <v>474.98835955007496</v>
      </c>
      <c r="D7" s="10">
        <f t="shared" si="0"/>
        <v>8.7595785449340491E-2</v>
      </c>
      <c r="E7" s="9">
        <v>35022</v>
      </c>
      <c r="F7" s="9">
        <v>18446</v>
      </c>
      <c r="G7" s="9">
        <f t="shared" si="1"/>
        <v>135.62570942552537</v>
      </c>
      <c r="H7" s="9">
        <f t="shared" si="2"/>
        <v>257.50209235068576</v>
      </c>
      <c r="I7" s="9">
        <f t="shared" si="3"/>
        <v>88.836006499228503</v>
      </c>
    </row>
    <row r="8" spans="1:9" ht="15" customHeight="1">
      <c r="A8" s="8">
        <v>15</v>
      </c>
      <c r="B8" s="8" t="s">
        <v>4</v>
      </c>
      <c r="C8" s="9">
        <v>637.44698651024805</v>
      </c>
      <c r="D8" s="10">
        <f t="shared" si="0"/>
        <v>0.11755586919766131</v>
      </c>
      <c r="E8" s="9">
        <v>1889</v>
      </c>
      <c r="F8" s="9">
        <v>11605</v>
      </c>
      <c r="G8" s="14" t="s">
        <v>44</v>
      </c>
      <c r="H8" s="14" t="s">
        <v>44</v>
      </c>
      <c r="I8" s="14" t="s">
        <v>44</v>
      </c>
    </row>
    <row r="9" spans="1:9" ht="15" customHeight="1">
      <c r="A9" s="8">
        <v>16</v>
      </c>
      <c r="B9" s="8" t="s">
        <v>5</v>
      </c>
      <c r="C9" s="9">
        <v>271.423103096175</v>
      </c>
      <c r="D9" s="10">
        <f t="shared" si="0"/>
        <v>5.0054952772585308E-2</v>
      </c>
      <c r="E9" s="9">
        <v>600</v>
      </c>
      <c r="F9" s="9">
        <v>295</v>
      </c>
      <c r="G9" s="14" t="s">
        <v>44</v>
      </c>
      <c r="H9" s="14" t="s">
        <v>44</v>
      </c>
      <c r="I9" s="14" t="s">
        <v>44</v>
      </c>
    </row>
    <row r="10" spans="1:9" ht="15" customHeight="1">
      <c r="A10" s="8">
        <v>17</v>
      </c>
      <c r="B10" s="8" t="s">
        <v>6</v>
      </c>
      <c r="C10" s="9">
        <v>55.209982499999903</v>
      </c>
      <c r="D10" s="10">
        <f t="shared" si="0"/>
        <v>1.0181642738177439E-2</v>
      </c>
      <c r="E10" s="9">
        <v>177</v>
      </c>
      <c r="F10" s="9">
        <v>213</v>
      </c>
      <c r="G10" s="14" t="s">
        <v>44</v>
      </c>
      <c r="H10" s="14" t="s">
        <v>44</v>
      </c>
      <c r="I10" s="14" t="s">
        <v>44</v>
      </c>
    </row>
    <row r="11" spans="1:9" ht="15" customHeight="1">
      <c r="A11" s="8">
        <v>18</v>
      </c>
      <c r="B11" s="8" t="s">
        <v>7</v>
      </c>
      <c r="C11" s="9">
        <v>691.846722448023</v>
      </c>
      <c r="D11" s="10">
        <f t="shared" si="0"/>
        <v>0.12758808893925636</v>
      </c>
      <c r="E11" s="9">
        <v>430</v>
      </c>
      <c r="F11" s="9">
        <v>204</v>
      </c>
      <c r="G11" s="14" t="s">
        <v>44</v>
      </c>
      <c r="H11" s="14" t="s">
        <v>44</v>
      </c>
      <c r="I11" s="14" t="s">
        <v>44</v>
      </c>
    </row>
    <row r="12" spans="1:9" ht="15" customHeight="1">
      <c r="A12" s="8">
        <v>19</v>
      </c>
      <c r="B12" s="8" t="s">
        <v>8</v>
      </c>
      <c r="C12" s="9">
        <v>8.7251744999991203</v>
      </c>
      <c r="D12" s="10">
        <f t="shared" si="0"/>
        <v>1.6090678816506989E-3</v>
      </c>
      <c r="E12" s="9">
        <v>86</v>
      </c>
      <c r="F12" s="9">
        <v>18</v>
      </c>
      <c r="G12" s="14" t="s">
        <v>44</v>
      </c>
      <c r="H12" s="14" t="s">
        <v>44</v>
      </c>
      <c r="I12" s="14" t="s">
        <v>44</v>
      </c>
    </row>
    <row r="13" spans="1:9" ht="15" customHeight="1">
      <c r="A13" s="78"/>
      <c r="B13" s="78"/>
      <c r="C13" s="11">
        <f>SUM(C4:C12)</f>
        <v>5422.5024310647486</v>
      </c>
      <c r="D13" s="12"/>
      <c r="E13" s="11">
        <f>SUM(E4:E12)</f>
        <v>164482</v>
      </c>
      <c r="F13" s="11">
        <f>SUM(F4:F12)</f>
        <v>81308</v>
      </c>
      <c r="G13" s="11">
        <f>(C13*10000)/E13</f>
        <v>329.67147961872718</v>
      </c>
      <c r="H13" s="11">
        <f>(C13*10000)/F13</f>
        <v>666.90884427912977</v>
      </c>
      <c r="I13" s="11">
        <f>(C13*10000)/(E13+F13)</f>
        <v>220.61525819051829</v>
      </c>
    </row>
    <row r="14" spans="1:9" ht="15" customHeight="1">
      <c r="A14" s="57" t="s">
        <v>24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44.7109375" style="1" customWidth="1"/>
    <col min="3" max="3" width="17.7109375" style="1" customWidth="1"/>
    <col min="4" max="4" width="15.7109375" style="1" customWidth="1"/>
    <col min="5" max="6" width="17.7109375" style="1" customWidth="1"/>
    <col min="7" max="8" width="21.7109375" style="1" customWidth="1"/>
    <col min="9" max="9" width="24.7109375" style="1" customWidth="1"/>
    <col min="10" max="16384" width="11.42578125" style="1"/>
  </cols>
  <sheetData>
    <row r="1" spans="1:9" ht="18.75">
      <c r="A1" s="58" t="s">
        <v>72</v>
      </c>
      <c r="I1" s="79" t="s">
        <v>136</v>
      </c>
    </row>
    <row r="3" spans="1:9" ht="50.1" customHeight="1">
      <c r="A3" s="2" t="s">
        <v>25</v>
      </c>
      <c r="B3" s="2" t="s">
        <v>26</v>
      </c>
      <c r="C3" s="2" t="s">
        <v>20</v>
      </c>
      <c r="D3" s="2" t="s">
        <v>21</v>
      </c>
      <c r="E3" s="2" t="s">
        <v>22</v>
      </c>
      <c r="F3" s="2" t="s">
        <v>23</v>
      </c>
      <c r="G3" s="2" t="s">
        <v>41</v>
      </c>
      <c r="H3" s="2" t="s">
        <v>42</v>
      </c>
      <c r="I3" s="2" t="s">
        <v>43</v>
      </c>
    </row>
    <row r="4" spans="1:9" ht="15" customHeight="1">
      <c r="A4" s="5">
        <v>1</v>
      </c>
      <c r="B4" s="5" t="s">
        <v>9</v>
      </c>
      <c r="C4" s="13" t="s">
        <v>44</v>
      </c>
      <c r="D4" s="13" t="s">
        <v>44</v>
      </c>
      <c r="E4" s="13" t="s">
        <v>44</v>
      </c>
      <c r="F4" s="13" t="s">
        <v>44</v>
      </c>
      <c r="G4" s="13" t="s">
        <v>44</v>
      </c>
      <c r="H4" s="13" t="s">
        <v>44</v>
      </c>
      <c r="I4" s="13" t="s">
        <v>44</v>
      </c>
    </row>
    <row r="5" spans="1:9" ht="15" customHeight="1">
      <c r="A5" s="8">
        <v>2</v>
      </c>
      <c r="B5" s="8" t="s">
        <v>10</v>
      </c>
      <c r="C5" s="14" t="s">
        <v>44</v>
      </c>
      <c r="D5" s="14" t="s">
        <v>44</v>
      </c>
      <c r="E5" s="14" t="s">
        <v>44</v>
      </c>
      <c r="F5" s="14" t="s">
        <v>44</v>
      </c>
      <c r="G5" s="14" t="s">
        <v>44</v>
      </c>
      <c r="H5" s="14" t="s">
        <v>44</v>
      </c>
      <c r="I5" s="14" t="s">
        <v>44</v>
      </c>
    </row>
    <row r="6" spans="1:9" ht="15" customHeight="1">
      <c r="A6" s="8">
        <v>3</v>
      </c>
      <c r="B6" s="8" t="s">
        <v>11</v>
      </c>
      <c r="C6" s="14" t="s">
        <v>44</v>
      </c>
      <c r="D6" s="14" t="s">
        <v>44</v>
      </c>
      <c r="E6" s="14" t="s">
        <v>44</v>
      </c>
      <c r="F6" s="14" t="s">
        <v>44</v>
      </c>
      <c r="G6" s="14" t="s">
        <v>44</v>
      </c>
      <c r="H6" s="14" t="s">
        <v>44</v>
      </c>
      <c r="I6" s="14" t="s">
        <v>44</v>
      </c>
    </row>
    <row r="7" spans="1:9" ht="15" customHeight="1">
      <c r="A7" s="8">
        <v>4</v>
      </c>
      <c r="B7" s="8" t="s">
        <v>12</v>
      </c>
      <c r="C7" s="9">
        <v>1887.5375913016301</v>
      </c>
      <c r="D7" s="10">
        <f t="shared" ref="D7:D12" si="0">C7/$C$13</f>
        <v>0.34809345229394317</v>
      </c>
      <c r="E7" s="9">
        <v>78666</v>
      </c>
      <c r="F7" s="9">
        <v>53149</v>
      </c>
      <c r="G7" s="9">
        <f t="shared" ref="G7:G12" si="1">(C7*10000)/E7</f>
        <v>239.94325265065339</v>
      </c>
      <c r="H7" s="9">
        <f t="shared" ref="H7:H12" si="2">(C7*10000)/F7</f>
        <v>355.1407535986811</v>
      </c>
      <c r="I7" s="9">
        <f t="shared" ref="I7:I12" si="3">(C7*10000)/(E7+F7)</f>
        <v>143.19596338061905</v>
      </c>
    </row>
    <row r="8" spans="1:9" ht="15" customHeight="1">
      <c r="A8" s="8">
        <v>5</v>
      </c>
      <c r="B8" s="8" t="s">
        <v>13</v>
      </c>
      <c r="C8" s="9">
        <v>1594.98598058424</v>
      </c>
      <c r="D8" s="10">
        <f t="shared" si="0"/>
        <v>0.29414204988582193</v>
      </c>
      <c r="E8" s="9">
        <v>46639</v>
      </c>
      <c r="F8" s="9">
        <v>15302</v>
      </c>
      <c r="G8" s="9">
        <f t="shared" si="1"/>
        <v>341.9854586471065</v>
      </c>
      <c r="H8" s="9">
        <f t="shared" si="2"/>
        <v>1042.3382437486864</v>
      </c>
      <c r="I8" s="9">
        <f t="shared" si="3"/>
        <v>257.50084444620524</v>
      </c>
    </row>
    <row r="9" spans="1:9" ht="15" customHeight="1">
      <c r="A9" s="8">
        <v>6</v>
      </c>
      <c r="B9" s="8" t="s">
        <v>14</v>
      </c>
      <c r="C9" s="9">
        <v>543.97484086475004</v>
      </c>
      <c r="D9" s="10">
        <f t="shared" si="0"/>
        <v>0.1003180446261111</v>
      </c>
      <c r="E9" s="9">
        <v>9952</v>
      </c>
      <c r="F9" s="9">
        <v>3305</v>
      </c>
      <c r="G9" s="9">
        <f t="shared" si="1"/>
        <v>546.59851373065715</v>
      </c>
      <c r="H9" s="9">
        <f t="shared" si="2"/>
        <v>1645.9147983804842</v>
      </c>
      <c r="I9" s="9">
        <f t="shared" si="3"/>
        <v>410.33027145262878</v>
      </c>
    </row>
    <row r="10" spans="1:9" ht="15" customHeight="1">
      <c r="A10" s="8">
        <v>7</v>
      </c>
      <c r="B10" s="8" t="s">
        <v>15</v>
      </c>
      <c r="C10" s="9">
        <v>1053.51021538488</v>
      </c>
      <c r="D10" s="10">
        <f t="shared" si="0"/>
        <v>0.19428487654509252</v>
      </c>
      <c r="E10" s="9">
        <v>24154</v>
      </c>
      <c r="F10" s="9">
        <v>7774</v>
      </c>
      <c r="G10" s="9">
        <f t="shared" si="1"/>
        <v>436.16387156780655</v>
      </c>
      <c r="H10" s="9">
        <f t="shared" si="2"/>
        <v>1355.1713601554925</v>
      </c>
      <c r="I10" s="9">
        <f t="shared" si="3"/>
        <v>329.96436212255071</v>
      </c>
    </row>
    <row r="11" spans="1:9" ht="15" customHeight="1">
      <c r="A11" s="8">
        <v>8</v>
      </c>
      <c r="B11" s="8" t="s">
        <v>16</v>
      </c>
      <c r="C11" s="9">
        <v>327.503069429253</v>
      </c>
      <c r="D11" s="10">
        <f t="shared" si="0"/>
        <v>6.0397035057657866E-2</v>
      </c>
      <c r="E11" s="9">
        <v>4831</v>
      </c>
      <c r="F11" s="9">
        <v>1734</v>
      </c>
      <c r="G11" s="9">
        <f t="shared" si="1"/>
        <v>677.91982908145928</v>
      </c>
      <c r="H11" s="9">
        <f t="shared" si="2"/>
        <v>1888.7143565700865</v>
      </c>
      <c r="I11" s="9">
        <f t="shared" si="3"/>
        <v>498.86225350990554</v>
      </c>
    </row>
    <row r="12" spans="1:9" ht="15" customHeight="1">
      <c r="A12" s="8">
        <v>9</v>
      </c>
      <c r="B12" s="8" t="s">
        <v>17</v>
      </c>
      <c r="C12" s="9">
        <v>14.9907335000015</v>
      </c>
      <c r="D12" s="10">
        <f t="shared" si="0"/>
        <v>2.7645415913733285E-3</v>
      </c>
      <c r="E12" s="9">
        <v>240</v>
      </c>
      <c r="F12" s="9">
        <v>44</v>
      </c>
      <c r="G12" s="9">
        <f t="shared" si="1"/>
        <v>624.61389583339587</v>
      </c>
      <c r="H12" s="9">
        <f t="shared" si="2"/>
        <v>3406.9848863639777</v>
      </c>
      <c r="I12" s="9">
        <f t="shared" si="3"/>
        <v>527.84272887329223</v>
      </c>
    </row>
    <row r="13" spans="1:9" ht="15" customHeight="1">
      <c r="A13" s="78"/>
      <c r="B13" s="78"/>
      <c r="C13" s="11">
        <f>SUM(C4:C12)</f>
        <v>5422.502431064755</v>
      </c>
      <c r="D13" s="12"/>
      <c r="E13" s="11">
        <f>SUM(E4:E12)</f>
        <v>164482</v>
      </c>
      <c r="F13" s="11">
        <f>SUM(F4:F12)</f>
        <v>81308</v>
      </c>
      <c r="G13" s="11">
        <f>(C13*10000)/E13</f>
        <v>329.67147961872757</v>
      </c>
      <c r="H13" s="11">
        <f>(C13*10000)/F13</f>
        <v>666.90884427913056</v>
      </c>
      <c r="I13" s="11">
        <f>(C13*10000)/(E13+F13)</f>
        <v>220.61525819051852</v>
      </c>
    </row>
    <row r="14" spans="1:9" ht="15" customHeight="1">
      <c r="A14" s="57" t="s">
        <v>24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6.7109375" style="1" customWidth="1"/>
    <col min="5" max="10" width="17.7109375" style="1" customWidth="1"/>
    <col min="11" max="16384" width="11.42578125" style="1"/>
  </cols>
  <sheetData>
    <row r="1" spans="1:10" ht="18.75">
      <c r="A1" s="58" t="s">
        <v>73</v>
      </c>
      <c r="J1" s="79" t="s">
        <v>136</v>
      </c>
    </row>
    <row r="3" spans="1:10" ht="50.1" customHeight="1">
      <c r="A3" s="2" t="s">
        <v>18</v>
      </c>
      <c r="B3" s="2" t="s">
        <v>19</v>
      </c>
      <c r="C3" s="2" t="s">
        <v>77</v>
      </c>
      <c r="D3" s="2" t="s">
        <v>78</v>
      </c>
      <c r="E3" s="2" t="s">
        <v>27</v>
      </c>
      <c r="F3" s="2" t="s">
        <v>79</v>
      </c>
      <c r="G3" s="2" t="s">
        <v>28</v>
      </c>
      <c r="H3" s="2" t="s">
        <v>29</v>
      </c>
      <c r="I3" s="2" t="s">
        <v>80</v>
      </c>
      <c r="J3" s="2" t="s">
        <v>30</v>
      </c>
    </row>
    <row r="4" spans="1:10" ht="15" customHeight="1">
      <c r="A4" s="5">
        <v>11</v>
      </c>
      <c r="B4" s="5" t="s">
        <v>0</v>
      </c>
      <c r="C4" s="15">
        <v>361.90209170609199</v>
      </c>
      <c r="D4" s="15">
        <v>588.12241937379497</v>
      </c>
      <c r="E4" s="15">
        <v>1673.8248388144352</v>
      </c>
      <c r="F4" s="15">
        <v>226.22032766770297</v>
      </c>
      <c r="G4" s="15">
        <v>361.90209170609199</v>
      </c>
      <c r="H4" s="16">
        <f>E4/SUM($E4:$G4)</f>
        <v>0.73999286798363817</v>
      </c>
      <c r="I4" s="16">
        <f t="shared" ref="I4:J4" si="0">F4/SUM($E4:$G4)</f>
        <v>0.10001131849948636</v>
      </c>
      <c r="J4" s="16">
        <f t="shared" si="0"/>
        <v>0.15999581351687553</v>
      </c>
    </row>
    <row r="5" spans="1:10" ht="15" customHeight="1">
      <c r="A5" s="8">
        <v>12</v>
      </c>
      <c r="B5" s="8" t="s">
        <v>1</v>
      </c>
      <c r="C5" s="17">
        <v>318.21854969527402</v>
      </c>
      <c r="D5" s="17">
        <v>369.39566709802403</v>
      </c>
      <c r="E5" s="17">
        <v>355.34743446197496</v>
      </c>
      <c r="F5" s="17">
        <v>51.177117402750014</v>
      </c>
      <c r="G5" s="17">
        <v>318.21854969527402</v>
      </c>
      <c r="H5" s="18">
        <f t="shared" ref="H5:H13" si="1">E5/SUM($E5:$G5)</f>
        <v>0.49030812945593377</v>
      </c>
      <c r="I5" s="18">
        <f t="shared" ref="I5:I13" si="2">F5/SUM($E5:$G5)</f>
        <v>7.0614149058600237E-2</v>
      </c>
      <c r="J5" s="18">
        <f t="shared" ref="J5:J13" si="3">G5/SUM($E5:$G5)</f>
        <v>0.43907772148546598</v>
      </c>
    </row>
    <row r="6" spans="1:10" ht="15" customHeight="1">
      <c r="A6" s="8">
        <v>13</v>
      </c>
      <c r="B6" s="8" t="s">
        <v>2</v>
      </c>
      <c r="C6" s="17">
        <v>32.401967040910897</v>
      </c>
      <c r="D6" s="17">
        <v>52.1637663276815</v>
      </c>
      <c r="E6" s="17">
        <v>244.00797638431851</v>
      </c>
      <c r="F6" s="17">
        <v>19.761799286770604</v>
      </c>
      <c r="G6" s="17">
        <v>32.401967040910897</v>
      </c>
      <c r="H6" s="18">
        <f t="shared" si="1"/>
        <v>0.82387325053353921</v>
      </c>
      <c r="I6" s="18">
        <f t="shared" si="2"/>
        <v>6.6724121301427283E-2</v>
      </c>
      <c r="J6" s="18">
        <f t="shared" si="3"/>
        <v>0.10940262816503346</v>
      </c>
    </row>
    <row r="7" spans="1:10" ht="15" customHeight="1">
      <c r="A7" s="8">
        <v>14</v>
      </c>
      <c r="B7" s="8" t="s">
        <v>3</v>
      </c>
      <c r="C7" s="17">
        <v>28.748130053547101</v>
      </c>
      <c r="D7" s="17">
        <v>58.138236394612505</v>
      </c>
      <c r="E7" s="17">
        <v>416.85012315546248</v>
      </c>
      <c r="F7" s="17">
        <v>29.390106341065405</v>
      </c>
      <c r="G7" s="17">
        <v>28.748130053547101</v>
      </c>
      <c r="H7" s="18">
        <f t="shared" si="1"/>
        <v>0.87760071331077882</v>
      </c>
      <c r="I7" s="18">
        <f t="shared" si="2"/>
        <v>6.1875424418620928E-2</v>
      </c>
      <c r="J7" s="18">
        <f t="shared" si="3"/>
        <v>6.0523862270600276E-2</v>
      </c>
    </row>
    <row r="8" spans="1:10" ht="15" customHeight="1">
      <c r="A8" s="8">
        <v>15</v>
      </c>
      <c r="B8" s="8" t="s">
        <v>4</v>
      </c>
      <c r="C8" s="14" t="s">
        <v>44</v>
      </c>
      <c r="D8" s="14" t="s">
        <v>44</v>
      </c>
      <c r="E8" s="17">
        <v>637.44698651024805</v>
      </c>
      <c r="F8" s="14" t="s">
        <v>44</v>
      </c>
      <c r="G8" s="14" t="s">
        <v>44</v>
      </c>
      <c r="H8" s="14" t="s">
        <v>44</v>
      </c>
      <c r="I8" s="14" t="s">
        <v>44</v>
      </c>
      <c r="J8" s="14" t="s">
        <v>44</v>
      </c>
    </row>
    <row r="9" spans="1:10" ht="15" customHeight="1">
      <c r="A9" s="8">
        <v>16</v>
      </c>
      <c r="B9" s="8" t="s">
        <v>5</v>
      </c>
      <c r="C9" s="14" t="s">
        <v>44</v>
      </c>
      <c r="D9" s="14" t="s">
        <v>44</v>
      </c>
      <c r="E9" s="17">
        <v>271.423103096175</v>
      </c>
      <c r="F9" s="14" t="s">
        <v>44</v>
      </c>
      <c r="G9" s="14" t="s">
        <v>44</v>
      </c>
      <c r="H9" s="14" t="s">
        <v>44</v>
      </c>
      <c r="I9" s="14" t="s">
        <v>44</v>
      </c>
      <c r="J9" s="14" t="s">
        <v>44</v>
      </c>
    </row>
    <row r="10" spans="1:10" ht="15" customHeight="1">
      <c r="A10" s="8">
        <v>17</v>
      </c>
      <c r="B10" s="8" t="s">
        <v>6</v>
      </c>
      <c r="C10" s="14" t="s">
        <v>44</v>
      </c>
      <c r="D10" s="14" t="s">
        <v>44</v>
      </c>
      <c r="E10" s="17">
        <v>55.209982499999903</v>
      </c>
      <c r="F10" s="14" t="s">
        <v>44</v>
      </c>
      <c r="G10" s="14" t="s">
        <v>44</v>
      </c>
      <c r="H10" s="14" t="s">
        <v>44</v>
      </c>
      <c r="I10" s="14" t="s">
        <v>44</v>
      </c>
      <c r="J10" s="14" t="s">
        <v>44</v>
      </c>
    </row>
    <row r="11" spans="1:10" ht="15" customHeight="1">
      <c r="A11" s="8">
        <v>18</v>
      </c>
      <c r="B11" s="8" t="s">
        <v>7</v>
      </c>
      <c r="C11" s="14" t="s">
        <v>44</v>
      </c>
      <c r="D11" s="14" t="s">
        <v>44</v>
      </c>
      <c r="E11" s="17">
        <v>691.846722448023</v>
      </c>
      <c r="F11" s="14" t="s">
        <v>44</v>
      </c>
      <c r="G11" s="14" t="s">
        <v>44</v>
      </c>
      <c r="H11" s="14" t="s">
        <v>44</v>
      </c>
      <c r="I11" s="14" t="s">
        <v>44</v>
      </c>
      <c r="J11" s="14" t="s">
        <v>44</v>
      </c>
    </row>
    <row r="12" spans="1:10" ht="15" customHeight="1">
      <c r="A12" s="8">
        <v>19</v>
      </c>
      <c r="B12" s="8" t="s">
        <v>8</v>
      </c>
      <c r="C12" s="14" t="s">
        <v>44</v>
      </c>
      <c r="D12" s="14" t="s">
        <v>44</v>
      </c>
      <c r="E12" s="17">
        <v>8.7251744999991203</v>
      </c>
      <c r="F12" s="14" t="s">
        <v>44</v>
      </c>
      <c r="G12" s="14" t="s">
        <v>44</v>
      </c>
      <c r="H12" s="14" t="s">
        <v>44</v>
      </c>
      <c r="I12" s="14" t="s">
        <v>44</v>
      </c>
      <c r="J12" s="14" t="s">
        <v>44</v>
      </c>
    </row>
    <row r="13" spans="1:10" ht="15" customHeight="1">
      <c r="A13" s="78"/>
      <c r="B13" s="78"/>
      <c r="C13" s="11">
        <f>SUM(C4:C12)</f>
        <v>741.27073849582405</v>
      </c>
      <c r="D13" s="11">
        <f t="shared" ref="D13:G13" si="4">SUM(D4:D12)</f>
        <v>1067.8200891941131</v>
      </c>
      <c r="E13" s="11">
        <f t="shared" si="4"/>
        <v>4354.6823418706363</v>
      </c>
      <c r="F13" s="11">
        <f t="shared" si="4"/>
        <v>326.549350698289</v>
      </c>
      <c r="G13" s="11">
        <f t="shared" si="4"/>
        <v>741.27073849582405</v>
      </c>
      <c r="H13" s="19">
        <f t="shared" si="1"/>
        <v>0.8030761437603563</v>
      </c>
      <c r="I13" s="19">
        <f t="shared" si="2"/>
        <v>6.0221153397282769E-2</v>
      </c>
      <c r="J13" s="19">
        <f t="shared" si="3"/>
        <v>0.13670270284236091</v>
      </c>
    </row>
    <row r="14" spans="1:10" ht="15" customHeight="1">
      <c r="A14" s="57" t="s">
        <v>24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6.7109375" style="1" customWidth="1"/>
    <col min="5" max="10" width="17.7109375" style="1" customWidth="1"/>
    <col min="11" max="16384" width="11.42578125" style="1"/>
  </cols>
  <sheetData>
    <row r="1" spans="1:10" ht="18.75">
      <c r="A1" s="58" t="s">
        <v>74</v>
      </c>
      <c r="J1" s="79" t="s">
        <v>136</v>
      </c>
    </row>
    <row r="3" spans="1:10" ht="50.1" customHeight="1">
      <c r="A3" s="2" t="s">
        <v>25</v>
      </c>
      <c r="B3" s="2" t="s">
        <v>26</v>
      </c>
      <c r="C3" s="2" t="s">
        <v>77</v>
      </c>
      <c r="D3" s="2" t="s">
        <v>78</v>
      </c>
      <c r="E3" s="2" t="s">
        <v>27</v>
      </c>
      <c r="F3" s="2" t="s">
        <v>79</v>
      </c>
      <c r="G3" s="2" t="s">
        <v>28</v>
      </c>
      <c r="H3" s="2" t="s">
        <v>29</v>
      </c>
      <c r="I3" s="2" t="s">
        <v>80</v>
      </c>
      <c r="J3" s="2" t="s">
        <v>30</v>
      </c>
    </row>
    <row r="4" spans="1:10" ht="15" customHeight="1">
      <c r="A4" s="5">
        <v>1</v>
      </c>
      <c r="B4" s="5" t="s">
        <v>9</v>
      </c>
      <c r="C4" s="13" t="s">
        <v>44</v>
      </c>
      <c r="D4" s="13" t="s">
        <v>44</v>
      </c>
      <c r="E4" s="13" t="s">
        <v>44</v>
      </c>
      <c r="F4" s="13" t="s">
        <v>44</v>
      </c>
      <c r="G4" s="13" t="s">
        <v>44</v>
      </c>
      <c r="H4" s="13" t="s">
        <v>44</v>
      </c>
      <c r="I4" s="13" t="s">
        <v>44</v>
      </c>
      <c r="J4" s="13" t="s">
        <v>44</v>
      </c>
    </row>
    <row r="5" spans="1:10" ht="15" customHeight="1">
      <c r="A5" s="8">
        <v>2</v>
      </c>
      <c r="B5" s="8" t="s">
        <v>10</v>
      </c>
      <c r="C5" s="14" t="s">
        <v>44</v>
      </c>
      <c r="D5" s="14" t="s">
        <v>44</v>
      </c>
      <c r="E5" s="14" t="s">
        <v>44</v>
      </c>
      <c r="F5" s="14" t="s">
        <v>44</v>
      </c>
      <c r="G5" s="14" t="s">
        <v>44</v>
      </c>
      <c r="H5" s="14" t="s">
        <v>44</v>
      </c>
      <c r="I5" s="14" t="s">
        <v>44</v>
      </c>
      <c r="J5" s="14" t="s">
        <v>44</v>
      </c>
    </row>
    <row r="6" spans="1:10" ht="15" customHeight="1">
      <c r="A6" s="8">
        <v>3</v>
      </c>
      <c r="B6" s="8" t="s">
        <v>11</v>
      </c>
      <c r="C6" s="14" t="s">
        <v>44</v>
      </c>
      <c r="D6" s="14" t="s">
        <v>44</v>
      </c>
      <c r="E6" s="14" t="s">
        <v>44</v>
      </c>
      <c r="F6" s="14" t="s">
        <v>44</v>
      </c>
      <c r="G6" s="14" t="s">
        <v>44</v>
      </c>
      <c r="H6" s="14" t="s">
        <v>44</v>
      </c>
      <c r="I6" s="14" t="s">
        <v>44</v>
      </c>
      <c r="J6" s="14" t="s">
        <v>44</v>
      </c>
    </row>
    <row r="7" spans="1:10" ht="15" customHeight="1">
      <c r="A7" s="8">
        <v>4</v>
      </c>
      <c r="B7" s="8" t="s">
        <v>12</v>
      </c>
      <c r="C7" s="17">
        <v>163.232957205871</v>
      </c>
      <c r="D7" s="17">
        <v>250.76409714137799</v>
      </c>
      <c r="E7" s="17">
        <v>1636.7734941602521</v>
      </c>
      <c r="F7" s="17">
        <v>87.531139935506985</v>
      </c>
      <c r="G7" s="17">
        <v>163.232957205871</v>
      </c>
      <c r="H7" s="18">
        <f t="shared" ref="H7:H13" si="0">E7/SUM($E7:$G7)</f>
        <v>0.86714749507666589</v>
      </c>
      <c r="I7" s="18">
        <f t="shared" ref="I7:I13" si="1">F7/SUM($E7:$G7)</f>
        <v>4.6373190308303343E-2</v>
      </c>
      <c r="J7" s="18">
        <f t="shared" ref="J7:J13" si="2">G7/SUM($E7:$G7)</f>
        <v>8.647931461503075E-2</v>
      </c>
    </row>
    <row r="8" spans="1:10" ht="15" customHeight="1">
      <c r="A8" s="8">
        <v>5</v>
      </c>
      <c r="B8" s="8" t="s">
        <v>13</v>
      </c>
      <c r="C8" s="17">
        <v>227.42404129280601</v>
      </c>
      <c r="D8" s="17">
        <v>339.313957732674</v>
      </c>
      <c r="E8" s="17">
        <v>1255.672022851566</v>
      </c>
      <c r="F8" s="17">
        <v>111.88991643986799</v>
      </c>
      <c r="G8" s="17">
        <v>227.42404129280601</v>
      </c>
      <c r="H8" s="18">
        <f t="shared" si="0"/>
        <v>0.78726210646166039</v>
      </c>
      <c r="I8" s="18">
        <f t="shared" si="1"/>
        <v>7.0151034430335824E-2</v>
      </c>
      <c r="J8" s="18">
        <f t="shared" si="2"/>
        <v>0.14258685910800359</v>
      </c>
    </row>
    <row r="9" spans="1:10" ht="15" customHeight="1">
      <c r="A9" s="8">
        <v>6</v>
      </c>
      <c r="B9" s="8" t="s">
        <v>14</v>
      </c>
      <c r="C9" s="17">
        <v>103.940186000181</v>
      </c>
      <c r="D9" s="17">
        <v>138.862162942856</v>
      </c>
      <c r="E9" s="17">
        <v>405.11267792189403</v>
      </c>
      <c r="F9" s="17">
        <v>34.921976942675002</v>
      </c>
      <c r="G9" s="17">
        <v>103.940186000181</v>
      </c>
      <c r="H9" s="18">
        <f t="shared" si="0"/>
        <v>0.74472686508422237</v>
      </c>
      <c r="I9" s="18">
        <f t="shared" si="1"/>
        <v>6.4197779601644758E-2</v>
      </c>
      <c r="J9" s="18">
        <f t="shared" si="2"/>
        <v>0.19107535531413289</v>
      </c>
    </row>
    <row r="10" spans="1:10" ht="15" customHeight="1">
      <c r="A10" s="8">
        <v>7</v>
      </c>
      <c r="B10" s="8" t="s">
        <v>15</v>
      </c>
      <c r="C10" s="17">
        <v>171.40982079837201</v>
      </c>
      <c r="D10" s="17">
        <v>241.866100279877</v>
      </c>
      <c r="E10" s="17">
        <v>811.64411510500304</v>
      </c>
      <c r="F10" s="17">
        <v>70.456279481504993</v>
      </c>
      <c r="G10" s="17">
        <v>171.40982079837201</v>
      </c>
      <c r="H10" s="18">
        <f t="shared" si="0"/>
        <v>0.77041883719037718</v>
      </c>
      <c r="I10" s="18">
        <f t="shared" si="1"/>
        <v>6.6877642430610063E-2</v>
      </c>
      <c r="J10" s="18">
        <f t="shared" si="2"/>
        <v>0.16270352037901281</v>
      </c>
    </row>
    <row r="11" spans="1:10" ht="15" customHeight="1">
      <c r="A11" s="8">
        <v>8</v>
      </c>
      <c r="B11" s="8" t="s">
        <v>16</v>
      </c>
      <c r="C11" s="17">
        <v>74.32924939685121</v>
      </c>
      <c r="D11" s="17">
        <v>95.449116811171109</v>
      </c>
      <c r="E11" s="17">
        <v>232.05395261808189</v>
      </c>
      <c r="F11" s="17">
        <v>21.119867414319899</v>
      </c>
      <c r="G11" s="17">
        <v>74.32924939685121</v>
      </c>
      <c r="H11" s="18">
        <f t="shared" si="0"/>
        <v>0.70855504659082302</v>
      </c>
      <c r="I11" s="18">
        <f t="shared" si="1"/>
        <v>6.4487540379777109E-2</v>
      </c>
      <c r="J11" s="18">
        <f t="shared" si="2"/>
        <v>0.22695741302939992</v>
      </c>
    </row>
    <row r="12" spans="1:10" ht="15" customHeight="1">
      <c r="A12" s="8">
        <v>9</v>
      </c>
      <c r="B12" s="8" t="s">
        <v>17</v>
      </c>
      <c r="C12" s="17">
        <v>0.93448380174266998</v>
      </c>
      <c r="D12" s="17">
        <v>1.5646542861552899</v>
      </c>
      <c r="E12" s="17">
        <v>13.42607921384621</v>
      </c>
      <c r="F12" s="17">
        <v>0.63017048441261991</v>
      </c>
      <c r="G12" s="17">
        <v>0.93448380174266998</v>
      </c>
      <c r="H12" s="18">
        <f t="shared" si="0"/>
        <v>0.89562523500566971</v>
      </c>
      <c r="I12" s="18">
        <f t="shared" si="1"/>
        <v>4.2037334891755422E-2</v>
      </c>
      <c r="J12" s="18">
        <f t="shared" si="2"/>
        <v>6.2337430102574795E-2</v>
      </c>
    </row>
    <row r="13" spans="1:10" ht="15" customHeight="1">
      <c r="A13" s="78"/>
      <c r="B13" s="78"/>
      <c r="C13" s="11">
        <f>SUM(C4:C12)</f>
        <v>741.27073849582393</v>
      </c>
      <c r="D13" s="11">
        <f t="shared" ref="D13:G13" si="3">SUM(D4:D12)</f>
        <v>1067.8200891941112</v>
      </c>
      <c r="E13" s="11">
        <f t="shared" si="3"/>
        <v>4354.6823418706435</v>
      </c>
      <c r="F13" s="11">
        <f t="shared" si="3"/>
        <v>326.54935069828753</v>
      </c>
      <c r="G13" s="11">
        <f t="shared" si="3"/>
        <v>741.27073849582393</v>
      </c>
      <c r="H13" s="19">
        <f t="shared" si="0"/>
        <v>0.80307614376035685</v>
      </c>
      <c r="I13" s="19">
        <f t="shared" si="1"/>
        <v>6.0221153397282436E-2</v>
      </c>
      <c r="J13" s="19">
        <f t="shared" si="2"/>
        <v>0.13670270284236075</v>
      </c>
    </row>
    <row r="14" spans="1:10" ht="15" customHeight="1">
      <c r="A14" s="57" t="s">
        <v>24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>
      <selection activeCell="E39" sqref="E39"/>
    </sheetView>
  </sheetViews>
  <sheetFormatPr baseColWidth="10" defaultRowHeight="12.75"/>
  <cols>
    <col min="1" max="1" width="10.7109375" style="1" customWidth="1"/>
    <col min="2" max="2" width="44.7109375" style="1" customWidth="1"/>
    <col min="3" max="12" width="17.7109375" style="1" customWidth="1"/>
    <col min="13" max="16384" width="11.42578125" style="1"/>
  </cols>
  <sheetData>
    <row r="1" spans="1:12" ht="18.75">
      <c r="A1" s="58" t="s">
        <v>75</v>
      </c>
      <c r="L1" s="79" t="s">
        <v>136</v>
      </c>
    </row>
    <row r="3" spans="1:12" ht="50.1" customHeight="1">
      <c r="A3" s="2" t="s">
        <v>18</v>
      </c>
      <c r="B3" s="2" t="s">
        <v>19</v>
      </c>
      <c r="C3" s="2" t="s">
        <v>31</v>
      </c>
      <c r="D3" s="2" t="s">
        <v>32</v>
      </c>
      <c r="E3" s="2" t="s">
        <v>141</v>
      </c>
      <c r="F3" s="2" t="s">
        <v>139</v>
      </c>
      <c r="G3" s="2" t="s">
        <v>33</v>
      </c>
      <c r="H3" s="2" t="s">
        <v>34</v>
      </c>
      <c r="I3" s="2" t="s">
        <v>35</v>
      </c>
      <c r="J3" s="2" t="s">
        <v>142</v>
      </c>
      <c r="K3" s="2" t="s">
        <v>140</v>
      </c>
      <c r="L3" s="2" t="s">
        <v>36</v>
      </c>
    </row>
    <row r="4" spans="1:12" ht="15" customHeight="1">
      <c r="A4" s="20">
        <v>11</v>
      </c>
      <c r="B4" s="20" t="s">
        <v>0</v>
      </c>
      <c r="C4" s="21">
        <v>57.407194898930797</v>
      </c>
      <c r="D4" s="21">
        <v>399.92677429403102</v>
      </c>
      <c r="E4" s="15">
        <v>439.38630764399198</v>
      </c>
      <c r="F4" s="15">
        <v>631.72402704586</v>
      </c>
      <c r="G4" s="15">
        <v>733.50295968206399</v>
      </c>
      <c r="H4" s="16">
        <v>2.5379546121007176E-2</v>
      </c>
      <c r="I4" s="16">
        <v>0.17680640956400448</v>
      </c>
      <c r="J4" s="16">
        <v>0.19425134914573985</v>
      </c>
      <c r="K4" s="16">
        <v>0.2792832694296547</v>
      </c>
      <c r="L4" s="16">
        <v>0.32427942573959367</v>
      </c>
    </row>
    <row r="5" spans="1:12" ht="15" customHeight="1">
      <c r="A5" s="22">
        <v>12</v>
      </c>
      <c r="B5" s="22" t="s">
        <v>1</v>
      </c>
      <c r="C5" s="23">
        <v>2.2889834037504198</v>
      </c>
      <c r="D5" s="23">
        <v>84.147841569055203</v>
      </c>
      <c r="E5" s="17">
        <v>143.56127184306098</v>
      </c>
      <c r="F5" s="17">
        <v>188.05516342186198</v>
      </c>
      <c r="G5" s="17">
        <v>306.689840969523</v>
      </c>
      <c r="H5" s="18">
        <v>3.1583376232730076E-3</v>
      </c>
      <c r="I5" s="18">
        <v>0.11610713013878253</v>
      </c>
      <c r="J5" s="18">
        <v>0.19808573769646329</v>
      </c>
      <c r="K5" s="18">
        <v>0.25947837669459189</v>
      </c>
      <c r="L5" s="18">
        <v>0.42317041784688925</v>
      </c>
    </row>
    <row r="6" spans="1:12" ht="15" customHeight="1">
      <c r="A6" s="22">
        <v>13</v>
      </c>
      <c r="B6" s="22" t="s">
        <v>2</v>
      </c>
      <c r="C6" s="23">
        <v>26.460165170018101</v>
      </c>
      <c r="D6" s="23">
        <v>100.181095943134</v>
      </c>
      <c r="E6" s="17">
        <v>49.446436189324196</v>
      </c>
      <c r="F6" s="17">
        <v>68.9175748662053</v>
      </c>
      <c r="G6" s="17">
        <v>51.166468940410795</v>
      </c>
      <c r="H6" s="18">
        <v>8.9340613898311508E-2</v>
      </c>
      <c r="I6" s="18">
        <v>0.3382533916570829</v>
      </c>
      <c r="J6" s="18">
        <v>0.16695190433820292</v>
      </c>
      <c r="K6" s="18">
        <v>0.23269463389088185</v>
      </c>
      <c r="L6" s="18">
        <v>0.17275945621552075</v>
      </c>
    </row>
    <row r="7" spans="1:12" ht="15" customHeight="1">
      <c r="A7" s="22">
        <v>14</v>
      </c>
      <c r="B7" s="22" t="s">
        <v>3</v>
      </c>
      <c r="C7" s="23">
        <v>40.7166816354964</v>
      </c>
      <c r="D7" s="23">
        <v>59.681819873690301</v>
      </c>
      <c r="E7" s="17">
        <v>41.030332104567499</v>
      </c>
      <c r="F7" s="17">
        <v>195.25242093452999</v>
      </c>
      <c r="G7" s="17">
        <v>138.30710276388399</v>
      </c>
      <c r="H7" s="18">
        <v>8.5721430870224241E-2</v>
      </c>
      <c r="I7" s="18">
        <v>0.12564901634939796</v>
      </c>
      <c r="J7" s="18">
        <v>8.6381763832585598E-2</v>
      </c>
      <c r="K7" s="18">
        <v>0.41106780393399767</v>
      </c>
      <c r="L7" s="18">
        <v>0.29117998501379444</v>
      </c>
    </row>
    <row r="8" spans="1:12" ht="15" customHeight="1">
      <c r="A8" s="22">
        <v>15</v>
      </c>
      <c r="B8" s="22" t="s">
        <v>4</v>
      </c>
      <c r="C8" s="23">
        <v>22.8209743451993</v>
      </c>
      <c r="D8" s="23">
        <v>102.415277148575</v>
      </c>
      <c r="E8" s="17">
        <v>112.67609533490001</v>
      </c>
      <c r="F8" s="17">
        <v>189.41190157826099</v>
      </c>
      <c r="G8" s="17">
        <v>210.12273804079098</v>
      </c>
      <c r="H8" s="18">
        <v>3.5800583939337091E-2</v>
      </c>
      <c r="I8" s="18">
        <v>0.16066477577892438</v>
      </c>
      <c r="J8" s="18">
        <v>0.17676151543645266</v>
      </c>
      <c r="K8" s="18">
        <v>0.29714141819665452</v>
      </c>
      <c r="L8" s="18">
        <v>0.32963170664863128</v>
      </c>
    </row>
    <row r="9" spans="1:12" ht="15" customHeight="1">
      <c r="A9" s="22">
        <v>16</v>
      </c>
      <c r="B9" s="22" t="s">
        <v>5</v>
      </c>
      <c r="C9" s="23">
        <v>18.6132588775755</v>
      </c>
      <c r="D9" s="23">
        <v>47.624495971212404</v>
      </c>
      <c r="E9" s="17">
        <v>81.452929259828508</v>
      </c>
      <c r="F9" s="17">
        <v>72.514904341239998</v>
      </c>
      <c r="G9" s="17">
        <v>51.217513034530604</v>
      </c>
      <c r="H9" s="18">
        <v>6.8576546269574573E-2</v>
      </c>
      <c r="I9" s="18">
        <v>0.17546220535672383</v>
      </c>
      <c r="J9" s="18">
        <v>0.30009578703643947</v>
      </c>
      <c r="K9" s="18">
        <v>0.26716555792289937</v>
      </c>
      <c r="L9" s="18">
        <v>0.18869990341436274</v>
      </c>
    </row>
    <row r="10" spans="1:12" ht="15" customHeight="1">
      <c r="A10" s="22">
        <v>17</v>
      </c>
      <c r="B10" s="22" t="s">
        <v>6</v>
      </c>
      <c r="C10" s="23">
        <v>0</v>
      </c>
      <c r="D10" s="23">
        <v>1.19145750000029</v>
      </c>
      <c r="E10" s="17">
        <v>2.7954323085999602</v>
      </c>
      <c r="F10" s="17">
        <v>9.3194451719374012</v>
      </c>
      <c r="G10" s="17">
        <v>41.903648193327101</v>
      </c>
      <c r="H10" s="18">
        <v>0</v>
      </c>
      <c r="I10" s="18">
        <v>2.1580472072382392E-2</v>
      </c>
      <c r="J10" s="18">
        <v>5.0632732486020009E-2</v>
      </c>
      <c r="K10" s="18">
        <v>0.16880000022077585</v>
      </c>
      <c r="L10" s="18">
        <v>0.75898679522082169</v>
      </c>
    </row>
    <row r="11" spans="1:12" ht="15" customHeight="1">
      <c r="A11" s="22">
        <v>18</v>
      </c>
      <c r="B11" s="22" t="s">
        <v>7</v>
      </c>
      <c r="C11" s="23">
        <v>69.362676694382102</v>
      </c>
      <c r="D11" s="23">
        <v>193.39649776270102</v>
      </c>
      <c r="E11" s="17">
        <v>143.940671544819</v>
      </c>
      <c r="F11" s="17">
        <v>163.63768551662</v>
      </c>
      <c r="G11" s="17">
        <v>121.50920031761299</v>
      </c>
      <c r="H11" s="18">
        <v>0.10025728749241349</v>
      </c>
      <c r="I11" s="18">
        <v>0.27953662113779737</v>
      </c>
      <c r="J11" s="18">
        <v>0.20805283153221796</v>
      </c>
      <c r="K11" s="18">
        <v>0.23652303029940133</v>
      </c>
      <c r="L11" s="18">
        <v>0.17563022953816976</v>
      </c>
    </row>
    <row r="12" spans="1:12" ht="15" customHeight="1">
      <c r="A12" s="22">
        <v>19</v>
      </c>
      <c r="B12" s="22" t="s">
        <v>8</v>
      </c>
      <c r="C12" s="23">
        <v>0</v>
      </c>
      <c r="D12" s="23">
        <v>0</v>
      </c>
      <c r="E12" s="17">
        <v>0</v>
      </c>
      <c r="F12" s="17">
        <v>0.91920038243254498</v>
      </c>
      <c r="G12" s="17">
        <v>7.8059740410665004</v>
      </c>
      <c r="H12" s="18">
        <v>0</v>
      </c>
      <c r="I12" s="18">
        <v>0</v>
      </c>
      <c r="J12" s="18">
        <v>0</v>
      </c>
      <c r="K12" s="18">
        <v>0.10535037327814466</v>
      </c>
      <c r="L12" s="18">
        <v>0.89464962672185544</v>
      </c>
    </row>
    <row r="13" spans="1:12" ht="15" customHeight="1">
      <c r="A13" s="78"/>
      <c r="B13" s="78"/>
      <c r="C13" s="24">
        <f t="shared" ref="C13:G13" si="0">SUM(C4:C12)</f>
        <v>237.66993502535263</v>
      </c>
      <c r="D13" s="24">
        <f t="shared" si="0"/>
        <v>988.56526006239915</v>
      </c>
      <c r="E13" s="11">
        <f t="shared" si="0"/>
        <v>1014.2894762290921</v>
      </c>
      <c r="F13" s="11">
        <f t="shared" si="0"/>
        <v>1519.7523232589481</v>
      </c>
      <c r="G13" s="11">
        <f t="shared" si="0"/>
        <v>1662.22544598321</v>
      </c>
      <c r="H13" s="19">
        <v>4.3830304851066398E-2</v>
      </c>
      <c r="I13" s="19">
        <v>0.18230794193252381</v>
      </c>
      <c r="J13" s="19">
        <v>0.18705191696041537</v>
      </c>
      <c r="K13" s="19">
        <v>0.28026770663883332</v>
      </c>
      <c r="L13" s="19">
        <v>0.3065421296171611</v>
      </c>
    </row>
    <row r="14" spans="1:12" ht="15" customHeight="1">
      <c r="A14" s="57" t="s">
        <v>24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4"/>
    </row>
  </sheetData>
  <sortState ref="A2:F42">
    <sortCondition ref="A1:A1048576"/>
    <sortCondition ref="C1:C1048576"/>
  </sortState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6"/>
  <sheetViews>
    <sheetView workbookViewId="0">
      <selection activeCell="F1" sqref="F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18.75">
      <c r="A1" s="58" t="s">
        <v>76</v>
      </c>
      <c r="F1" s="79" t="s">
        <v>136</v>
      </c>
    </row>
    <row r="3" spans="1:6" ht="50.1" customHeight="1">
      <c r="A3" s="2" t="s">
        <v>18</v>
      </c>
      <c r="B3" s="2" t="s">
        <v>19</v>
      </c>
      <c r="C3" s="2" t="s">
        <v>37</v>
      </c>
      <c r="D3" s="2" t="s">
        <v>38</v>
      </c>
      <c r="E3" s="2" t="s">
        <v>39</v>
      </c>
      <c r="F3" s="2" t="s">
        <v>40</v>
      </c>
    </row>
    <row r="4" spans="1:6" ht="15" customHeight="1">
      <c r="A4" s="5">
        <v>11</v>
      </c>
      <c r="B4" s="5" t="s">
        <v>0</v>
      </c>
      <c r="C4" s="15">
        <v>2083.3434999999999</v>
      </c>
      <c r="D4" s="15">
        <v>2261.9472581882301</v>
      </c>
      <c r="E4" s="15">
        <f t="shared" ref="E4:E13" si="0">D4-C4</f>
        <v>178.60375818823013</v>
      </c>
      <c r="F4" s="26">
        <f t="shared" ref="F4:F13" si="1">D4/C4-1</f>
        <v>8.5729385570948891E-2</v>
      </c>
    </row>
    <row r="5" spans="1:6" ht="15" customHeight="1">
      <c r="A5" s="8">
        <v>12</v>
      </c>
      <c r="B5" s="8" t="s">
        <v>1</v>
      </c>
      <c r="C5" s="17">
        <v>694.77419999999995</v>
      </c>
      <c r="D5" s="17">
        <v>724.74310155999899</v>
      </c>
      <c r="E5" s="17">
        <f t="shared" si="0"/>
        <v>29.96890155999904</v>
      </c>
      <c r="F5" s="27">
        <f t="shared" si="1"/>
        <v>4.3134735803371793E-2</v>
      </c>
    </row>
    <row r="6" spans="1:6" ht="15" customHeight="1">
      <c r="A6" s="8">
        <v>13</v>
      </c>
      <c r="B6" s="8" t="s">
        <v>2</v>
      </c>
      <c r="C6" s="17">
        <v>527.45510000000002</v>
      </c>
      <c r="D6" s="17">
        <v>296.17174271200003</v>
      </c>
      <c r="E6" s="17">
        <f t="shared" si="0"/>
        <v>-231.28335728799999</v>
      </c>
      <c r="F6" s="27">
        <f t="shared" si="1"/>
        <v>-0.43848918569182471</v>
      </c>
    </row>
    <row r="7" spans="1:6" ht="15" customHeight="1">
      <c r="A7" s="8">
        <v>14</v>
      </c>
      <c r="B7" s="8" t="s">
        <v>3</v>
      </c>
      <c r="C7" s="17">
        <v>496.69909999999999</v>
      </c>
      <c r="D7" s="17">
        <v>474.98835955007496</v>
      </c>
      <c r="E7" s="17">
        <f t="shared" si="0"/>
        <v>-21.710740449925026</v>
      </c>
      <c r="F7" s="27">
        <f t="shared" si="1"/>
        <v>-4.3710045880745563E-2</v>
      </c>
    </row>
    <row r="8" spans="1:6" ht="15" customHeight="1">
      <c r="A8" s="8">
        <v>15</v>
      </c>
      <c r="B8" s="8" t="s">
        <v>4</v>
      </c>
      <c r="C8" s="17">
        <v>655.02639999999997</v>
      </c>
      <c r="D8" s="17">
        <v>637.44698651024805</v>
      </c>
      <c r="E8" s="17">
        <f t="shared" si="0"/>
        <v>-17.579413489751914</v>
      </c>
      <c r="F8" s="27">
        <f t="shared" si="1"/>
        <v>-2.6837717517571691E-2</v>
      </c>
    </row>
    <row r="9" spans="1:6" ht="15" customHeight="1">
      <c r="A9" s="8">
        <v>16</v>
      </c>
      <c r="B9" s="8" t="s">
        <v>5</v>
      </c>
      <c r="C9" s="17">
        <v>182.4075</v>
      </c>
      <c r="D9" s="17">
        <v>271.423103096175</v>
      </c>
      <c r="E9" s="17">
        <f t="shared" si="0"/>
        <v>89.015603096174999</v>
      </c>
      <c r="F9" s="27">
        <f t="shared" si="1"/>
        <v>0.48800407382467825</v>
      </c>
    </row>
    <row r="10" spans="1:6" ht="15" customHeight="1">
      <c r="A10" s="8">
        <v>17</v>
      </c>
      <c r="B10" s="8" t="s">
        <v>6</v>
      </c>
      <c r="C10" s="17">
        <v>42.656500000000001</v>
      </c>
      <c r="D10" s="17">
        <v>55.209982499999903</v>
      </c>
      <c r="E10" s="17">
        <f t="shared" si="0"/>
        <v>12.553482499999902</v>
      </c>
      <c r="F10" s="27">
        <f t="shared" si="1"/>
        <v>0.29429237044764345</v>
      </c>
    </row>
    <row r="11" spans="1:6" ht="15" customHeight="1">
      <c r="A11" s="8">
        <v>18</v>
      </c>
      <c r="B11" s="8" t="s">
        <v>7</v>
      </c>
      <c r="C11" s="17">
        <v>16.9389</v>
      </c>
      <c r="D11" s="17">
        <v>691.846722448023</v>
      </c>
      <c r="E11" s="17">
        <f t="shared" si="0"/>
        <v>674.90782244802301</v>
      </c>
      <c r="F11" s="27">
        <f t="shared" si="1"/>
        <v>39.843662956155534</v>
      </c>
    </row>
    <row r="12" spans="1:6" ht="15" customHeight="1">
      <c r="A12" s="8">
        <v>19</v>
      </c>
      <c r="B12" s="8" t="s">
        <v>8</v>
      </c>
      <c r="C12" s="17">
        <v>2.7450000000000001</v>
      </c>
      <c r="D12" s="17">
        <v>8.7251744999991203</v>
      </c>
      <c r="E12" s="17">
        <f t="shared" si="0"/>
        <v>5.9801744999991202</v>
      </c>
      <c r="F12" s="27">
        <f t="shared" si="1"/>
        <v>2.1785699453548708</v>
      </c>
    </row>
    <row r="13" spans="1:6" ht="15" customHeight="1">
      <c r="A13" s="78"/>
      <c r="B13" s="78"/>
      <c r="C13" s="11">
        <f t="shared" ref="C13:D13" si="2">SUM(C4:C12)</f>
        <v>4702.0461999999998</v>
      </c>
      <c r="D13" s="11">
        <f t="shared" si="2"/>
        <v>5422.5024310647486</v>
      </c>
      <c r="E13" s="25">
        <f t="shared" si="0"/>
        <v>720.45623106474886</v>
      </c>
      <c r="F13" s="28">
        <f t="shared" si="1"/>
        <v>0.15322185287433987</v>
      </c>
    </row>
    <row r="14" spans="1:6" ht="15" customHeight="1">
      <c r="A14" s="57" t="s">
        <v>24</v>
      </c>
      <c r="B14" s="3"/>
      <c r="C14" s="3"/>
      <c r="D14" s="3"/>
      <c r="E14" s="3"/>
      <c r="F14" s="4"/>
    </row>
    <row r="15" spans="1:6" s="39" customFormat="1" ht="15" customHeight="1">
      <c r="A15" s="38"/>
      <c r="B15" s="38"/>
      <c r="C15" s="38"/>
      <c r="D15" s="38"/>
      <c r="E15" s="38"/>
      <c r="F15" s="38"/>
    </row>
    <row r="16" spans="1:6" s="39" customFormat="1" ht="15" customHeight="1">
      <c r="A16" s="40" t="s">
        <v>60</v>
      </c>
      <c r="B16" s="41"/>
      <c r="C16" s="41"/>
      <c r="D16" s="41"/>
      <c r="E16" s="41"/>
      <c r="F16" s="42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Fiche_dInformation</vt:lpstr>
      <vt:lpstr>Légende</vt:lpstr>
      <vt:lpstr>Statistique_Aff_principale</vt:lpstr>
      <vt:lpstr>Statistique_Types_comm</vt:lpstr>
      <vt:lpstr>Analyse_nonconstr_Aff_principal</vt:lpstr>
      <vt:lpstr>Analyse_nonconstr_Types_comm</vt:lpstr>
      <vt:lpstr>Analyse_desserte_TP</vt:lpstr>
      <vt:lpstr>Comparaison_2007_2012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Rosset</dc:creator>
  <cp:lastModifiedBy>Etienne Rosset</cp:lastModifiedBy>
  <dcterms:created xsi:type="dcterms:W3CDTF">2012-11-16T14:49:39Z</dcterms:created>
  <dcterms:modified xsi:type="dcterms:W3CDTF">2012-12-17T15:55:25Z</dcterms:modified>
</cp:coreProperties>
</file>