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drawings/drawing9.xml" ContentType="application/vnd.openxmlformats-officedocument.drawingml.chartshapes+xml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drawings/drawing6.xml" ContentType="application/vnd.openxmlformats-officedocument.drawingml.chartshapes+xml"/>
  <Override PartName="/xl/charts/chart5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ml.chartshapes+xml"/>
  <Override PartName="/xl/drawings/drawing17.xml" ContentType="application/vnd.openxmlformats-officedocument.drawing+xml"/>
  <Override PartName="/xl/drawings/drawing18.xml" ContentType="application/vnd.openxmlformats-officedocument.drawingml.chartshap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ml.chartshapes+xml"/>
  <Override PartName="/xl/drawings/drawing15.xml" ContentType="application/vnd.openxmlformats-officedocument.drawingml.chartshapes+xml"/>
  <Override PartName="/xl/drawings/drawing16.xml" ContentType="application/vnd.openxmlformats-officedocument.drawingml.chartshape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13.xml" ContentType="application/vnd.openxmlformats-officedocument.drawingml.chartshapes+xml"/>
  <Override PartName="/xl/drawings/drawing14.xml" ContentType="application/vnd.openxmlformats-officedocument.drawing+xml"/>
  <Override PartName="/xl/worksheets/sheet1.xml" ContentType="application/vnd.openxmlformats-officedocument.spreadsheetml.worksheet+xml"/>
  <Override PartName="/xl/drawings/drawing11.xml" ContentType="application/vnd.openxmlformats-officedocument.drawing+xml"/>
  <Override PartName="/xl/drawings/drawing12.xml" ContentType="application/vnd.openxmlformats-officedocument.drawingml.chartshap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drawings/drawing10.xml" ContentType="application/vnd.openxmlformats-officedocument.drawingml.chartshapes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345" windowWidth="24675" windowHeight="15105"/>
  </bookViews>
  <sheets>
    <sheet name="Fiche_dInformation" sheetId="12" r:id="rId1"/>
    <sheet name="Légende" sheetId="13" r:id="rId2"/>
    <sheet name="Statistique_Aff_principale" sheetId="11" r:id="rId3"/>
    <sheet name="Statistique_Types_comm" sheetId="10" r:id="rId4"/>
    <sheet name="Analyse_nonconstr_Aff_principal" sheetId="9" r:id="rId5"/>
    <sheet name="Analyse_nonconstr_Types_comm" sheetId="7" r:id="rId6"/>
    <sheet name="Analyse_desserte_TP" sheetId="5" r:id="rId7"/>
    <sheet name="Comparaison_2007_2012" sheetId="4" r:id="rId8"/>
  </sheets>
  <definedNames>
    <definedName name="Auswertung_GdeTypen_CH00">#REF!</definedName>
  </definedNames>
  <calcPr calcId="125725"/>
</workbook>
</file>

<file path=xl/calcChain.xml><?xml version="1.0" encoding="utf-8"?>
<calcChain xmlns="http://schemas.openxmlformats.org/spreadsheetml/2006/main">
  <c r="F4" i="4"/>
  <c r="F5"/>
  <c r="F7"/>
  <c r="F8"/>
  <c r="F9"/>
  <c r="F10"/>
  <c r="F11"/>
  <c r="F12"/>
  <c r="E4"/>
  <c r="E5"/>
  <c r="E7"/>
  <c r="E8"/>
  <c r="E9"/>
  <c r="E10"/>
  <c r="E11"/>
  <c r="E12"/>
  <c r="C13"/>
  <c r="D13"/>
  <c r="C13" i="5"/>
  <c r="D13"/>
  <c r="E13"/>
  <c r="F13"/>
  <c r="G13"/>
  <c r="H5" i="7"/>
  <c r="I5"/>
  <c r="J5"/>
  <c r="H6"/>
  <c r="I6"/>
  <c r="J6"/>
  <c r="H7"/>
  <c r="I7"/>
  <c r="J7"/>
  <c r="H8"/>
  <c r="I8"/>
  <c r="J8"/>
  <c r="H9"/>
  <c r="I9"/>
  <c r="J9"/>
  <c r="H10"/>
  <c r="I10"/>
  <c r="J10"/>
  <c r="H11"/>
  <c r="I11"/>
  <c r="J11"/>
  <c r="H12"/>
  <c r="I12"/>
  <c r="J12"/>
  <c r="J13"/>
  <c r="I4"/>
  <c r="J4"/>
  <c r="H4"/>
  <c r="D13"/>
  <c r="E13"/>
  <c r="H13" s="1"/>
  <c r="F13"/>
  <c r="I13" s="1"/>
  <c r="G13"/>
  <c r="C13"/>
  <c r="H5" i="9"/>
  <c r="I5"/>
  <c r="J5"/>
  <c r="H7"/>
  <c r="I7"/>
  <c r="J7"/>
  <c r="I4"/>
  <c r="J4"/>
  <c r="H4"/>
  <c r="D13"/>
  <c r="E13"/>
  <c r="F13"/>
  <c r="G13"/>
  <c r="C13"/>
  <c r="F13" i="10"/>
  <c r="E13"/>
  <c r="C13"/>
  <c r="D9" s="1"/>
  <c r="I5"/>
  <c r="I6"/>
  <c r="I7"/>
  <c r="I8"/>
  <c r="I9"/>
  <c r="I10"/>
  <c r="I11"/>
  <c r="I12"/>
  <c r="I4"/>
  <c r="H5"/>
  <c r="H6"/>
  <c r="H7"/>
  <c r="H8"/>
  <c r="H9"/>
  <c r="H10"/>
  <c r="H11"/>
  <c r="H12"/>
  <c r="H4"/>
  <c r="G5"/>
  <c r="G6"/>
  <c r="G7"/>
  <c r="G8"/>
  <c r="G9"/>
  <c r="G10"/>
  <c r="G11"/>
  <c r="G12"/>
  <c r="G4"/>
  <c r="F13" i="11"/>
  <c r="E13"/>
  <c r="C13"/>
  <c r="D9" s="1"/>
  <c r="I5"/>
  <c r="I7"/>
  <c r="I4"/>
  <c r="H5"/>
  <c r="H7"/>
  <c r="H4"/>
  <c r="G5"/>
  <c r="G7"/>
  <c r="G4"/>
  <c r="E13" i="4" l="1"/>
  <c r="F13"/>
  <c r="I13" i="9"/>
  <c r="J13"/>
  <c r="H13"/>
  <c r="D12" i="10"/>
  <c r="D11"/>
  <c r="D12" i="11"/>
  <c r="D8" i="10"/>
  <c r="D4"/>
  <c r="I13"/>
  <c r="D7"/>
  <c r="H13"/>
  <c r="D6"/>
  <c r="D10"/>
  <c r="G13"/>
  <c r="D5"/>
  <c r="D11" i="11"/>
  <c r="D4"/>
  <c r="I13"/>
  <c r="D8"/>
  <c r="D7"/>
  <c r="H13"/>
  <c r="D10"/>
  <c r="G13"/>
  <c r="D5"/>
</calcChain>
</file>

<file path=xl/sharedStrings.xml><?xml version="1.0" encoding="utf-8"?>
<sst xmlns="http://schemas.openxmlformats.org/spreadsheetml/2006/main" count="321" uniqueCount="145">
  <si>
    <t>Zones d'habitation</t>
  </si>
  <si>
    <t>Zones d'activités économiques</t>
  </si>
  <si>
    <t>Zones mixtes</t>
  </si>
  <si>
    <t>Zones centrales</t>
  </si>
  <si>
    <t>Zones affectées à des besoins publics</t>
  </si>
  <si>
    <t>Zones à bâtir à constructibilité restreinte</t>
  </si>
  <si>
    <t>Zones de tourisme et de loisirs</t>
  </si>
  <si>
    <t>Zones de transport à l'intérieur des zones à bâtir</t>
  </si>
  <si>
    <t>autres zones à bâtir</t>
  </si>
  <si>
    <t>Grands centres</t>
  </si>
  <si>
    <t>Centres secondaires des grands centres</t>
  </si>
  <si>
    <t>Couronne des grands centres</t>
  </si>
  <si>
    <t>Centres moyens</t>
  </si>
  <si>
    <t>Couronne des centres moyens</t>
  </si>
  <si>
    <t>Petits centres</t>
  </si>
  <si>
    <t>Communes rurales périurbaines</t>
  </si>
  <si>
    <t>Communes agricoles</t>
  </si>
  <si>
    <t>Communes touristiques</t>
  </si>
  <si>
    <t>Code AP</t>
  </si>
  <si>
    <t>Affectation principale</t>
  </si>
  <si>
    <t>Surface des zones à bâtir [ha]</t>
  </si>
  <si>
    <t>Proportion [%]</t>
  </si>
  <si>
    <t>Habitants au sein des zones à bâtir</t>
  </si>
  <si>
    <t>Emplois au sein des zones à bâtir</t>
  </si>
  <si>
    <t>Source: Office fédéral du développement territorial ARE, statistique suisse des zones à bâtir 2012</t>
  </si>
  <si>
    <t>Code TC</t>
  </si>
  <si>
    <t>Type de commune ARE</t>
  </si>
  <si>
    <t>Construit [ha]</t>
  </si>
  <si>
    <t>Non construit [ha]</t>
  </si>
  <si>
    <t>Construit [%]</t>
  </si>
  <si>
    <t>Non construit [%]</t>
  </si>
  <si>
    <t>Très bonne desserte [ha]</t>
  </si>
  <si>
    <t>Bonne desserte [ha]</t>
  </si>
  <si>
    <t>Desserte marginale ou inexistante [ha]</t>
  </si>
  <si>
    <t>Très bonne desserte [%]</t>
  </si>
  <si>
    <t>Bonne desserte [%]</t>
  </si>
  <si>
    <t>Desserte marginale ou inexistante [%]</t>
  </si>
  <si>
    <t>Surface des zones à bâtir 2007 [ha]</t>
  </si>
  <si>
    <t>Surface des zones à bâtir 2012 [ha]</t>
  </si>
  <si>
    <t>Différence [ha]</t>
  </si>
  <si>
    <t>Différence [%]</t>
  </si>
  <si>
    <r>
      <t>Surface de zone à bâtir par habitant [m</t>
    </r>
    <r>
      <rPr>
        <b/>
        <vertAlign val="superscript"/>
        <sz val="11"/>
        <rFont val="Calibri"/>
        <family val="2"/>
      </rPr>
      <t>2</t>
    </r>
    <r>
      <rPr>
        <b/>
        <sz val="11"/>
        <rFont val="Calibri"/>
        <family val="2"/>
      </rPr>
      <t>]</t>
    </r>
  </si>
  <si>
    <r>
      <t>Surface de zone à bâtir par emploi [m</t>
    </r>
    <r>
      <rPr>
        <b/>
        <vertAlign val="superscript"/>
        <sz val="11"/>
        <rFont val="Calibri"/>
        <family val="2"/>
      </rPr>
      <t>2</t>
    </r>
    <r>
      <rPr>
        <b/>
        <sz val="11"/>
        <rFont val="Calibri"/>
        <family val="2"/>
      </rPr>
      <t>]</t>
    </r>
  </si>
  <si>
    <r>
      <t>Surface de zone à bâtir par habitant et emploi [m</t>
    </r>
    <r>
      <rPr>
        <b/>
        <vertAlign val="superscript"/>
        <sz val="11"/>
        <rFont val="Calibri"/>
        <family val="2"/>
      </rPr>
      <t>2</t>
    </r>
    <r>
      <rPr>
        <b/>
        <sz val="11"/>
        <rFont val="Calibri"/>
        <family val="2"/>
      </rPr>
      <t>]</t>
    </r>
  </si>
  <si>
    <t>--</t>
  </si>
  <si>
    <t>Etat des données</t>
  </si>
  <si>
    <t>01.01.2012</t>
  </si>
  <si>
    <t>Etat complet</t>
  </si>
  <si>
    <t>oui</t>
  </si>
  <si>
    <t>Nombre de communes</t>
  </si>
  <si>
    <t>Types de zones</t>
  </si>
  <si>
    <t>Nombre de zones à l'intérieur des zones à bâtir</t>
  </si>
  <si>
    <t>Zones spéciales</t>
  </si>
  <si>
    <t>non</t>
  </si>
  <si>
    <t>Zones de transport à l'intérieur des zone à bâtir</t>
  </si>
  <si>
    <t>seulement Zone d'aéroport / aérodrome</t>
  </si>
  <si>
    <t xml:space="preserve">Les surfaces de transport sont répertoriées séparément. </t>
  </si>
  <si>
    <t>Remarques</t>
  </si>
  <si>
    <t>Dans la statistique 2012, les terrains de golf sont attribués aux zones non constructibles. En 2007, ils étaient attribués aux „autres zones à bâtir“.</t>
  </si>
  <si>
    <t>En 2012, les zones de camping sont attribuées aux zones de tourisme et de loisirs. En 2007, elles étaient attribuées aux « autres zones à bâtir ».</t>
  </si>
  <si>
    <t>Les résultats de 2007 et 2012 ne sont pas comparables.</t>
  </si>
  <si>
    <t>Attention: Les résultats de 2007 et 2012 ne sont pas comparables (voir remarques dans la fiche d'information).</t>
  </si>
  <si>
    <t>Fiche d'information du canton de VD</t>
  </si>
  <si>
    <t>Office fédéral du développement territorial ARE</t>
  </si>
  <si>
    <t>Statistique suisse des zones à bâtir 2012</t>
  </si>
  <si>
    <t>Contenu</t>
  </si>
  <si>
    <t>- Statistiques par affectation principale</t>
  </si>
  <si>
    <t>- Statistiques par type de commune ARE</t>
  </si>
  <si>
    <t>- Analyses des zones à bâtir non construites par affectation principale</t>
  </si>
  <si>
    <t>- Analyses des zones à bâtir non construites par type de commune</t>
  </si>
  <si>
    <t>- Analyses de la desserte par les transports publics selon les affectations principales</t>
  </si>
  <si>
    <t>- Comparaison 2007 - 2012 par affectation principale</t>
  </si>
  <si>
    <t>Statistiques par affectation principale</t>
  </si>
  <si>
    <t>Statistiques par type de commune ARE</t>
  </si>
  <si>
    <t>Analyses des zones à bâtir non construites par affectation principale</t>
  </si>
  <si>
    <t>Analyses des zones à bâtir non construites par type de commune ARE</t>
  </si>
  <si>
    <t>Analyses de la desserte par les transports publics par affectation principale</t>
  </si>
  <si>
    <t>Comparaison 2007 - 2012 par affectation principale</t>
  </si>
  <si>
    <t>Surface de zone à bâtir non construite supposition 1 [ha]</t>
  </si>
  <si>
    <t>Surface de zone à bâtir non construite supposition 2 [ha]</t>
  </si>
  <si>
    <t>Imprécision [ha]</t>
  </si>
  <si>
    <t>Imprécision [%]</t>
  </si>
  <si>
    <t>- Légende</t>
  </si>
  <si>
    <t>Géodonnées: Offices cantonaux d'aménagement du territoire</t>
  </si>
  <si>
    <t>Statistiques et analyses: Office fédéral du développement territorial ARE</t>
  </si>
  <si>
    <t xml:space="preserve">Renseignements: </t>
  </si>
  <si>
    <t>Rolf Giezendanner</t>
  </si>
  <si>
    <t>rolf.giezendanner@are.admin.ch</t>
  </si>
  <si>
    <t>© ARE, 12.2012</t>
  </si>
  <si>
    <t>Désignation</t>
  </si>
  <si>
    <t>Description</t>
  </si>
  <si>
    <t>Numéro de code de l'affectation principale</t>
  </si>
  <si>
    <t>Numéro de code du type de commune de l'ARE</t>
  </si>
  <si>
    <t>Affectation principale selon le modèle de géodonnées minimal des plans d'affectation (12.12.2011)</t>
  </si>
  <si>
    <t>L'ARE a redéfini les types de communes sur la base de la définition de l'agglomération 2000 et du recensement de la population 2010. Par conséquent, l'attribution des communes aux types de communes a changé depuis 2007.</t>
  </si>
  <si>
    <t>Surface des zones à bâtir</t>
  </si>
  <si>
    <t>Proportion des zones à bâtir d'une affectation principale / d'un type de commune / d'un canton par rapport au total suisse</t>
  </si>
  <si>
    <t>Habitants au sein des zones à bâtir. Sont utilisées les données géoréférenciées du recensement STATPOP.</t>
  </si>
  <si>
    <r>
      <t>Surface de zone à bâtir par habitant [m</t>
    </r>
    <r>
      <rPr>
        <vertAlign val="super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>]</t>
    </r>
  </si>
  <si>
    <t>Surface de zone à bâtir par habitant au sein des zones à bâtir</t>
  </si>
  <si>
    <t>Emplois en sein des zones à bâtir</t>
  </si>
  <si>
    <t>Emplois au sein des zones à bâtir. Sont utilisées les données géoréférenciées du REE.</t>
  </si>
  <si>
    <r>
      <t>Surface de zone à bâtir par emploi [m</t>
    </r>
    <r>
      <rPr>
        <vertAlign val="super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>]</t>
    </r>
  </si>
  <si>
    <t>Surface de zone à bâtir par emploi au sein des zones à bâtir</t>
  </si>
  <si>
    <r>
      <t>Surface de zone à bâtir par habitant er emploi [m</t>
    </r>
    <r>
      <rPr>
        <vertAlign val="super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>]</t>
    </r>
  </si>
  <si>
    <t>Surface de zone à bâtir divisée par la somme des habitants et des emplois au sein des zones à bâtir</t>
  </si>
  <si>
    <t>Surface de zone à bâtir non construite selon la supposition 1</t>
  </si>
  <si>
    <t>Surface de zone à bâtir non construite selon la supposition 2</t>
  </si>
  <si>
    <t>Constuit [ha]</t>
  </si>
  <si>
    <t>Surface de zone à bâtir construite</t>
  </si>
  <si>
    <t>Imprécision de la détermination de la surface de zone à bâtir non construite (différence entre la surface non construite selon les suppositions 1 et 2)</t>
  </si>
  <si>
    <t>Surface de zone à bâtire non construite</t>
  </si>
  <si>
    <t>Proportion de la surface de zone à bâtir non construite</t>
  </si>
  <si>
    <t>Porportion de l'imprécision (proportion de la différence de surface selon les suppositions 1 et 2 par rapport à la surface totale de zone à bâtir)</t>
  </si>
  <si>
    <r>
      <t>Construit par habitant [m</t>
    </r>
    <r>
      <rPr>
        <vertAlign val="super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>]</t>
    </r>
  </si>
  <si>
    <t>Surface de zone à bâtir construite par habtiant au sein des zones à bâtir</t>
  </si>
  <si>
    <t>Imprécision de la détermination de la surface de zone à bâtir construite par habitant au sein des zones à bâtir (différence entre l'imprécision selon les suppositions 1 et 2)</t>
  </si>
  <si>
    <t>Surface de zone à bâtir se trouvant au sein du niveau de qualité A de desserte par les transports publics</t>
  </si>
  <si>
    <t>Surface de zone à bâtir se trouvant au sein du niveau de qualité B de desserte par les transports publics</t>
  </si>
  <si>
    <t>Surface de zone à bâtir se trouvant au sein du niveau de qualité C de desserte par les transports publics</t>
  </si>
  <si>
    <t>Surface de zone à bâtir se trouvant au sein du niveau de qualité D de desserte par les transports publics</t>
  </si>
  <si>
    <t>Surface de zone à bâtir se trouvant en dehors des niveaux de qualité de desserte par les transports publics</t>
  </si>
  <si>
    <t>Proportion de la surface de zone à bâtir se trouvant au sein du niveau de qualité A de desserte par les transports publics</t>
  </si>
  <si>
    <t>Proportion de la surface de zone à bâtir se trouvant au sein du niveau de qualité B de desserte par les transports publics</t>
  </si>
  <si>
    <t>Proportion de la surface de zone à bâtir se trouvant au sein du niveau de qualité C de desserte par les transports publics</t>
  </si>
  <si>
    <t>Proportion de la surface de zone à bâtir se trouvant au sein du niveau de qualité D de desserte par les transports publics</t>
  </si>
  <si>
    <t>Proportion de la surface de zone à bâtir se trouvant en dehors des niveaux de qualité de desserte par les transports publics</t>
  </si>
  <si>
    <t>Surface des zones à bâtir selon la statistique des zones à bâtir 2007</t>
  </si>
  <si>
    <t>Surface des zones à bâtir selon la statistique des zones à bâtir 2012</t>
  </si>
  <si>
    <t>Différence de surface entre les zones à bâtir 2007 et 2012</t>
  </si>
  <si>
    <t>Différence proportionelle entre les zones à bâtir 2007 et 2012 (surfaces 2007 = 100%)</t>
  </si>
  <si>
    <t>Numéro de canton</t>
  </si>
  <si>
    <t>Abréviation de canton</t>
  </si>
  <si>
    <t>Abréviation du nom des cantons</t>
  </si>
  <si>
    <r>
      <t>Imprécision par habitant [m</t>
    </r>
    <r>
      <rPr>
        <vertAlign val="super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>]</t>
    </r>
  </si>
  <si>
    <t>Numéro de canton OFS</t>
  </si>
  <si>
    <t>La digitalisation des territoires forains de la commune de Lausanne qui manquaient en 2007 a entraîné une augmentation de la zone à bâtir de 312 ha dont seulement 0.35 sont imputables à un changement réel d’affectation. Etant surévaluée de 312 ha, la croissance de la zone à bâtir du canton n’est donc pas de 524 ha mais de 212 ha. Ce biais est responsable de 60% de la croissance cantonale et de 16% de la croissance nationale des zones à bâtir entre 2007 et 2012 calculées par l’ARE. </t>
  </si>
  <si>
    <t>Dans le canton de Vaud, une partie non négligeable des zones équestres sont considérées comme des autres zones selon l’article 18 de la loi sur l'aménagement du territoire (LAT).</t>
  </si>
  <si>
    <t>Canton de VD</t>
  </si>
  <si>
    <t>Desserte moyenne [ha]</t>
  </si>
  <si>
    <t>Desserte moyenne [%]</t>
  </si>
  <si>
    <t>Faible desserte [ha]</t>
  </si>
  <si>
    <t>Faible desserte [%]</t>
  </si>
  <si>
    <t xml:space="preserve"> Faible desserte [ha]</t>
  </si>
  <si>
    <t xml:space="preserve"> Faible desserte [%]</t>
  </si>
</sst>
</file>

<file path=xl/styles.xml><?xml version="1.0" encoding="utf-8"?>
<styleSheet xmlns="http://schemas.openxmlformats.org/spreadsheetml/2006/main">
  <numFmts count="2">
    <numFmt numFmtId="164" formatCode="0\ %"/>
    <numFmt numFmtId="165" formatCode="0.0%"/>
  </numFmts>
  <fonts count="19">
    <font>
      <sz val="10"/>
      <color theme="1"/>
      <name val="Arial"/>
      <family val="2"/>
    </font>
    <font>
      <sz val="10"/>
      <name val="MS Sans Serif"/>
      <family val="2"/>
    </font>
    <font>
      <sz val="11"/>
      <name val="Calibri"/>
      <family val="2"/>
    </font>
    <font>
      <b/>
      <sz val="11"/>
      <name val="Calibri"/>
      <family val="2"/>
    </font>
    <font>
      <b/>
      <vertAlign val="superscript"/>
      <sz val="11"/>
      <name val="Calibri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b/>
      <sz val="14"/>
      <color rgb="FF000000"/>
      <name val="Calibri"/>
      <family val="2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b/>
      <sz val="10"/>
      <color theme="1"/>
      <name val="Arial"/>
      <family val="2"/>
    </font>
    <font>
      <b/>
      <sz val="14"/>
      <name val="Calibri"/>
      <family val="2"/>
      <scheme val="minor"/>
    </font>
    <font>
      <u/>
      <sz val="11"/>
      <color theme="10"/>
      <name val="Calibri"/>
      <family val="2"/>
    </font>
    <font>
      <u/>
      <sz val="11"/>
      <color theme="1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vertAlign val="superscript"/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FF" tint="-4.9989318521683403E-2"/>
        <bgColor indexed="64"/>
      </patternFill>
    </fill>
    <fill>
      <patternFill patternType="solid">
        <fgColor rgb="FFF2F2F2"/>
        <bgColor rgb="FF000000"/>
      </patternFill>
    </fill>
    <fill>
      <patternFill patternType="solid">
        <fgColor theme="0" tint="-4.9989318521683403E-2"/>
        <bgColor indexed="64"/>
      </patternFill>
    </fill>
  </fills>
  <borders count="1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2" fillId="0" borderId="0" applyNumberFormat="0" applyFill="0" applyBorder="0" applyAlignment="0" applyProtection="0">
      <alignment vertical="top"/>
      <protection locked="0"/>
    </xf>
    <xf numFmtId="0" fontId="14" fillId="0" borderId="0"/>
  </cellStyleXfs>
  <cellXfs count="80">
    <xf numFmtId="0" fontId="0" fillId="0" borderId="0" xfId="0"/>
    <xf numFmtId="0" fontId="1" fillId="0" borderId="0" xfId="1"/>
    <xf numFmtId="0" fontId="3" fillId="3" borderId="2" xfId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vertical="center"/>
    </xf>
    <xf numFmtId="0" fontId="2" fillId="2" borderId="3" xfId="1" applyFont="1" applyFill="1" applyBorder="1" applyAlignment="1">
      <alignment vertical="center"/>
    </xf>
    <xf numFmtId="0" fontId="2" fillId="0" borderId="4" xfId="1" applyFont="1" applyBorder="1"/>
    <xf numFmtId="3" fontId="2" fillId="0" borderId="4" xfId="1" applyNumberFormat="1" applyFont="1" applyBorder="1" applyAlignment="1">
      <alignment horizontal="right"/>
    </xf>
    <xf numFmtId="164" fontId="2" fillId="0" borderId="4" xfId="1" applyNumberFormat="1" applyFont="1" applyBorder="1" applyAlignment="1">
      <alignment horizontal="right"/>
    </xf>
    <xf numFmtId="0" fontId="2" fillId="0" borderId="5" xfId="1" applyFont="1" applyBorder="1"/>
    <xf numFmtId="3" fontId="2" fillId="0" borderId="5" xfId="1" applyNumberFormat="1" applyFont="1" applyBorder="1" applyAlignment="1">
      <alignment horizontal="right"/>
    </xf>
    <xf numFmtId="164" fontId="2" fillId="0" borderId="5" xfId="1" applyNumberFormat="1" applyFont="1" applyBorder="1" applyAlignment="1">
      <alignment horizontal="right"/>
    </xf>
    <xf numFmtId="3" fontId="3" fillId="3" borderId="6" xfId="1" applyNumberFormat="1" applyFont="1" applyFill="1" applyBorder="1" applyAlignment="1">
      <alignment horizontal="right" vertical="center" wrapText="1"/>
    </xf>
    <xf numFmtId="0" fontId="3" fillId="3" borderId="6" xfId="1" applyFont="1" applyFill="1" applyBorder="1" applyAlignment="1">
      <alignment horizontal="right" vertical="center" wrapText="1"/>
    </xf>
    <xf numFmtId="0" fontId="2" fillId="0" borderId="5" xfId="1" applyNumberFormat="1" applyFont="1" applyBorder="1" applyAlignment="1">
      <alignment horizontal="right"/>
    </xf>
    <xf numFmtId="3" fontId="2" fillId="0" borderId="4" xfId="1" applyNumberFormat="1" applyFont="1" applyBorder="1"/>
    <xf numFmtId="9" fontId="2" fillId="0" borderId="4" xfId="1" applyNumberFormat="1" applyFont="1" applyBorder="1"/>
    <xf numFmtId="3" fontId="2" fillId="0" borderId="5" xfId="1" applyNumberFormat="1" applyFont="1" applyBorder="1"/>
    <xf numFmtId="9" fontId="2" fillId="0" borderId="5" xfId="1" applyNumberFormat="1" applyFont="1" applyBorder="1"/>
    <xf numFmtId="9" fontId="3" fillId="3" borderId="6" xfId="1" applyNumberFormat="1" applyFont="1" applyFill="1" applyBorder="1" applyAlignment="1">
      <alignment vertical="center" wrapText="1"/>
    </xf>
    <xf numFmtId="0" fontId="5" fillId="0" borderId="4" xfId="0" applyFont="1" applyBorder="1"/>
    <xf numFmtId="3" fontId="5" fillId="0" borderId="4" xfId="0" applyNumberFormat="1" applyFont="1" applyBorder="1"/>
    <xf numFmtId="0" fontId="5" fillId="0" borderId="5" xfId="0" applyFont="1" applyBorder="1"/>
    <xf numFmtId="3" fontId="5" fillId="0" borderId="5" xfId="0" applyNumberFormat="1" applyFont="1" applyBorder="1"/>
    <xf numFmtId="3" fontId="6" fillId="3" borderId="6" xfId="0" applyNumberFormat="1" applyFont="1" applyFill="1" applyBorder="1" applyAlignment="1">
      <alignment horizontal="right" vertical="center" wrapText="1"/>
    </xf>
    <xf numFmtId="0" fontId="5" fillId="0" borderId="5" xfId="0" applyNumberFormat="1" applyFont="1" applyBorder="1" applyAlignment="1">
      <alignment horizontal="right"/>
    </xf>
    <xf numFmtId="3" fontId="3" fillId="3" borderId="6" xfId="1" applyNumberFormat="1" applyFont="1" applyFill="1" applyBorder="1" applyAlignment="1">
      <alignment vertical="center" wrapText="1"/>
    </xf>
    <xf numFmtId="165" fontId="2" fillId="0" borderId="4" xfId="1" applyNumberFormat="1" applyFont="1" applyBorder="1"/>
    <xf numFmtId="165" fontId="2" fillId="0" borderId="5" xfId="1" applyNumberFormat="1" applyFont="1" applyBorder="1"/>
    <xf numFmtId="165" fontId="3" fillId="3" borderId="6" xfId="1" applyNumberFormat="1" applyFont="1" applyFill="1" applyBorder="1" applyAlignment="1">
      <alignment vertical="center" wrapText="1"/>
    </xf>
    <xf numFmtId="0" fontId="8" fillId="0" borderId="4" xfId="0" applyFont="1" applyBorder="1" applyAlignment="1">
      <alignment vertical="top"/>
    </xf>
    <xf numFmtId="0" fontId="8" fillId="0" borderId="11" xfId="0" applyFont="1" applyBorder="1" applyAlignment="1">
      <alignment vertical="top"/>
    </xf>
    <xf numFmtId="0" fontId="5" fillId="0" borderId="5" xfId="0" applyFont="1" applyBorder="1" applyAlignment="1">
      <alignment vertical="top"/>
    </xf>
    <xf numFmtId="0" fontId="5" fillId="0" borderId="5" xfId="0" applyFont="1" applyBorder="1" applyAlignment="1">
      <alignment vertical="top" wrapText="1"/>
    </xf>
    <xf numFmtId="0" fontId="8" fillId="0" borderId="5" xfId="0" applyFont="1" applyBorder="1" applyAlignment="1">
      <alignment vertical="top"/>
    </xf>
    <xf numFmtId="0" fontId="8" fillId="0" borderId="7" xfId="0" applyFont="1" applyBorder="1" applyAlignment="1">
      <alignment vertical="top" wrapText="1"/>
    </xf>
    <xf numFmtId="0" fontId="8" fillId="0" borderId="12" xfId="0" applyFont="1" applyBorder="1" applyAlignment="1">
      <alignment vertical="top"/>
    </xf>
    <xf numFmtId="0" fontId="8" fillId="0" borderId="9" xfId="0" applyFont="1" applyBorder="1" applyAlignment="1">
      <alignment vertical="top"/>
    </xf>
    <xf numFmtId="0" fontId="5" fillId="0" borderId="11" xfId="0" applyFont="1" applyBorder="1" applyAlignment="1">
      <alignment vertical="top"/>
    </xf>
    <xf numFmtId="0" fontId="5" fillId="0" borderId="0" xfId="0" applyFont="1" applyBorder="1" applyAlignment="1">
      <alignment vertical="top"/>
    </xf>
    <xf numFmtId="0" fontId="5" fillId="0" borderId="0" xfId="0" applyFont="1" applyBorder="1" applyAlignment="1">
      <alignment horizontal="left" vertical="top" indent="1"/>
    </xf>
    <xf numFmtId="0" fontId="2" fillId="0" borderId="0" xfId="1" applyFont="1" applyFill="1" applyBorder="1" applyAlignment="1">
      <alignment vertical="center"/>
    </xf>
    <xf numFmtId="0" fontId="1" fillId="0" borderId="0" xfId="1" applyFill="1"/>
    <xf numFmtId="0" fontId="3" fillId="2" borderId="14" xfId="1" applyFont="1" applyFill="1" applyBorder="1" applyAlignment="1">
      <alignment vertical="center"/>
    </xf>
    <xf numFmtId="0" fontId="1" fillId="0" borderId="1" xfId="1" applyBorder="1"/>
    <xf numFmtId="0" fontId="1" fillId="0" borderId="3" xfId="1" applyBorder="1"/>
    <xf numFmtId="0" fontId="2" fillId="0" borderId="5" xfId="1" applyFont="1" applyBorder="1" applyAlignment="1">
      <alignment horizontal="right"/>
    </xf>
    <xf numFmtId="49" fontId="5" fillId="0" borderId="4" xfId="0" applyNumberFormat="1" applyFont="1" applyBorder="1" applyAlignment="1">
      <alignment horizontal="left" vertical="top" wrapText="1"/>
    </xf>
    <xf numFmtId="49" fontId="5" fillId="0" borderId="11" xfId="0" applyNumberFormat="1" applyFont="1" applyBorder="1" applyAlignment="1">
      <alignment horizontal="left" vertical="top" wrapText="1"/>
    </xf>
    <xf numFmtId="49" fontId="5" fillId="0" borderId="5" xfId="0" applyNumberFormat="1" applyFont="1" applyBorder="1" applyAlignment="1">
      <alignment horizontal="left" vertical="top" wrapText="1"/>
    </xf>
    <xf numFmtId="49" fontId="9" fillId="0" borderId="13" xfId="0" applyNumberFormat="1" applyFont="1" applyBorder="1" applyAlignment="1">
      <alignment horizontal="left" vertical="top" wrapText="1"/>
    </xf>
    <xf numFmtId="49" fontId="5" fillId="0" borderId="10" xfId="0" applyNumberFormat="1" applyFont="1" applyBorder="1" applyAlignment="1">
      <alignment horizontal="left" vertical="top" wrapText="1"/>
    </xf>
    <xf numFmtId="0" fontId="7" fillId="0" borderId="0" xfId="0" applyFont="1" applyBorder="1" applyAlignment="1">
      <alignment vertical="top"/>
    </xf>
    <xf numFmtId="0" fontId="8" fillId="0" borderId="0" xfId="0" applyFont="1" applyBorder="1" applyAlignment="1">
      <alignment vertical="top"/>
    </xf>
    <xf numFmtId="0" fontId="10" fillId="0" borderId="0" xfId="0" applyFont="1"/>
    <xf numFmtId="49" fontId="9" fillId="0" borderId="0" xfId="0" applyNumberFormat="1" applyFont="1" applyBorder="1" applyAlignment="1">
      <alignment vertical="top"/>
    </xf>
    <xf numFmtId="0" fontId="9" fillId="0" borderId="0" xfId="0" applyFont="1" applyBorder="1" applyAlignment="1">
      <alignment vertical="top"/>
    </xf>
    <xf numFmtId="0" fontId="2" fillId="2" borderId="14" xfId="1" applyFont="1" applyFill="1" applyBorder="1" applyAlignment="1">
      <alignment vertical="center"/>
    </xf>
    <xf numFmtId="0" fontId="11" fillId="0" borderId="0" xfId="1" applyFont="1"/>
    <xf numFmtId="0" fontId="13" fillId="0" borderId="0" xfId="2" applyFont="1" applyAlignment="1" applyProtection="1">
      <alignment vertical="top"/>
    </xf>
    <xf numFmtId="0" fontId="14" fillId="0" borderId="0" xfId="0" applyFont="1" applyAlignment="1">
      <alignment vertical="top"/>
    </xf>
    <xf numFmtId="0" fontId="14" fillId="0" borderId="0" xfId="3"/>
    <xf numFmtId="49" fontId="17" fillId="0" borderId="4" xfId="3" applyNumberFormat="1" applyFont="1" applyBorder="1" applyAlignment="1">
      <alignment horizontal="left" vertical="top" wrapText="1"/>
    </xf>
    <xf numFmtId="49" fontId="14" fillId="0" borderId="8" xfId="3" applyNumberFormat="1" applyBorder="1" applyAlignment="1">
      <alignment horizontal="left" vertical="top" wrapText="1"/>
    </xf>
    <xf numFmtId="49" fontId="17" fillId="0" borderId="5" xfId="3" applyNumberFormat="1" applyFont="1" applyBorder="1" applyAlignment="1">
      <alignment horizontal="left" vertical="top" wrapText="1"/>
    </xf>
    <xf numFmtId="49" fontId="14" fillId="0" borderId="13" xfId="3" applyNumberFormat="1" applyBorder="1" applyAlignment="1">
      <alignment horizontal="left" vertical="top" wrapText="1"/>
    </xf>
    <xf numFmtId="49" fontId="17" fillId="0" borderId="13" xfId="3" applyNumberFormat="1" applyFont="1" applyBorder="1" applyAlignment="1">
      <alignment horizontal="left" vertical="top" wrapText="1"/>
    </xf>
    <xf numFmtId="49" fontId="17" fillId="0" borderId="11" xfId="3" applyNumberFormat="1" applyFont="1" applyBorder="1" applyAlignment="1">
      <alignment horizontal="left" vertical="top" wrapText="1"/>
    </xf>
    <xf numFmtId="49" fontId="14" fillId="0" borderId="11" xfId="3" applyNumberFormat="1" applyBorder="1" applyAlignment="1">
      <alignment horizontal="left" vertical="top" wrapText="1"/>
    </xf>
    <xf numFmtId="0" fontId="14" fillId="0" borderId="0" xfId="3" applyAlignment="1">
      <alignment horizontal="left" vertical="top" wrapText="1"/>
    </xf>
    <xf numFmtId="0" fontId="9" fillId="0" borderId="13" xfId="0" applyNumberFormat="1" applyFont="1" applyBorder="1" applyAlignment="1">
      <alignment horizontal="left" vertical="top" wrapText="1"/>
    </xf>
    <xf numFmtId="0" fontId="7" fillId="4" borderId="7" xfId="0" applyFont="1" applyFill="1" applyBorder="1" applyAlignment="1">
      <alignment horizontal="center" vertical="center"/>
    </xf>
    <xf numFmtId="0" fontId="7" fillId="4" borderId="8" xfId="0" applyFont="1" applyFill="1" applyBorder="1" applyAlignment="1">
      <alignment horizontal="center" vertical="center"/>
    </xf>
    <xf numFmtId="0" fontId="7" fillId="4" borderId="9" xfId="0" applyFont="1" applyFill="1" applyBorder="1" applyAlignment="1">
      <alignment horizontal="center" vertical="center"/>
    </xf>
    <xf numFmtId="0" fontId="7" fillId="4" borderId="10" xfId="0" applyFont="1" applyFill="1" applyBorder="1" applyAlignment="1">
      <alignment horizontal="center" vertical="center"/>
    </xf>
    <xf numFmtId="49" fontId="15" fillId="5" borderId="4" xfId="3" applyNumberFormat="1" applyFont="1" applyFill="1" applyBorder="1" applyAlignment="1">
      <alignment horizontal="left" vertical="top" wrapText="1"/>
    </xf>
    <xf numFmtId="49" fontId="15" fillId="5" borderId="11" xfId="3" applyNumberFormat="1" applyFont="1" applyFill="1" applyBorder="1" applyAlignment="1">
      <alignment horizontal="left" vertical="top" wrapText="1"/>
    </xf>
    <xf numFmtId="49" fontId="16" fillId="5" borderId="4" xfId="3" applyNumberFormat="1" applyFont="1" applyFill="1" applyBorder="1" applyAlignment="1">
      <alignment horizontal="left" vertical="top" wrapText="1"/>
    </xf>
    <xf numFmtId="49" fontId="16" fillId="5" borderId="11" xfId="3" applyNumberFormat="1" applyFont="1" applyFill="1" applyBorder="1" applyAlignment="1">
      <alignment horizontal="left" vertical="top" wrapText="1"/>
    </xf>
    <xf numFmtId="0" fontId="3" fillId="3" borderId="6" xfId="1" applyFont="1" applyFill="1" applyBorder="1" applyAlignment="1">
      <alignment vertical="center" wrapText="1"/>
    </xf>
    <xf numFmtId="0" fontId="11" fillId="0" borderId="0" xfId="1" applyFont="1" applyAlignment="1">
      <alignment horizontal="right"/>
    </xf>
  </cellXfs>
  <cellStyles count="4">
    <cellStyle name="Hyperlink" xfId="2" builtinId="8"/>
    <cellStyle name="Standard" xfId="0" builtinId="0"/>
    <cellStyle name="Standard 2" xfId="1"/>
    <cellStyle name="Standard 3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5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6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8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Surface des zones à bâtir par affectation principale (en hectares)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4679975025148288"/>
          <c:y val="0.14187242013250545"/>
          <c:w val="0.47743209962190847"/>
          <c:h val="0.69490443650490896"/>
        </c:manualLayout>
      </c:layout>
      <c:barChart>
        <c:barDir val="bar"/>
        <c:grouping val="clustered"/>
        <c:ser>
          <c:idx val="0"/>
          <c:order val="0"/>
          <c:dLbls>
            <c:dLbl>
              <c:idx val="2"/>
              <c:delete val="1"/>
            </c:dLbl>
            <c:showVal val="1"/>
          </c:dLbls>
          <c:cat>
            <c:strRef>
              <c:f>Statistique_Aff_principale!$B$4:$B$12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Statistique_Aff_principale!$C$4:$C$12</c:f>
              <c:numCache>
                <c:formatCode>#,##0</c:formatCode>
                <c:ptCount val="9"/>
                <c:pt idx="0">
                  <c:v>10729.382319472299</c:v>
                </c:pt>
                <c:pt idx="1">
                  <c:v>3310.43568516702</c:v>
                </c:pt>
                <c:pt idx="2" formatCode="General">
                  <c:v>0</c:v>
                </c:pt>
                <c:pt idx="3">
                  <c:v>4217.9883355341799</c:v>
                </c:pt>
                <c:pt idx="4">
                  <c:v>2771.6328548931001</c:v>
                </c:pt>
                <c:pt idx="5">
                  <c:v>1633.61265923992</c:v>
                </c:pt>
                <c:pt idx="6">
                  <c:v>585.93538944819898</c:v>
                </c:pt>
                <c:pt idx="7">
                  <c:v>44.162024011696396</c:v>
                </c:pt>
                <c:pt idx="8">
                  <c:v>8.9273321832503694</c:v>
                </c:pt>
              </c:numCache>
            </c:numRef>
          </c:val>
        </c:ser>
        <c:gapWidth val="70"/>
        <c:axId val="121788288"/>
        <c:axId val="121789824"/>
      </c:barChart>
      <c:catAx>
        <c:axId val="121788288"/>
        <c:scaling>
          <c:orientation val="maxMin"/>
        </c:scaling>
        <c:axPos val="l"/>
        <c:tickLblPos val="nextTo"/>
        <c:crossAx val="121789824"/>
        <c:crosses val="autoZero"/>
        <c:auto val="1"/>
        <c:lblAlgn val="ctr"/>
        <c:lblOffset val="100"/>
      </c:catAx>
      <c:valAx>
        <c:axId val="121789824"/>
        <c:scaling>
          <c:orientation val="minMax"/>
        </c:scaling>
        <c:axPos val="t"/>
        <c:majorGridlines/>
        <c:numFmt formatCode="#,##0" sourceLinked="1"/>
        <c:tickLblPos val="high"/>
        <c:crossAx val="121788288"/>
        <c:crosses val="autoZero"/>
        <c:crossBetween val="between"/>
      </c:valAx>
    </c:plotArea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Desserte des zones à bâtir par les transports publics selon les affectations principales (en hectares)</a:t>
            </a:r>
          </a:p>
        </c:rich>
      </c:tx>
      <c:layout/>
    </c:title>
    <c:plotArea>
      <c:layout/>
      <c:barChart>
        <c:barDir val="bar"/>
        <c:grouping val="stacked"/>
        <c:ser>
          <c:idx val="0"/>
          <c:order val="0"/>
          <c:tx>
            <c:v>Très bonne desserte</c:v>
          </c:tx>
          <c:cat>
            <c:strRef>
              <c:f>Analyse_desserte_TP!$B$4:$B$12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Analyse_desserte_TP!$C$4:$C$12</c:f>
              <c:numCache>
                <c:formatCode>#,##0</c:formatCode>
                <c:ptCount val="9"/>
                <c:pt idx="0">
                  <c:v>822.93813595200595</c:v>
                </c:pt>
                <c:pt idx="1">
                  <c:v>139.92914876521999</c:v>
                </c:pt>
                <c:pt idx="2" formatCode="General">
                  <c:v>0</c:v>
                </c:pt>
                <c:pt idx="3">
                  <c:v>89.573291672026301</c:v>
                </c:pt>
                <c:pt idx="4">
                  <c:v>197.08827677485502</c:v>
                </c:pt>
                <c:pt idx="5">
                  <c:v>84.7107817715858</c:v>
                </c:pt>
                <c:pt idx="6">
                  <c:v>3.2241343465975998</c:v>
                </c:pt>
                <c:pt idx="7">
                  <c:v>2.6659462901991597</c:v>
                </c:pt>
                <c:pt idx="8">
                  <c:v>0</c:v>
                </c:pt>
              </c:numCache>
            </c:numRef>
          </c:val>
        </c:ser>
        <c:ser>
          <c:idx val="1"/>
          <c:order val="1"/>
          <c:tx>
            <c:v>Bonne desserte</c:v>
          </c:tx>
          <c:cat>
            <c:strRef>
              <c:f>Analyse_desserte_TP!$B$4:$B$12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Analyse_desserte_TP!$D$4:$D$12</c:f>
              <c:numCache>
                <c:formatCode>#,##0</c:formatCode>
                <c:ptCount val="9"/>
                <c:pt idx="0">
                  <c:v>1152.40128968708</c:v>
                </c:pt>
                <c:pt idx="1">
                  <c:v>206.43350754666602</c:v>
                </c:pt>
                <c:pt idx="2" formatCode="General">
                  <c:v>0</c:v>
                </c:pt>
                <c:pt idx="3">
                  <c:v>122.69327557395</c:v>
                </c:pt>
                <c:pt idx="4">
                  <c:v>362.47692955673404</c:v>
                </c:pt>
                <c:pt idx="5">
                  <c:v>118.41719394235599</c:v>
                </c:pt>
                <c:pt idx="6">
                  <c:v>24.890926113579201</c:v>
                </c:pt>
                <c:pt idx="7">
                  <c:v>9.7515668128913902</c:v>
                </c:pt>
                <c:pt idx="8">
                  <c:v>1.7503708753999199</c:v>
                </c:pt>
              </c:numCache>
            </c:numRef>
          </c:val>
        </c:ser>
        <c:ser>
          <c:idx val="2"/>
          <c:order val="2"/>
          <c:tx>
            <c:v>Desserte moyenne</c:v>
          </c:tx>
          <c:cat>
            <c:strRef>
              <c:f>Analyse_desserte_TP!$B$4:$B$12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Analyse_desserte_TP!$E$4:$E$12</c:f>
              <c:numCache>
                <c:formatCode>#,##0</c:formatCode>
                <c:ptCount val="9"/>
                <c:pt idx="0">
                  <c:v>1910.3290958103601</c:v>
                </c:pt>
                <c:pt idx="1">
                  <c:v>572.30856593697501</c:v>
                </c:pt>
                <c:pt idx="2" formatCode="General">
                  <c:v>0</c:v>
                </c:pt>
                <c:pt idx="3">
                  <c:v>314.62977773752999</c:v>
                </c:pt>
                <c:pt idx="4">
                  <c:v>378.86616699300902</c:v>
                </c:pt>
                <c:pt idx="5">
                  <c:v>210.66510223001401</c:v>
                </c:pt>
                <c:pt idx="6">
                  <c:v>32.122508859800305</c:v>
                </c:pt>
                <c:pt idx="7">
                  <c:v>4.7724174733267999</c:v>
                </c:pt>
                <c:pt idx="8">
                  <c:v>2.20677105019853</c:v>
                </c:pt>
              </c:numCache>
            </c:numRef>
          </c:val>
        </c:ser>
        <c:ser>
          <c:idx val="3"/>
          <c:order val="3"/>
          <c:tx>
            <c:v>Faible desserte</c:v>
          </c:tx>
          <c:cat>
            <c:strRef>
              <c:f>Analyse_desserte_TP!$B$4:$B$12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Analyse_desserte_TP!$F$4:$F$12</c:f>
              <c:numCache>
                <c:formatCode>#,##0</c:formatCode>
                <c:ptCount val="9"/>
                <c:pt idx="0">
                  <c:v>2721.7482004139301</c:v>
                </c:pt>
                <c:pt idx="1">
                  <c:v>824.519285119389</c:v>
                </c:pt>
                <c:pt idx="2" formatCode="General">
                  <c:v>0</c:v>
                </c:pt>
                <c:pt idx="3">
                  <c:v>1134.75343331507</c:v>
                </c:pt>
                <c:pt idx="4">
                  <c:v>583.65393328365099</c:v>
                </c:pt>
                <c:pt idx="5">
                  <c:v>349.122161001564</c:v>
                </c:pt>
                <c:pt idx="6">
                  <c:v>51.652806934245902</c:v>
                </c:pt>
                <c:pt idx="7">
                  <c:v>1.4674618096301599</c:v>
                </c:pt>
                <c:pt idx="8">
                  <c:v>2.5997687500647801</c:v>
                </c:pt>
              </c:numCache>
            </c:numRef>
          </c:val>
        </c:ser>
        <c:ser>
          <c:idx val="4"/>
          <c:order val="4"/>
          <c:tx>
            <c:v>Desserte marginale ou inexistante</c:v>
          </c:tx>
          <c:cat>
            <c:strRef>
              <c:f>Analyse_desserte_TP!$B$4:$B$12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Analyse_desserte_TP!$G$4:$G$12</c:f>
              <c:numCache>
                <c:formatCode>#,##0</c:formatCode>
                <c:ptCount val="9"/>
                <c:pt idx="0">
                  <c:v>4121.9656180812899</c:v>
                </c:pt>
                <c:pt idx="1">
                  <c:v>1567.24519024488</c:v>
                </c:pt>
                <c:pt idx="2" formatCode="General">
                  <c:v>0</c:v>
                </c:pt>
                <c:pt idx="3">
                  <c:v>2556.3385639040498</c:v>
                </c:pt>
                <c:pt idx="4">
                  <c:v>1249.54755034498</c:v>
                </c:pt>
                <c:pt idx="5">
                  <c:v>870.6974046994859</c:v>
                </c:pt>
                <c:pt idx="6">
                  <c:v>474.04500778829401</c:v>
                </c:pt>
                <c:pt idx="7">
                  <c:v>25.504630531750401</c:v>
                </c:pt>
                <c:pt idx="8">
                  <c:v>2.3704218781596103</c:v>
                </c:pt>
              </c:numCache>
            </c:numRef>
          </c:val>
        </c:ser>
        <c:gapWidth val="50"/>
        <c:overlap val="100"/>
        <c:axId val="129122688"/>
        <c:axId val="129124224"/>
      </c:barChart>
      <c:catAx>
        <c:axId val="129122688"/>
        <c:scaling>
          <c:orientation val="maxMin"/>
        </c:scaling>
        <c:axPos val="l"/>
        <c:tickLblPos val="nextTo"/>
        <c:crossAx val="129124224"/>
        <c:crosses val="autoZero"/>
        <c:auto val="1"/>
        <c:lblAlgn val="ctr"/>
        <c:lblOffset val="100"/>
      </c:catAx>
      <c:valAx>
        <c:axId val="129124224"/>
        <c:scaling>
          <c:orientation val="minMax"/>
        </c:scaling>
        <c:axPos val="t"/>
        <c:majorGridlines/>
        <c:numFmt formatCode="#,##0" sourceLinked="1"/>
        <c:tickLblPos val="high"/>
        <c:crossAx val="129122688"/>
        <c:crosses val="autoZero"/>
        <c:crossBetween val="between"/>
      </c:valAx>
    </c:plotArea>
    <c:legend>
      <c:legendPos val="b"/>
      <c:layout/>
    </c:legend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Desserte des zones à bâtir par les transports publics selon les affectations principales (en pourcentages)</a:t>
            </a:r>
          </a:p>
        </c:rich>
      </c:tx>
      <c:layout/>
    </c:title>
    <c:plotArea>
      <c:layout/>
      <c:barChart>
        <c:barDir val="bar"/>
        <c:grouping val="percentStacked"/>
        <c:ser>
          <c:idx val="0"/>
          <c:order val="0"/>
          <c:tx>
            <c:v>Très bonne desserte</c:v>
          </c:tx>
          <c:dLbls>
            <c:dLbl>
              <c:idx val="2"/>
              <c:delete val="1"/>
            </c:dLbl>
            <c:dLbl>
              <c:idx val="8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Analyse_desserte_TP!$B$4:$B$12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Analyse_desserte_TP!$H$4:$H$12</c:f>
              <c:numCache>
                <c:formatCode>0%</c:formatCode>
                <c:ptCount val="9"/>
                <c:pt idx="0">
                  <c:v>7.669948836553904E-2</c:v>
                </c:pt>
                <c:pt idx="1">
                  <c:v>4.2269103389052633E-2</c:v>
                </c:pt>
                <c:pt idx="2" formatCode="General">
                  <c:v>0</c:v>
                </c:pt>
                <c:pt idx="3">
                  <c:v>2.1236021630456021E-2</c:v>
                </c:pt>
                <c:pt idx="4">
                  <c:v>7.1109085130239127E-2</c:v>
                </c:pt>
                <c:pt idx="5">
                  <c:v>5.1854876430543824E-2</c:v>
                </c:pt>
                <c:pt idx="6">
                  <c:v>5.5025424891623339E-3</c:v>
                </c:pt>
                <c:pt idx="7">
                  <c:v>6.0367395197486441E-2</c:v>
                </c:pt>
                <c:pt idx="8">
                  <c:v>0</c:v>
                </c:pt>
              </c:numCache>
            </c:numRef>
          </c:val>
        </c:ser>
        <c:ser>
          <c:idx val="1"/>
          <c:order val="1"/>
          <c:tx>
            <c:v>Bonne desserte</c:v>
          </c:tx>
          <c:dLbls>
            <c:dLbl>
              <c:idx val="2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Analyse_desserte_TP!$B$4:$B$12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Analyse_desserte_TP!$I$4:$I$12</c:f>
              <c:numCache>
                <c:formatCode>0%</c:formatCode>
                <c:ptCount val="9"/>
                <c:pt idx="0">
                  <c:v>0.10740611651024667</c:v>
                </c:pt>
                <c:pt idx="1">
                  <c:v>6.235841031303143E-2</c:v>
                </c:pt>
                <c:pt idx="2" formatCode="General">
                  <c:v>0</c:v>
                </c:pt>
                <c:pt idx="3">
                  <c:v>2.9088102104587562E-2</c:v>
                </c:pt>
                <c:pt idx="4">
                  <c:v>0.13078100465124151</c:v>
                </c:pt>
                <c:pt idx="5">
                  <c:v>7.248792692871002E-2</c:v>
                </c:pt>
                <c:pt idx="6">
                  <c:v>4.2480667308143059E-2</c:v>
                </c:pt>
                <c:pt idx="7">
                  <c:v>0.22081340863942564</c:v>
                </c:pt>
                <c:pt idx="8">
                  <c:v>0.1960687433616865</c:v>
                </c:pt>
              </c:numCache>
            </c:numRef>
          </c:val>
        </c:ser>
        <c:ser>
          <c:idx val="2"/>
          <c:order val="2"/>
          <c:tx>
            <c:v>Desserte moyenne</c:v>
          </c:tx>
          <c:dLbls>
            <c:dLbl>
              <c:idx val="2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Analyse_desserte_TP!$B$4:$B$12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Analyse_desserte_TP!$J$4:$J$12</c:f>
              <c:numCache>
                <c:formatCode>0%</c:formatCode>
                <c:ptCount val="9"/>
                <c:pt idx="0">
                  <c:v>0.17804651146584194</c:v>
                </c:pt>
                <c:pt idx="1">
                  <c:v>0.17288013367836064</c:v>
                </c:pt>
                <c:pt idx="2" formatCode="General">
                  <c:v>0</c:v>
                </c:pt>
                <c:pt idx="3">
                  <c:v>7.459237726893074E-2</c:v>
                </c:pt>
                <c:pt idx="4">
                  <c:v>0.13669421115518346</c:v>
                </c:pt>
                <c:pt idx="5">
                  <c:v>0.12895658162877982</c:v>
                </c:pt>
                <c:pt idx="6">
                  <c:v>5.4822613098015956E-2</c:v>
                </c:pt>
                <c:pt idx="7">
                  <c:v>0.10806609747497434</c:v>
                </c:pt>
                <c:pt idx="8">
                  <c:v>0.24719265658514672</c:v>
                </c:pt>
              </c:numCache>
            </c:numRef>
          </c:val>
        </c:ser>
        <c:ser>
          <c:idx val="3"/>
          <c:order val="3"/>
          <c:tx>
            <c:v>Faible desserte</c:v>
          </c:tx>
          <c:dLbls>
            <c:dLbl>
              <c:idx val="2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Analyse_desserte_TP!$B$4:$B$12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Analyse_desserte_TP!$K$4:$K$12</c:f>
              <c:numCache>
                <c:formatCode>0%</c:formatCode>
                <c:ptCount val="9"/>
                <c:pt idx="0">
                  <c:v>0.25367240295660548</c:v>
                </c:pt>
                <c:pt idx="1">
                  <c:v>0.24906669708578805</c:v>
                </c:pt>
                <c:pt idx="2" formatCode="General">
                  <c:v>0</c:v>
                </c:pt>
                <c:pt idx="3">
                  <c:v>0.2690271620624024</c:v>
                </c:pt>
                <c:pt idx="4">
                  <c:v>0.21058125783847284</c:v>
                </c:pt>
                <c:pt idx="5">
                  <c:v>0.21371171578507347</c:v>
                </c:pt>
                <c:pt idx="6">
                  <c:v>8.8154442180774381E-2</c:v>
                </c:pt>
                <c:pt idx="7">
                  <c:v>3.3229044157729294E-2</c:v>
                </c:pt>
                <c:pt idx="8">
                  <c:v>0.29121450717678415</c:v>
                </c:pt>
              </c:numCache>
            </c:numRef>
          </c:val>
        </c:ser>
        <c:ser>
          <c:idx val="4"/>
          <c:order val="4"/>
          <c:tx>
            <c:v>Desserte marginale ou inexistante</c:v>
          </c:tx>
          <c:dLbls>
            <c:dLbl>
              <c:idx val="2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000000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Analyse_desserte_TP!$B$4:$B$12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Analyse_desserte_TP!$L$4:$L$12</c:f>
              <c:numCache>
                <c:formatCode>0%</c:formatCode>
                <c:ptCount val="9"/>
                <c:pt idx="0">
                  <c:v>0.38417548070176682</c:v>
                </c:pt>
                <c:pt idx="1">
                  <c:v>0.47342565553376714</c:v>
                </c:pt>
                <c:pt idx="2" formatCode="General">
                  <c:v>0</c:v>
                </c:pt>
                <c:pt idx="3">
                  <c:v>0.60605633693362326</c:v>
                </c:pt>
                <c:pt idx="4">
                  <c:v>0.45083444122486316</c:v>
                </c:pt>
                <c:pt idx="5">
                  <c:v>0.53298889922689274</c:v>
                </c:pt>
                <c:pt idx="6">
                  <c:v>0.80903973492390424</c:v>
                </c:pt>
                <c:pt idx="7">
                  <c:v>0.57752405453038425</c:v>
                </c:pt>
                <c:pt idx="8">
                  <c:v>0.26552409287638268</c:v>
                </c:pt>
              </c:numCache>
            </c:numRef>
          </c:val>
        </c:ser>
        <c:gapWidth val="50"/>
        <c:overlap val="100"/>
        <c:axId val="129200128"/>
        <c:axId val="129201664"/>
      </c:barChart>
      <c:catAx>
        <c:axId val="129200128"/>
        <c:scaling>
          <c:orientation val="maxMin"/>
        </c:scaling>
        <c:axPos val="l"/>
        <c:tickLblPos val="nextTo"/>
        <c:crossAx val="129201664"/>
        <c:crosses val="autoZero"/>
        <c:auto val="1"/>
        <c:lblAlgn val="ctr"/>
        <c:lblOffset val="100"/>
      </c:catAx>
      <c:valAx>
        <c:axId val="129201664"/>
        <c:scaling>
          <c:orientation val="minMax"/>
        </c:scaling>
        <c:axPos val="t"/>
        <c:majorGridlines/>
        <c:numFmt formatCode="0%" sourceLinked="1"/>
        <c:tickLblPos val="high"/>
        <c:crossAx val="129200128"/>
        <c:crosses val="autoZero"/>
        <c:crossBetween val="between"/>
      </c:valAx>
    </c:plotArea>
    <c:legend>
      <c:legendPos val="b"/>
      <c:layout/>
    </c:legend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Surface des zones à bâtir par affectation principale,</a:t>
            </a:r>
            <a:r>
              <a:rPr lang="de-CH" sz="1000" baseline="0"/>
              <a:t> </a:t>
            </a:r>
            <a:r>
              <a:rPr lang="de-CH" sz="1000"/>
              <a:t>2007 et 2012 (en hectares)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Surface des zones à bâtir 2007</c:v>
          </c:tx>
          <c:dLbls>
            <c:dLbl>
              <c:idx val="2"/>
              <c:delete val="1"/>
            </c:dLbl>
            <c:showVal val="1"/>
          </c:dLbls>
          <c:cat>
            <c:strRef>
              <c:f>Comparaison_2007_2012!$B$4:$B$12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Comparaison_2007_2012!$C$4:$C$12</c:f>
              <c:numCache>
                <c:formatCode>#,##0</c:formatCode>
                <c:ptCount val="9"/>
                <c:pt idx="0">
                  <c:v>10171.1327</c:v>
                </c:pt>
                <c:pt idx="1">
                  <c:v>3321.1179999999999</c:v>
                </c:pt>
                <c:pt idx="2" formatCode="General">
                  <c:v>0</c:v>
                </c:pt>
                <c:pt idx="3">
                  <c:v>3948.6536000000001</c:v>
                </c:pt>
                <c:pt idx="4">
                  <c:v>2493.6795999999999</c:v>
                </c:pt>
                <c:pt idx="5">
                  <c:v>2038.5246999999999</c:v>
                </c:pt>
                <c:pt idx="6">
                  <c:v>164.44909999999999</c:v>
                </c:pt>
                <c:pt idx="7">
                  <c:v>205.06630000000001</c:v>
                </c:pt>
                <c:pt idx="8">
                  <c:v>435.17759999999998</c:v>
                </c:pt>
              </c:numCache>
            </c:numRef>
          </c:val>
        </c:ser>
        <c:ser>
          <c:idx val="1"/>
          <c:order val="1"/>
          <c:tx>
            <c:v>Surface des zones à bâtir 2012</c:v>
          </c:tx>
          <c:dLbls>
            <c:dLbl>
              <c:idx val="2"/>
              <c:delete val="1"/>
            </c:dLbl>
            <c:showVal val="1"/>
          </c:dLbls>
          <c:cat>
            <c:strRef>
              <c:f>Comparaison_2007_2012!$B$4:$B$12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Comparaison_2007_2012!$D$4:$D$12</c:f>
              <c:numCache>
                <c:formatCode>#,##0</c:formatCode>
                <c:ptCount val="9"/>
                <c:pt idx="0">
                  <c:v>10729.382319472299</c:v>
                </c:pt>
                <c:pt idx="1">
                  <c:v>3310.43568516702</c:v>
                </c:pt>
                <c:pt idx="2" formatCode="General">
                  <c:v>0</c:v>
                </c:pt>
                <c:pt idx="3">
                  <c:v>4217.9883355341799</c:v>
                </c:pt>
                <c:pt idx="4">
                  <c:v>2771.6328548931001</c:v>
                </c:pt>
                <c:pt idx="5">
                  <c:v>1633.61265923992</c:v>
                </c:pt>
                <c:pt idx="6">
                  <c:v>585.93538944819898</c:v>
                </c:pt>
                <c:pt idx="7">
                  <c:v>44.162024011696396</c:v>
                </c:pt>
                <c:pt idx="8">
                  <c:v>8.9273321832503694</c:v>
                </c:pt>
              </c:numCache>
            </c:numRef>
          </c:val>
        </c:ser>
        <c:gapWidth val="50"/>
        <c:axId val="129222528"/>
        <c:axId val="129224064"/>
      </c:barChart>
      <c:catAx>
        <c:axId val="129222528"/>
        <c:scaling>
          <c:orientation val="maxMin"/>
        </c:scaling>
        <c:axPos val="l"/>
        <c:tickLblPos val="nextTo"/>
        <c:crossAx val="129224064"/>
        <c:crosses val="autoZero"/>
        <c:auto val="1"/>
        <c:lblAlgn val="ctr"/>
        <c:lblOffset val="100"/>
      </c:catAx>
      <c:valAx>
        <c:axId val="129224064"/>
        <c:scaling>
          <c:orientation val="minMax"/>
        </c:scaling>
        <c:axPos val="t"/>
        <c:majorGridlines/>
        <c:numFmt formatCode="#,##0" sourceLinked="1"/>
        <c:tickLblPos val="high"/>
        <c:crossAx val="129222528"/>
        <c:crosses val="autoZero"/>
        <c:crossBetween val="between"/>
      </c:valAx>
    </c:plotArea>
    <c:legend>
      <c:legendPos val="b"/>
      <c:layout/>
    </c:legend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Surface des zones à bâtir par affectation principale (en pourcentages)</a:t>
            </a:r>
          </a:p>
        </c:rich>
      </c:tx>
      <c:layout/>
    </c:title>
    <c:plotArea>
      <c:layout/>
      <c:pieChart>
        <c:varyColors val="1"/>
        <c:ser>
          <c:idx val="0"/>
          <c:order val="0"/>
          <c:dLbls>
            <c:dLbl>
              <c:idx val="2"/>
              <c:delete val="1"/>
            </c:dLbl>
            <c:dLbl>
              <c:idx val="6"/>
              <c:spPr/>
              <c:txPr>
                <a:bodyPr/>
                <a:lstStyle/>
                <a:p>
                  <a:pPr>
                    <a:defRPr>
                      <a:solidFill>
                        <a:sysClr val="windowText" lastClr="000000"/>
                      </a:solidFill>
                    </a:defRPr>
                  </a:pPr>
                  <a:endParaRPr lang="de-DE"/>
                </a:p>
              </c:txPr>
            </c:dLbl>
            <c:dLbl>
              <c:idx val="7"/>
              <c:spPr/>
              <c:txPr>
                <a:bodyPr/>
                <a:lstStyle/>
                <a:p>
                  <a:pPr>
                    <a:defRPr>
                      <a:solidFill>
                        <a:sysClr val="windowText" lastClr="000000"/>
                      </a:solidFill>
                    </a:defRPr>
                  </a:pPr>
                  <a:endParaRPr lang="de-DE"/>
                </a:p>
              </c:txPr>
            </c:dLbl>
            <c:dLbl>
              <c:idx val="8"/>
              <c:spPr/>
              <c:txPr>
                <a:bodyPr/>
                <a:lstStyle/>
                <a:p>
                  <a:pPr>
                    <a:defRPr>
                      <a:solidFill>
                        <a:sysClr val="windowText" lastClr="000000"/>
                      </a:solidFill>
                    </a:defRPr>
                  </a:pPr>
                  <a:endParaRPr lang="de-DE"/>
                </a:p>
              </c:txPr>
            </c:dLbl>
            <c:txPr>
              <a:bodyPr/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endParaRPr lang="de-DE"/>
              </a:p>
            </c:txPr>
            <c:showPercent val="1"/>
            <c:showLeaderLines val="1"/>
          </c:dLbls>
          <c:cat>
            <c:strRef>
              <c:f>Statistique_Aff_principale!$B$4:$B$12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Statistique_Aff_principale!$C$4:$C$12</c:f>
              <c:numCache>
                <c:formatCode>#,##0</c:formatCode>
                <c:ptCount val="9"/>
                <c:pt idx="0">
                  <c:v>10729.382319472299</c:v>
                </c:pt>
                <c:pt idx="1">
                  <c:v>3310.43568516702</c:v>
                </c:pt>
                <c:pt idx="2" formatCode="General">
                  <c:v>0</c:v>
                </c:pt>
                <c:pt idx="3">
                  <c:v>4217.9883355341799</c:v>
                </c:pt>
                <c:pt idx="4">
                  <c:v>2771.6328548931001</c:v>
                </c:pt>
                <c:pt idx="5">
                  <c:v>1633.61265923992</c:v>
                </c:pt>
                <c:pt idx="6">
                  <c:v>585.93538944819898</c:v>
                </c:pt>
                <c:pt idx="7">
                  <c:v>44.162024011696396</c:v>
                </c:pt>
                <c:pt idx="8">
                  <c:v>8.9273321832503694</c:v>
                </c:pt>
              </c:numCache>
            </c:numRef>
          </c:val>
        </c:ser>
        <c:firstSliceAng val="0"/>
      </c:pieChart>
    </c:plotArea>
    <c:legend>
      <c:legendPos val="r"/>
      <c:layout>
        <c:manualLayout>
          <c:xMode val="edge"/>
          <c:yMode val="edge"/>
          <c:x val="0.67143275868049701"/>
          <c:y val="0.14803982101356272"/>
          <c:w val="0.31535138228866894"/>
          <c:h val="0.85196017898643728"/>
        </c:manualLayout>
      </c:layout>
    </c:legend>
    <c:plotVisOnly val="1"/>
    <c:dispBlanksAs val="zero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Surface des zones à bâtir par type de commune (en hectares)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38804155537826518"/>
          <c:y val="0.14187242013250545"/>
          <c:w val="0.5629716604807663"/>
          <c:h val="0.69049915016129593"/>
        </c:manualLayout>
      </c:layout>
      <c:barChart>
        <c:barDir val="bar"/>
        <c:grouping val="clustered"/>
        <c:ser>
          <c:idx val="0"/>
          <c:order val="0"/>
          <c:dLbls>
            <c:showVal val="1"/>
          </c:dLbls>
          <c:cat>
            <c:strRef>
              <c:f>Statistique_Types_comm!$B$4:$B$12</c:f>
              <c:strCache>
                <c:ptCount val="9"/>
                <c:pt idx="0">
                  <c:v>Grands centres</c:v>
                </c:pt>
                <c:pt idx="1">
                  <c:v>Centres secondaires des grands centres</c:v>
                </c:pt>
                <c:pt idx="2">
                  <c:v>Couronne des grands centres</c:v>
                </c:pt>
                <c:pt idx="3">
                  <c:v>Centres moyens</c:v>
                </c:pt>
                <c:pt idx="4">
                  <c:v>Couronne des centres moyens</c:v>
                </c:pt>
                <c:pt idx="5">
                  <c:v>Petits centres</c:v>
                </c:pt>
                <c:pt idx="6">
                  <c:v>Communes rurales périurbaines</c:v>
                </c:pt>
                <c:pt idx="7">
                  <c:v>Communes agricoles</c:v>
                </c:pt>
                <c:pt idx="8">
                  <c:v>Communes touristiques</c:v>
                </c:pt>
              </c:strCache>
            </c:strRef>
          </c:cat>
          <c:val>
            <c:numRef>
              <c:f>Statistique_Types_comm!$C$4:$C$12</c:f>
              <c:numCache>
                <c:formatCode>#,##0</c:formatCode>
                <c:ptCount val="9"/>
                <c:pt idx="0">
                  <c:v>1565.6122431592</c:v>
                </c:pt>
                <c:pt idx="1">
                  <c:v>1392.5198742124001</c:v>
                </c:pt>
                <c:pt idx="2">
                  <c:v>7493.1670737601207</c:v>
                </c:pt>
                <c:pt idx="3">
                  <c:v>1743.0606333427102</c:v>
                </c:pt>
                <c:pt idx="4">
                  <c:v>1678.2480076602801</c:v>
                </c:pt>
                <c:pt idx="5">
                  <c:v>1217.89795525969</c:v>
                </c:pt>
                <c:pt idx="6">
                  <c:v>4237.2027289317302</c:v>
                </c:pt>
                <c:pt idx="7">
                  <c:v>3071.0399766740002</c:v>
                </c:pt>
                <c:pt idx="8">
                  <c:v>903.32810694960801</c:v>
                </c:pt>
              </c:numCache>
            </c:numRef>
          </c:val>
        </c:ser>
        <c:gapWidth val="70"/>
        <c:axId val="121558912"/>
        <c:axId val="121560448"/>
      </c:barChart>
      <c:catAx>
        <c:axId val="121558912"/>
        <c:scaling>
          <c:orientation val="maxMin"/>
        </c:scaling>
        <c:axPos val="l"/>
        <c:tickLblPos val="nextTo"/>
        <c:crossAx val="121560448"/>
        <c:crosses val="autoZero"/>
        <c:auto val="1"/>
        <c:lblAlgn val="ctr"/>
        <c:lblOffset val="100"/>
      </c:catAx>
      <c:valAx>
        <c:axId val="121560448"/>
        <c:scaling>
          <c:orientation val="minMax"/>
        </c:scaling>
        <c:axPos val="t"/>
        <c:majorGridlines/>
        <c:numFmt formatCode="#,##0" sourceLinked="1"/>
        <c:tickLblPos val="high"/>
        <c:crossAx val="121558912"/>
        <c:crosses val="autoZero"/>
        <c:crossBetween val="between"/>
      </c:valAx>
    </c:plotArea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Surface de zones à bâtir par habitant selon les types de communes (en m</a:t>
            </a:r>
            <a:r>
              <a:rPr lang="de-CH" sz="1000" baseline="30000"/>
              <a:t>2</a:t>
            </a:r>
            <a:r>
              <a:rPr lang="de-CH" sz="1000"/>
              <a:t>/hab.)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38804155537826518"/>
          <c:y val="0.14187242013250545"/>
          <c:w val="0.57098373165909366"/>
          <c:h val="0.68609386381768367"/>
        </c:manualLayout>
      </c:layout>
      <c:barChart>
        <c:barDir val="bar"/>
        <c:grouping val="clustered"/>
        <c:ser>
          <c:idx val="0"/>
          <c:order val="0"/>
          <c:dLbls>
            <c:showVal val="1"/>
          </c:dLbls>
          <c:cat>
            <c:strRef>
              <c:f>Statistique_Types_comm!$B$4:$B$12</c:f>
              <c:strCache>
                <c:ptCount val="9"/>
                <c:pt idx="0">
                  <c:v>Grands centres</c:v>
                </c:pt>
                <c:pt idx="1">
                  <c:v>Centres secondaires des grands centres</c:v>
                </c:pt>
                <c:pt idx="2">
                  <c:v>Couronne des grands centres</c:v>
                </c:pt>
                <c:pt idx="3">
                  <c:v>Centres moyens</c:v>
                </c:pt>
                <c:pt idx="4">
                  <c:v>Couronne des centres moyens</c:v>
                </c:pt>
                <c:pt idx="5">
                  <c:v>Petits centres</c:v>
                </c:pt>
                <c:pt idx="6">
                  <c:v>Communes rurales périurbaines</c:v>
                </c:pt>
                <c:pt idx="7">
                  <c:v>Communes agricoles</c:v>
                </c:pt>
                <c:pt idx="8">
                  <c:v>Communes touristiques</c:v>
                </c:pt>
              </c:strCache>
            </c:strRef>
          </c:cat>
          <c:val>
            <c:numRef>
              <c:f>Statistique_Types_comm!$G$4:$G$12</c:f>
              <c:numCache>
                <c:formatCode>#,##0</c:formatCode>
                <c:ptCount val="9"/>
                <c:pt idx="0">
                  <c:v>124.23719176301799</c:v>
                </c:pt>
                <c:pt idx="1">
                  <c:v>185.35791526400979</c:v>
                </c:pt>
                <c:pt idx="2">
                  <c:v>378.06471678625013</c:v>
                </c:pt>
                <c:pt idx="3">
                  <c:v>223.06893183295497</c:v>
                </c:pt>
                <c:pt idx="4">
                  <c:v>404.76774098217169</c:v>
                </c:pt>
                <c:pt idx="5">
                  <c:v>478.13204901840845</c:v>
                </c:pt>
                <c:pt idx="6">
                  <c:v>553.21017964196858</c:v>
                </c:pt>
                <c:pt idx="7">
                  <c:v>640.45379171946365</c:v>
                </c:pt>
                <c:pt idx="8">
                  <c:v>791.00534759160075</c:v>
                </c:pt>
              </c:numCache>
            </c:numRef>
          </c:val>
        </c:ser>
        <c:gapWidth val="70"/>
        <c:axId val="126550784"/>
        <c:axId val="126552320"/>
      </c:barChart>
      <c:catAx>
        <c:axId val="126550784"/>
        <c:scaling>
          <c:orientation val="maxMin"/>
        </c:scaling>
        <c:axPos val="l"/>
        <c:tickLblPos val="nextTo"/>
        <c:crossAx val="126552320"/>
        <c:crosses val="autoZero"/>
        <c:auto val="1"/>
        <c:lblAlgn val="ctr"/>
        <c:lblOffset val="100"/>
      </c:catAx>
      <c:valAx>
        <c:axId val="126552320"/>
        <c:scaling>
          <c:orientation val="minMax"/>
        </c:scaling>
        <c:axPos val="t"/>
        <c:majorGridlines/>
        <c:numFmt formatCode="#,##0" sourceLinked="1"/>
        <c:tickLblPos val="high"/>
        <c:crossAx val="126550784"/>
        <c:crosses val="autoZero"/>
        <c:crossBetween val="between"/>
      </c:valAx>
    </c:plotArea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Surface de zones à bâtir par habitant et emploi selon les types de communes (en m</a:t>
            </a:r>
            <a:r>
              <a:rPr lang="de-CH" sz="1000" baseline="30000"/>
              <a:t>2</a:t>
            </a:r>
            <a:r>
              <a:rPr lang="de-CH" sz="1000"/>
              <a:t>/habitant+emploi)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38804155537826518"/>
          <c:y val="0.19563876651982379"/>
          <c:w val="0.57098373165909366"/>
          <c:h val="0.63232751743036564"/>
        </c:manualLayout>
      </c:layout>
      <c:barChart>
        <c:barDir val="bar"/>
        <c:grouping val="clustered"/>
        <c:ser>
          <c:idx val="0"/>
          <c:order val="0"/>
          <c:dLbls>
            <c:showVal val="1"/>
          </c:dLbls>
          <c:cat>
            <c:strRef>
              <c:f>Statistique_Types_comm!$B$4:$B$12</c:f>
              <c:strCache>
                <c:ptCount val="9"/>
                <c:pt idx="0">
                  <c:v>Grands centres</c:v>
                </c:pt>
                <c:pt idx="1">
                  <c:v>Centres secondaires des grands centres</c:v>
                </c:pt>
                <c:pt idx="2">
                  <c:v>Couronne des grands centres</c:v>
                </c:pt>
                <c:pt idx="3">
                  <c:v>Centres moyens</c:v>
                </c:pt>
                <c:pt idx="4">
                  <c:v>Couronne des centres moyens</c:v>
                </c:pt>
                <c:pt idx="5">
                  <c:v>Petits centres</c:v>
                </c:pt>
                <c:pt idx="6">
                  <c:v>Communes rurales périurbaines</c:v>
                </c:pt>
                <c:pt idx="7">
                  <c:v>Communes agricoles</c:v>
                </c:pt>
                <c:pt idx="8">
                  <c:v>Communes touristiques</c:v>
                </c:pt>
              </c:strCache>
            </c:strRef>
          </c:cat>
          <c:val>
            <c:numRef>
              <c:f>Statistique_Types_comm!$I$4:$I$12</c:f>
              <c:numCache>
                <c:formatCode>#,##0</c:formatCode>
                <c:ptCount val="9"/>
                <c:pt idx="0">
                  <c:v>75.760074480010061</c:v>
                </c:pt>
                <c:pt idx="1">
                  <c:v>116.94379003429742</c:v>
                </c:pt>
                <c:pt idx="2">
                  <c:v>282.45724687638278</c:v>
                </c:pt>
                <c:pt idx="3">
                  <c:v>154.25178833308644</c:v>
                </c:pt>
                <c:pt idx="4">
                  <c:v>323.26842100746995</c:v>
                </c:pt>
                <c:pt idx="5">
                  <c:v>317.38408653472237</c:v>
                </c:pt>
                <c:pt idx="6">
                  <c:v>441.43966088093373</c:v>
                </c:pt>
                <c:pt idx="7">
                  <c:v>524.71295391504918</c:v>
                </c:pt>
                <c:pt idx="8">
                  <c:v>672.41931438857227</c:v>
                </c:pt>
              </c:numCache>
            </c:numRef>
          </c:val>
        </c:ser>
        <c:gapWidth val="70"/>
        <c:axId val="126576512"/>
        <c:axId val="126578048"/>
      </c:barChart>
      <c:catAx>
        <c:axId val="126576512"/>
        <c:scaling>
          <c:orientation val="maxMin"/>
        </c:scaling>
        <c:axPos val="l"/>
        <c:tickLblPos val="nextTo"/>
        <c:crossAx val="126578048"/>
        <c:crosses val="autoZero"/>
        <c:auto val="1"/>
        <c:lblAlgn val="ctr"/>
        <c:lblOffset val="100"/>
      </c:catAx>
      <c:valAx>
        <c:axId val="126578048"/>
        <c:scaling>
          <c:orientation val="minMax"/>
        </c:scaling>
        <c:axPos val="t"/>
        <c:majorGridlines/>
        <c:numFmt formatCode="#,##0" sourceLinked="1"/>
        <c:tickLblPos val="high"/>
        <c:crossAx val="126576512"/>
        <c:crosses val="autoZero"/>
        <c:crossBetween val="between"/>
      </c:valAx>
    </c:plotArea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Zones à bâtir construites/non construites par affectation principale (en hectares)</a:t>
            </a:r>
          </a:p>
        </c:rich>
      </c:tx>
      <c:layout/>
    </c:title>
    <c:plotArea>
      <c:layout/>
      <c:barChart>
        <c:barDir val="bar"/>
        <c:grouping val="stacked"/>
        <c:ser>
          <c:idx val="0"/>
          <c:order val="0"/>
          <c:tx>
            <c:v>Construit</c:v>
          </c:tx>
          <c:cat>
            <c:strRef>
              <c:f>Analyse_nonconstr_Aff_principal!$B$4:$B$12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Analyse_nonconstr_Aff_principal!$E$4:$E$12</c:f>
              <c:numCache>
                <c:formatCode>#,##0</c:formatCode>
                <c:ptCount val="9"/>
                <c:pt idx="0">
                  <c:v>7811.9999345565484</c:v>
                </c:pt>
                <c:pt idx="1">
                  <c:v>1653.7509728027101</c:v>
                </c:pt>
                <c:pt idx="2" formatCode="General">
                  <c:v>0</c:v>
                </c:pt>
                <c:pt idx="3">
                  <c:v>3259.8697597957398</c:v>
                </c:pt>
                <c:pt idx="4">
                  <c:v>2771.6328548931001</c:v>
                </c:pt>
                <c:pt idx="5">
                  <c:v>1633.61265923992</c:v>
                </c:pt>
                <c:pt idx="6">
                  <c:v>585.93538944819898</c:v>
                </c:pt>
                <c:pt idx="7">
                  <c:v>44.162024011696396</c:v>
                </c:pt>
                <c:pt idx="8">
                  <c:v>8.9273321832503694</c:v>
                </c:pt>
              </c:numCache>
            </c:numRef>
          </c:val>
        </c:ser>
        <c:ser>
          <c:idx val="1"/>
          <c:order val="1"/>
          <c:tx>
            <c:v>Imprécision</c:v>
          </c:tx>
          <c:cat>
            <c:strRef>
              <c:f>Analyse_nonconstr_Aff_principal!$B$4:$B$12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Analyse_nonconstr_Aff_principal!$F$4:$F$12</c:f>
              <c:numCache>
                <c:formatCode>#,##0</c:formatCode>
                <c:ptCount val="9"/>
                <c:pt idx="0">
                  <c:v>1172.9016703805701</c:v>
                </c:pt>
                <c:pt idx="1">
                  <c:v>219.56360173162989</c:v>
                </c:pt>
                <c:pt idx="2" formatCode="General">
                  <c:v>0</c:v>
                </c:pt>
                <c:pt idx="3">
                  <c:v>398.77390396780606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ser>
          <c:idx val="2"/>
          <c:order val="2"/>
          <c:tx>
            <c:v>Non construit</c:v>
          </c:tx>
          <c:cat>
            <c:strRef>
              <c:f>Analyse_nonconstr_Aff_principal!$B$4:$B$12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Analyse_nonconstr_Aff_principal!$G$4:$G$12</c:f>
              <c:numCache>
                <c:formatCode>#,##0</c:formatCode>
                <c:ptCount val="9"/>
                <c:pt idx="0">
                  <c:v>1744.4807145351801</c:v>
                </c:pt>
                <c:pt idx="1">
                  <c:v>1437.12111063268</c:v>
                </c:pt>
                <c:pt idx="2" formatCode="General">
                  <c:v>0</c:v>
                </c:pt>
                <c:pt idx="3">
                  <c:v>559.34467177063402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gapWidth val="50"/>
        <c:overlap val="100"/>
        <c:axId val="126530304"/>
        <c:axId val="126531840"/>
      </c:barChart>
      <c:catAx>
        <c:axId val="126530304"/>
        <c:scaling>
          <c:orientation val="maxMin"/>
        </c:scaling>
        <c:axPos val="l"/>
        <c:tickLblPos val="nextTo"/>
        <c:crossAx val="126531840"/>
        <c:crosses val="autoZero"/>
        <c:auto val="1"/>
        <c:lblAlgn val="ctr"/>
        <c:lblOffset val="100"/>
      </c:catAx>
      <c:valAx>
        <c:axId val="126531840"/>
        <c:scaling>
          <c:orientation val="minMax"/>
        </c:scaling>
        <c:axPos val="t"/>
        <c:majorGridlines/>
        <c:numFmt formatCode="#,##0" sourceLinked="1"/>
        <c:tickLblPos val="high"/>
        <c:crossAx val="126530304"/>
        <c:crosses val="autoZero"/>
        <c:crossBetween val="between"/>
      </c:valAx>
    </c:plotArea>
    <c:legend>
      <c:legendPos val="b"/>
      <c:layout/>
    </c:legend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Zones à bâtir construites/non construites par affectation principale (en pourcentages)</a:t>
            </a:r>
          </a:p>
        </c:rich>
      </c:tx>
      <c:layout/>
    </c:title>
    <c:plotArea>
      <c:layout/>
      <c:barChart>
        <c:barDir val="bar"/>
        <c:grouping val="percentStacked"/>
        <c:ser>
          <c:idx val="0"/>
          <c:order val="0"/>
          <c:tx>
            <c:v>Construit</c:v>
          </c:tx>
          <c:dLbls>
            <c:dLbl>
              <c:idx val="2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Analyse_nonconstr_Aff_principal!$B$4:$B$12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Analyse_nonconstr_Aff_principal!$H$4:$H$12</c:f>
              <c:numCache>
                <c:formatCode>0%</c:formatCode>
                <c:ptCount val="9"/>
                <c:pt idx="0">
                  <c:v>0.72809409730687691</c:v>
                </c:pt>
                <c:pt idx="1">
                  <c:v>0.49955689524875158</c:v>
                </c:pt>
                <c:pt idx="2" formatCode="General">
                  <c:v>0</c:v>
                </c:pt>
                <c:pt idx="3">
                  <c:v>0.77284940129709945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ser>
          <c:idx val="1"/>
          <c:order val="1"/>
          <c:tx>
            <c:v>Imprécision</c:v>
          </c:tx>
          <c:dLbls>
            <c:dLbl>
              <c:idx val="2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Analyse_nonconstr_Aff_principal!$B$4:$B$12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Analyse_nonconstr_Aff_principal!$I$4:$I$12</c:f>
              <c:numCache>
                <c:formatCode>0%</c:formatCode>
                <c:ptCount val="9"/>
                <c:pt idx="0">
                  <c:v>0.10931679340495871</c:v>
                </c:pt>
                <c:pt idx="1">
                  <c:v>6.6324684305278186E-2</c:v>
                </c:pt>
                <c:pt idx="2" formatCode="General">
                  <c:v>0</c:v>
                </c:pt>
                <c:pt idx="3">
                  <c:v>9.4541253376250509E-2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ser>
          <c:idx val="2"/>
          <c:order val="2"/>
          <c:tx>
            <c:v>Non construit</c:v>
          </c:tx>
          <c:dLbls>
            <c:dLbl>
              <c:idx val="2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000000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Analyse_nonconstr_Aff_principal!$B$4:$B$12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Analyse_nonconstr_Aff_principal!$J$4:$J$12</c:f>
              <c:numCache>
                <c:formatCode>0%</c:formatCode>
                <c:ptCount val="9"/>
                <c:pt idx="0">
                  <c:v>0.16258910928816436</c:v>
                </c:pt>
                <c:pt idx="1">
                  <c:v>0.43411842044597027</c:v>
                </c:pt>
                <c:pt idx="2" formatCode="General">
                  <c:v>0</c:v>
                </c:pt>
                <c:pt idx="3">
                  <c:v>0.13260934532665009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gapWidth val="50"/>
        <c:overlap val="100"/>
        <c:axId val="126780928"/>
        <c:axId val="126782464"/>
      </c:barChart>
      <c:catAx>
        <c:axId val="126780928"/>
        <c:scaling>
          <c:orientation val="maxMin"/>
        </c:scaling>
        <c:axPos val="l"/>
        <c:tickLblPos val="nextTo"/>
        <c:crossAx val="126782464"/>
        <c:crosses val="autoZero"/>
        <c:auto val="1"/>
        <c:lblAlgn val="ctr"/>
        <c:lblOffset val="100"/>
      </c:catAx>
      <c:valAx>
        <c:axId val="126782464"/>
        <c:scaling>
          <c:orientation val="minMax"/>
        </c:scaling>
        <c:axPos val="t"/>
        <c:majorGridlines/>
        <c:numFmt formatCode="0%" sourceLinked="1"/>
        <c:tickLblPos val="high"/>
        <c:crossAx val="126780928"/>
        <c:crosses val="autoZero"/>
        <c:crossBetween val="between"/>
      </c:valAx>
    </c:plotArea>
    <c:legend>
      <c:legendPos val="b"/>
      <c:layout/>
    </c:legend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Zones à bâtir construites/non construites par type de commune (en hectares)</a:t>
            </a:r>
          </a:p>
        </c:rich>
      </c:tx>
      <c:layout/>
    </c:title>
    <c:plotArea>
      <c:layout/>
      <c:barChart>
        <c:barDir val="bar"/>
        <c:grouping val="stacked"/>
        <c:ser>
          <c:idx val="0"/>
          <c:order val="0"/>
          <c:tx>
            <c:v>Construit</c:v>
          </c:tx>
          <c:cat>
            <c:strRef>
              <c:f>Analyse_nonconstr_Types_comm!$B$4:$B$12</c:f>
              <c:strCache>
                <c:ptCount val="9"/>
                <c:pt idx="0">
                  <c:v>Grands centres</c:v>
                </c:pt>
                <c:pt idx="1">
                  <c:v>Centres secondaires des grands centres</c:v>
                </c:pt>
                <c:pt idx="2">
                  <c:v>Couronne des grands centres</c:v>
                </c:pt>
                <c:pt idx="3">
                  <c:v>Centres moyens</c:v>
                </c:pt>
                <c:pt idx="4">
                  <c:v>Couronne des centres moyens</c:v>
                </c:pt>
                <c:pt idx="5">
                  <c:v>Petits centres</c:v>
                </c:pt>
                <c:pt idx="6">
                  <c:v>Communes rurales périurbaines</c:v>
                </c:pt>
                <c:pt idx="7">
                  <c:v>Communes agricoles</c:v>
                </c:pt>
                <c:pt idx="8">
                  <c:v>Communes touristiques</c:v>
                </c:pt>
              </c:strCache>
            </c:strRef>
          </c:cat>
          <c:val>
            <c:numRef>
              <c:f>Analyse_nonconstr_Types_comm!$E$4:$E$12</c:f>
              <c:numCache>
                <c:formatCode>#,##0</c:formatCode>
                <c:ptCount val="9"/>
                <c:pt idx="0">
                  <c:v>1380.1059904385891</c:v>
                </c:pt>
                <c:pt idx="1">
                  <c:v>1147.1547701976751</c:v>
                </c:pt>
                <c:pt idx="2">
                  <c:v>5786.9082147592007</c:v>
                </c:pt>
                <c:pt idx="3">
                  <c:v>1274.0418538226231</c:v>
                </c:pt>
                <c:pt idx="4">
                  <c:v>1256.3410036155421</c:v>
                </c:pt>
                <c:pt idx="5">
                  <c:v>859.80436982752894</c:v>
                </c:pt>
                <c:pt idx="6">
                  <c:v>3164.7056750392103</c:v>
                </c:pt>
                <c:pt idx="7">
                  <c:v>2300.1915543796431</c:v>
                </c:pt>
                <c:pt idx="8">
                  <c:v>600.63749485122503</c:v>
                </c:pt>
              </c:numCache>
            </c:numRef>
          </c:val>
        </c:ser>
        <c:ser>
          <c:idx val="1"/>
          <c:order val="1"/>
          <c:tx>
            <c:v>Imprécision</c:v>
          </c:tx>
          <c:cat>
            <c:strRef>
              <c:f>Analyse_nonconstr_Types_comm!$B$4:$B$12</c:f>
              <c:strCache>
                <c:ptCount val="9"/>
                <c:pt idx="0">
                  <c:v>Grands centres</c:v>
                </c:pt>
                <c:pt idx="1">
                  <c:v>Centres secondaires des grands centres</c:v>
                </c:pt>
                <c:pt idx="2">
                  <c:v>Couronne des grands centres</c:v>
                </c:pt>
                <c:pt idx="3">
                  <c:v>Centres moyens</c:v>
                </c:pt>
                <c:pt idx="4">
                  <c:v>Couronne des centres moyens</c:v>
                </c:pt>
                <c:pt idx="5">
                  <c:v>Petits centres</c:v>
                </c:pt>
                <c:pt idx="6">
                  <c:v>Communes rurales périurbaines</c:v>
                </c:pt>
                <c:pt idx="7">
                  <c:v>Communes agricoles</c:v>
                </c:pt>
                <c:pt idx="8">
                  <c:v>Communes touristiques</c:v>
                </c:pt>
              </c:strCache>
            </c:strRef>
          </c:cat>
          <c:val>
            <c:numRef>
              <c:f>Analyse_nonconstr_Types_comm!$F$4:$F$12</c:f>
              <c:numCache>
                <c:formatCode>#,##0</c:formatCode>
                <c:ptCount val="9"/>
                <c:pt idx="0">
                  <c:v>65.637893205864003</c:v>
                </c:pt>
                <c:pt idx="1">
                  <c:v>101.51816173879303</c:v>
                </c:pt>
                <c:pt idx="2">
                  <c:v>595.21976251535011</c:v>
                </c:pt>
                <c:pt idx="3">
                  <c:v>120.73795243881705</c:v>
                </c:pt>
                <c:pt idx="4">
                  <c:v>140.48383657710201</c:v>
                </c:pt>
                <c:pt idx="5">
                  <c:v>92.005609224885006</c:v>
                </c:pt>
                <c:pt idx="6">
                  <c:v>326.06429329900413</c:v>
                </c:pt>
                <c:pt idx="7">
                  <c:v>244.14966659560605</c:v>
                </c:pt>
                <c:pt idx="8">
                  <c:v>105.42200048459702</c:v>
                </c:pt>
              </c:numCache>
            </c:numRef>
          </c:val>
        </c:ser>
        <c:ser>
          <c:idx val="2"/>
          <c:order val="2"/>
          <c:tx>
            <c:v>Non construit</c:v>
          </c:tx>
          <c:cat>
            <c:strRef>
              <c:f>Analyse_nonconstr_Types_comm!$B$4:$B$12</c:f>
              <c:strCache>
                <c:ptCount val="9"/>
                <c:pt idx="0">
                  <c:v>Grands centres</c:v>
                </c:pt>
                <c:pt idx="1">
                  <c:v>Centres secondaires des grands centres</c:v>
                </c:pt>
                <c:pt idx="2">
                  <c:v>Couronne des grands centres</c:v>
                </c:pt>
                <c:pt idx="3">
                  <c:v>Centres moyens</c:v>
                </c:pt>
                <c:pt idx="4">
                  <c:v>Couronne des centres moyens</c:v>
                </c:pt>
                <c:pt idx="5">
                  <c:v>Petits centres</c:v>
                </c:pt>
                <c:pt idx="6">
                  <c:v>Communes rurales périurbaines</c:v>
                </c:pt>
                <c:pt idx="7">
                  <c:v>Communes agricoles</c:v>
                </c:pt>
                <c:pt idx="8">
                  <c:v>Communes touristiques</c:v>
                </c:pt>
              </c:strCache>
            </c:strRef>
          </c:cat>
          <c:val>
            <c:numRef>
              <c:f>Analyse_nonconstr_Types_comm!$G$4:$G$12</c:f>
              <c:numCache>
                <c:formatCode>#,##0</c:formatCode>
                <c:ptCount val="9"/>
                <c:pt idx="0">
                  <c:v>119.868359514747</c:v>
                </c:pt>
                <c:pt idx="1">
                  <c:v>143.84694227593198</c:v>
                </c:pt>
                <c:pt idx="2">
                  <c:v>1111.0390964855701</c:v>
                </c:pt>
                <c:pt idx="3">
                  <c:v>348.28082708126999</c:v>
                </c:pt>
                <c:pt idx="4">
                  <c:v>281.42316746763601</c:v>
                </c:pt>
                <c:pt idx="5">
                  <c:v>266.08797620727603</c:v>
                </c:pt>
                <c:pt idx="6">
                  <c:v>746.43276059351604</c:v>
                </c:pt>
                <c:pt idx="7">
                  <c:v>526.69875569875103</c:v>
                </c:pt>
                <c:pt idx="8">
                  <c:v>197.26861161378602</c:v>
                </c:pt>
              </c:numCache>
            </c:numRef>
          </c:val>
        </c:ser>
        <c:gapWidth val="50"/>
        <c:overlap val="100"/>
        <c:axId val="126627200"/>
        <c:axId val="126841984"/>
      </c:barChart>
      <c:catAx>
        <c:axId val="126627200"/>
        <c:scaling>
          <c:orientation val="maxMin"/>
        </c:scaling>
        <c:axPos val="l"/>
        <c:tickLblPos val="nextTo"/>
        <c:crossAx val="126841984"/>
        <c:crosses val="autoZero"/>
        <c:auto val="1"/>
        <c:lblAlgn val="ctr"/>
        <c:lblOffset val="100"/>
      </c:catAx>
      <c:valAx>
        <c:axId val="126841984"/>
        <c:scaling>
          <c:orientation val="minMax"/>
        </c:scaling>
        <c:axPos val="t"/>
        <c:majorGridlines/>
        <c:numFmt formatCode="#,##0" sourceLinked="1"/>
        <c:tickLblPos val="high"/>
        <c:crossAx val="126627200"/>
        <c:crosses val="autoZero"/>
        <c:crossBetween val="between"/>
      </c:valAx>
    </c:plotArea>
    <c:legend>
      <c:legendPos val="b"/>
      <c:layout/>
    </c:legend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Zones à bâtir construites/non construites par type de commune (en pourcentages)</a:t>
            </a:r>
          </a:p>
        </c:rich>
      </c:tx>
      <c:layout/>
    </c:title>
    <c:plotArea>
      <c:layout/>
      <c:barChart>
        <c:barDir val="bar"/>
        <c:grouping val="percentStacked"/>
        <c:ser>
          <c:idx val="0"/>
          <c:order val="0"/>
          <c:tx>
            <c:v>Construit</c:v>
          </c:tx>
          <c:dLbls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Analyse_nonconstr_Types_comm!$B$4:$B$12</c:f>
              <c:strCache>
                <c:ptCount val="9"/>
                <c:pt idx="0">
                  <c:v>Grands centres</c:v>
                </c:pt>
                <c:pt idx="1">
                  <c:v>Centres secondaires des grands centres</c:v>
                </c:pt>
                <c:pt idx="2">
                  <c:v>Couronne des grands centres</c:v>
                </c:pt>
                <c:pt idx="3">
                  <c:v>Centres moyens</c:v>
                </c:pt>
                <c:pt idx="4">
                  <c:v>Couronne des centres moyens</c:v>
                </c:pt>
                <c:pt idx="5">
                  <c:v>Petits centres</c:v>
                </c:pt>
                <c:pt idx="6">
                  <c:v>Communes rurales périurbaines</c:v>
                </c:pt>
                <c:pt idx="7">
                  <c:v>Communes agricoles</c:v>
                </c:pt>
                <c:pt idx="8">
                  <c:v>Communes touristiques</c:v>
                </c:pt>
              </c:strCache>
            </c:strRef>
          </c:cat>
          <c:val>
            <c:numRef>
              <c:f>Analyse_nonconstr_Types_comm!$H$4:$H$12</c:f>
              <c:numCache>
                <c:formatCode>0%</c:formatCode>
                <c:ptCount val="9"/>
                <c:pt idx="0">
                  <c:v>0.88151200686430264</c:v>
                </c:pt>
                <c:pt idx="1">
                  <c:v>0.82379777225549344</c:v>
                </c:pt>
                <c:pt idx="2">
                  <c:v>0.77229136329070147</c:v>
                </c:pt>
                <c:pt idx="3">
                  <c:v>0.73092228087290445</c:v>
                </c:pt>
                <c:pt idx="4">
                  <c:v>0.74860270822967501</c:v>
                </c:pt>
                <c:pt idx="5">
                  <c:v>0.70597406466964185</c:v>
                </c:pt>
                <c:pt idx="6">
                  <c:v>0.74688559351444705</c:v>
                </c:pt>
                <c:pt idx="7">
                  <c:v>0.74899433802577786</c:v>
                </c:pt>
                <c:pt idx="8">
                  <c:v>0.66491620290602949</c:v>
                </c:pt>
              </c:numCache>
            </c:numRef>
          </c:val>
        </c:ser>
        <c:ser>
          <c:idx val="1"/>
          <c:order val="1"/>
          <c:tx>
            <c:v>Imprécision</c:v>
          </c:tx>
          <c:dLbls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Analyse_nonconstr_Types_comm!$B$4:$B$12</c:f>
              <c:strCache>
                <c:ptCount val="9"/>
                <c:pt idx="0">
                  <c:v>Grands centres</c:v>
                </c:pt>
                <c:pt idx="1">
                  <c:v>Centres secondaires des grands centres</c:v>
                </c:pt>
                <c:pt idx="2">
                  <c:v>Couronne des grands centres</c:v>
                </c:pt>
                <c:pt idx="3">
                  <c:v>Centres moyens</c:v>
                </c:pt>
                <c:pt idx="4">
                  <c:v>Couronne des centres moyens</c:v>
                </c:pt>
                <c:pt idx="5">
                  <c:v>Petits centres</c:v>
                </c:pt>
                <c:pt idx="6">
                  <c:v>Communes rurales périurbaines</c:v>
                </c:pt>
                <c:pt idx="7">
                  <c:v>Communes agricoles</c:v>
                </c:pt>
                <c:pt idx="8">
                  <c:v>Communes touristiques</c:v>
                </c:pt>
              </c:strCache>
            </c:strRef>
          </c:cat>
          <c:val>
            <c:numRef>
              <c:f>Analyse_nonconstr_Types_comm!$I$4:$I$12</c:f>
              <c:numCache>
                <c:formatCode>0%</c:formatCode>
                <c:ptCount val="9"/>
                <c:pt idx="0">
                  <c:v>4.192474445231429E-2</c:v>
                </c:pt>
                <c:pt idx="1">
                  <c:v>7.2902486793024066E-2</c:v>
                </c:pt>
                <c:pt idx="2">
                  <c:v>7.9435004805873732E-2</c:v>
                </c:pt>
                <c:pt idx="3">
                  <c:v>6.9267786862511435E-2</c:v>
                </c:pt>
                <c:pt idx="4">
                  <c:v>8.3708627053850487E-2</c:v>
                </c:pt>
                <c:pt idx="5">
                  <c:v>7.5544596185208993E-2</c:v>
                </c:pt>
                <c:pt idx="6">
                  <c:v>7.6952724275529391E-2</c:v>
                </c:pt>
                <c:pt idx="7">
                  <c:v>7.9500647484252285E-2</c:v>
                </c:pt>
                <c:pt idx="8">
                  <c:v>0.11670399677985219</c:v>
                </c:pt>
              </c:numCache>
            </c:numRef>
          </c:val>
        </c:ser>
        <c:ser>
          <c:idx val="2"/>
          <c:order val="2"/>
          <c:tx>
            <c:v>Non construit</c:v>
          </c:tx>
          <c:dLbls>
            <c:txPr>
              <a:bodyPr/>
              <a:lstStyle/>
              <a:p>
                <a:pPr>
                  <a:defRPr>
                    <a:solidFill>
                      <a:srgbClr val="000000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Analyse_nonconstr_Types_comm!$B$4:$B$12</c:f>
              <c:strCache>
                <c:ptCount val="9"/>
                <c:pt idx="0">
                  <c:v>Grands centres</c:v>
                </c:pt>
                <c:pt idx="1">
                  <c:v>Centres secondaires des grands centres</c:v>
                </c:pt>
                <c:pt idx="2">
                  <c:v>Couronne des grands centres</c:v>
                </c:pt>
                <c:pt idx="3">
                  <c:v>Centres moyens</c:v>
                </c:pt>
                <c:pt idx="4">
                  <c:v>Couronne des centres moyens</c:v>
                </c:pt>
                <c:pt idx="5">
                  <c:v>Petits centres</c:v>
                </c:pt>
                <c:pt idx="6">
                  <c:v>Communes rurales périurbaines</c:v>
                </c:pt>
                <c:pt idx="7">
                  <c:v>Communes agricoles</c:v>
                </c:pt>
                <c:pt idx="8">
                  <c:v>Communes touristiques</c:v>
                </c:pt>
              </c:strCache>
            </c:strRef>
          </c:cat>
          <c:val>
            <c:numRef>
              <c:f>Analyse_nonconstr_Types_comm!$J$4:$J$12</c:f>
              <c:numCache>
                <c:formatCode>0%</c:formatCode>
                <c:ptCount val="9"/>
                <c:pt idx="0">
                  <c:v>7.6563248683383045E-2</c:v>
                </c:pt>
                <c:pt idx="1">
                  <c:v>0.10329974095148255</c:v>
                </c:pt>
                <c:pt idx="2">
                  <c:v>0.14827363190342469</c:v>
                </c:pt>
                <c:pt idx="3">
                  <c:v>0.1998099322645841</c:v>
                </c:pt>
                <c:pt idx="4">
                  <c:v>0.16768866471647448</c:v>
                </c:pt>
                <c:pt idx="5">
                  <c:v>0.21848133914514917</c:v>
                </c:pt>
                <c:pt idx="6">
                  <c:v>0.17616168221002354</c:v>
                </c:pt>
                <c:pt idx="7">
                  <c:v>0.17150501448996983</c:v>
                </c:pt>
                <c:pt idx="8">
                  <c:v>0.21837980031411844</c:v>
                </c:pt>
              </c:numCache>
            </c:numRef>
          </c:val>
        </c:ser>
        <c:gapWidth val="50"/>
        <c:overlap val="100"/>
        <c:axId val="126874368"/>
        <c:axId val="126875904"/>
      </c:barChart>
      <c:catAx>
        <c:axId val="126874368"/>
        <c:scaling>
          <c:orientation val="maxMin"/>
        </c:scaling>
        <c:axPos val="l"/>
        <c:tickLblPos val="nextTo"/>
        <c:crossAx val="126875904"/>
        <c:crosses val="autoZero"/>
        <c:auto val="1"/>
        <c:lblAlgn val="ctr"/>
        <c:lblOffset val="100"/>
      </c:catAx>
      <c:valAx>
        <c:axId val="126875904"/>
        <c:scaling>
          <c:orientation val="minMax"/>
        </c:scaling>
        <c:axPos val="t"/>
        <c:majorGridlines/>
        <c:numFmt formatCode="0%" sourceLinked="1"/>
        <c:tickLblPos val="high"/>
        <c:crossAx val="126874368"/>
        <c:crosses val="autoZero"/>
        <c:crossBetween val="between"/>
      </c:valAx>
    </c:plotArea>
    <c:legend>
      <c:legendPos val="b"/>
      <c:layout/>
    </c:legend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9.xml"/><Relationship Id="rId1" Type="http://schemas.openxmlformats.org/officeDocument/2006/relationships/chart" Target="../charts/chart8.xml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69850</xdr:rowOff>
    </xdr:from>
    <xdr:to>
      <xdr:col>3</xdr:col>
      <xdr:colOff>889000</xdr:colOff>
      <xdr:row>32</xdr:row>
      <xdr:rowOff>38100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44450</xdr:colOff>
      <xdr:row>14</xdr:row>
      <xdr:rowOff>69850</xdr:rowOff>
    </xdr:from>
    <xdr:to>
      <xdr:col>8</xdr:col>
      <xdr:colOff>552450</xdr:colOff>
      <xdr:row>32</xdr:row>
      <xdr:rowOff>38100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6705600" y="3724275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14</xdr:row>
      <xdr:rowOff>69850</xdr:rowOff>
    </xdr:from>
    <xdr:to>
      <xdr:col>3</xdr:col>
      <xdr:colOff>288925</xdr:colOff>
      <xdr:row>32</xdr:row>
      <xdr:rowOff>38100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3</xdr:col>
      <xdr:colOff>492125</xdr:colOff>
      <xdr:row>14</xdr:row>
      <xdr:rowOff>69850</xdr:rowOff>
    </xdr:from>
    <xdr:to>
      <xdr:col>7</xdr:col>
      <xdr:colOff>933450</xdr:colOff>
      <xdr:row>32</xdr:row>
      <xdr:rowOff>38100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524500" y="3286125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13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6019800" y="3419475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69850</xdr:rowOff>
    </xdr:from>
    <xdr:to>
      <xdr:col>3</xdr:col>
      <xdr:colOff>889000</xdr:colOff>
      <xdr:row>34</xdr:row>
      <xdr:rowOff>69850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1092200</xdr:colOff>
      <xdr:row>14</xdr:row>
      <xdr:rowOff>69850</xdr:rowOff>
    </xdr:from>
    <xdr:to>
      <xdr:col>8</xdr:col>
      <xdr:colOff>952500</xdr:colOff>
      <xdr:row>34</xdr:row>
      <xdr:rowOff>69850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0.9259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867400" y="3343275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0.9259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905500" y="3314700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16</xdr:row>
      <xdr:rowOff>69850</xdr:rowOff>
    </xdr:from>
    <xdr:to>
      <xdr:col>3</xdr:col>
      <xdr:colOff>688975</xdr:colOff>
      <xdr:row>36</xdr:row>
      <xdr:rowOff>69850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0.9259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600700" y="3467100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962650" y="3457575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791200" y="3371850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69850</xdr:rowOff>
    </xdr:from>
    <xdr:to>
      <xdr:col>3</xdr:col>
      <xdr:colOff>889000</xdr:colOff>
      <xdr:row>32</xdr:row>
      <xdr:rowOff>38100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44450</xdr:colOff>
      <xdr:row>14</xdr:row>
      <xdr:rowOff>69850</xdr:rowOff>
    </xdr:from>
    <xdr:to>
      <xdr:col>8</xdr:col>
      <xdr:colOff>552450</xdr:colOff>
      <xdr:row>32</xdr:row>
      <xdr:rowOff>38100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34</xdr:row>
      <xdr:rowOff>6350</xdr:rowOff>
    </xdr:from>
    <xdr:to>
      <xdr:col>3</xdr:col>
      <xdr:colOff>889000</xdr:colOff>
      <xdr:row>51</xdr:row>
      <xdr:rowOff>136525</xdr:rowOff>
    </xdr:to>
    <xdr:graphicFrame macro="">
      <xdr:nvGraphicFramePr>
        <xdr:cNvPr id="4" name="Diagramm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6019800" y="2914650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667375" y="3448050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6019800" y="3657600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14</xdr:row>
      <xdr:rowOff>69850</xdr:rowOff>
    </xdr:from>
    <xdr:to>
      <xdr:col>3</xdr:col>
      <xdr:colOff>288925</xdr:colOff>
      <xdr:row>32</xdr:row>
      <xdr:rowOff>38100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3</xdr:col>
      <xdr:colOff>492125</xdr:colOff>
      <xdr:row>14</xdr:row>
      <xdr:rowOff>69850</xdr:rowOff>
    </xdr:from>
    <xdr:to>
      <xdr:col>7</xdr:col>
      <xdr:colOff>933450</xdr:colOff>
      <xdr:row>32</xdr:row>
      <xdr:rowOff>38100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972175" y="3276600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rolf.giezendanner@are.admin.ch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45"/>
  <sheetViews>
    <sheetView tabSelected="1" workbookViewId="0">
      <selection activeCell="A4" sqref="A4:B5"/>
    </sheetView>
  </sheetViews>
  <sheetFormatPr baseColWidth="10" defaultRowHeight="15"/>
  <cols>
    <col min="1" max="1" width="43.7109375" style="38" customWidth="1"/>
    <col min="2" max="2" width="57.7109375" style="39" customWidth="1"/>
  </cols>
  <sheetData>
    <row r="1" spans="1:2" ht="18.75">
      <c r="A1" s="51" t="s">
        <v>63</v>
      </c>
    </row>
    <row r="2" spans="1:2" ht="18.75">
      <c r="A2" s="51" t="s">
        <v>64</v>
      </c>
    </row>
    <row r="4" spans="1:2" ht="12.75">
      <c r="A4" s="70" t="s">
        <v>62</v>
      </c>
      <c r="B4" s="71"/>
    </row>
    <row r="5" spans="1:2" ht="12.75">
      <c r="A5" s="72"/>
      <c r="B5" s="73"/>
    </row>
    <row r="6" spans="1:2">
      <c r="A6" s="29" t="s">
        <v>45</v>
      </c>
      <c r="B6" s="46" t="s">
        <v>46</v>
      </c>
    </row>
    <row r="7" spans="1:2">
      <c r="A7" s="30"/>
      <c r="B7" s="47"/>
    </row>
    <row r="8" spans="1:2">
      <c r="A8" s="29" t="s">
        <v>47</v>
      </c>
      <c r="B8" s="46" t="s">
        <v>48</v>
      </c>
    </row>
    <row r="9" spans="1:2">
      <c r="A9" s="31" t="s">
        <v>49</v>
      </c>
      <c r="B9" s="48">
        <v>326</v>
      </c>
    </row>
    <row r="10" spans="1:2">
      <c r="A10" s="30"/>
      <c r="B10" s="47"/>
    </row>
    <row r="11" spans="1:2">
      <c r="A11" s="29" t="s">
        <v>50</v>
      </c>
      <c r="B11" s="46"/>
    </row>
    <row r="12" spans="1:2">
      <c r="A12" s="32" t="s">
        <v>51</v>
      </c>
      <c r="B12" s="48">
        <v>19</v>
      </c>
    </row>
    <row r="13" spans="1:2">
      <c r="A13" s="31" t="s">
        <v>52</v>
      </c>
      <c r="B13" s="48" t="s">
        <v>53</v>
      </c>
    </row>
    <row r="14" spans="1:2">
      <c r="A14" s="33"/>
      <c r="B14" s="48"/>
    </row>
    <row r="15" spans="1:2">
      <c r="A15" s="34" t="s">
        <v>54</v>
      </c>
      <c r="B15" s="46" t="s">
        <v>55</v>
      </c>
    </row>
    <row r="16" spans="1:2">
      <c r="A16" s="35"/>
      <c r="B16" s="48" t="s">
        <v>56</v>
      </c>
    </row>
    <row r="17" spans="1:2">
      <c r="A17" s="36"/>
      <c r="B17" s="47"/>
    </row>
    <row r="18" spans="1:2" ht="123" customHeight="1">
      <c r="A18" s="29" t="s">
        <v>57</v>
      </c>
      <c r="B18" s="69" t="s">
        <v>136</v>
      </c>
    </row>
    <row r="19" spans="1:2" ht="45">
      <c r="A19" s="33"/>
      <c r="B19" s="49" t="s">
        <v>58</v>
      </c>
    </row>
    <row r="20" spans="1:2" ht="45">
      <c r="A20" s="31"/>
      <c r="B20" s="49" t="s">
        <v>59</v>
      </c>
    </row>
    <row r="21" spans="1:2" ht="45">
      <c r="A21" s="31"/>
      <c r="B21" s="49" t="s">
        <v>137</v>
      </c>
    </row>
    <row r="22" spans="1:2">
      <c r="A22" s="31"/>
      <c r="B22" s="49" t="s">
        <v>60</v>
      </c>
    </row>
    <row r="23" spans="1:2">
      <c r="A23" s="37"/>
      <c r="B23" s="50"/>
    </row>
    <row r="25" spans="1:2" s="53" customFormat="1" ht="16.5" customHeight="1">
      <c r="A25" s="52" t="s">
        <v>65</v>
      </c>
      <c r="B25" s="52"/>
    </row>
    <row r="26" spans="1:2" s="53" customFormat="1" ht="15" customHeight="1">
      <c r="A26" s="54" t="s">
        <v>82</v>
      </c>
      <c r="B26" s="52"/>
    </row>
    <row r="27" spans="1:2">
      <c r="A27" s="54" t="s">
        <v>66</v>
      </c>
      <c r="B27" s="55"/>
    </row>
    <row r="28" spans="1:2">
      <c r="A28" s="54" t="s">
        <v>67</v>
      </c>
      <c r="B28" s="55"/>
    </row>
    <row r="29" spans="1:2">
      <c r="A29" s="54" t="s">
        <v>68</v>
      </c>
      <c r="B29" s="55"/>
    </row>
    <row r="30" spans="1:2">
      <c r="A30" s="54" t="s">
        <v>69</v>
      </c>
      <c r="B30" s="55"/>
    </row>
    <row r="31" spans="1:2">
      <c r="A31" s="54" t="s">
        <v>70</v>
      </c>
      <c r="B31" s="55"/>
    </row>
    <row r="32" spans="1:2">
      <c r="A32" s="54" t="s">
        <v>71</v>
      </c>
      <c r="B32" s="55"/>
    </row>
    <row r="36" spans="1:1">
      <c r="A36" s="59" t="s">
        <v>64</v>
      </c>
    </row>
    <row r="37" spans="1:1">
      <c r="A37" s="59" t="s">
        <v>83</v>
      </c>
    </row>
    <row r="38" spans="1:1">
      <c r="A38" s="59" t="s">
        <v>84</v>
      </c>
    </row>
    <row r="39" spans="1:1">
      <c r="A39" s="59"/>
    </row>
    <row r="40" spans="1:1">
      <c r="A40" s="59" t="s">
        <v>85</v>
      </c>
    </row>
    <row r="41" spans="1:1">
      <c r="A41" s="59" t="s">
        <v>63</v>
      </c>
    </row>
    <row r="42" spans="1:1">
      <c r="A42" s="59" t="s">
        <v>86</v>
      </c>
    </row>
    <row r="43" spans="1:1">
      <c r="A43" s="58" t="s">
        <v>87</v>
      </c>
    </row>
    <row r="44" spans="1:1">
      <c r="A44" s="59"/>
    </row>
    <row r="45" spans="1:1">
      <c r="A45" s="59" t="s">
        <v>88</v>
      </c>
    </row>
  </sheetData>
  <mergeCells count="1">
    <mergeCell ref="A4:B5"/>
  </mergeCells>
  <hyperlinks>
    <hyperlink ref="A43" r:id="rId1"/>
  </hyperlinks>
  <pageMargins left="0.70866141732283472" right="0.70866141732283472" top="0.78740157480314965" bottom="0.78740157480314965" header="0.31496062992125984" footer="0.31496062992125984"/>
  <pageSetup paperSize="9" scale="87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39"/>
  <sheetViews>
    <sheetView workbookViewId="0">
      <selection sqref="A1:A2"/>
    </sheetView>
  </sheetViews>
  <sheetFormatPr baseColWidth="10" defaultRowHeight="15"/>
  <cols>
    <col min="1" max="1" width="52.7109375" style="68" customWidth="1"/>
    <col min="2" max="2" width="70.7109375" style="68" customWidth="1"/>
    <col min="3" max="16384" width="11.42578125" style="60"/>
  </cols>
  <sheetData>
    <row r="1" spans="1:2">
      <c r="A1" s="74" t="s">
        <v>89</v>
      </c>
      <c r="B1" s="76" t="s">
        <v>90</v>
      </c>
    </row>
    <row r="2" spans="1:2">
      <c r="A2" s="75"/>
      <c r="B2" s="77"/>
    </row>
    <row r="3" spans="1:2">
      <c r="A3" s="61" t="s">
        <v>18</v>
      </c>
      <c r="B3" s="62" t="s">
        <v>91</v>
      </c>
    </row>
    <row r="4" spans="1:2">
      <c r="A4" s="63" t="s">
        <v>25</v>
      </c>
      <c r="B4" s="64" t="s">
        <v>92</v>
      </c>
    </row>
    <row r="5" spans="1:2" ht="30">
      <c r="A5" s="63" t="s">
        <v>19</v>
      </c>
      <c r="B5" s="64" t="s">
        <v>93</v>
      </c>
    </row>
    <row r="6" spans="1:2" ht="45" customHeight="1">
      <c r="A6" s="63" t="s">
        <v>26</v>
      </c>
      <c r="B6" s="65" t="s">
        <v>94</v>
      </c>
    </row>
    <row r="7" spans="1:2">
      <c r="A7" s="63" t="s">
        <v>20</v>
      </c>
      <c r="B7" s="64" t="s">
        <v>95</v>
      </c>
    </row>
    <row r="8" spans="1:2" ht="30">
      <c r="A8" s="63" t="s">
        <v>21</v>
      </c>
      <c r="B8" s="64" t="s">
        <v>96</v>
      </c>
    </row>
    <row r="9" spans="1:2" ht="30">
      <c r="A9" s="63" t="s">
        <v>22</v>
      </c>
      <c r="B9" s="64" t="s">
        <v>97</v>
      </c>
    </row>
    <row r="10" spans="1:2" ht="17.25">
      <c r="A10" s="63" t="s">
        <v>98</v>
      </c>
      <c r="B10" s="64" t="s">
        <v>99</v>
      </c>
    </row>
    <row r="11" spans="1:2" ht="30">
      <c r="A11" s="63" t="s">
        <v>100</v>
      </c>
      <c r="B11" s="64" t="s">
        <v>101</v>
      </c>
    </row>
    <row r="12" spans="1:2" ht="17.25">
      <c r="A12" s="63" t="s">
        <v>102</v>
      </c>
      <c r="B12" s="64" t="s">
        <v>103</v>
      </c>
    </row>
    <row r="13" spans="1:2" ht="30">
      <c r="A13" s="63" t="s">
        <v>104</v>
      </c>
      <c r="B13" s="64" t="s">
        <v>105</v>
      </c>
    </row>
    <row r="14" spans="1:2" ht="15" customHeight="1">
      <c r="A14" s="63" t="s">
        <v>78</v>
      </c>
      <c r="B14" s="64" t="s">
        <v>106</v>
      </c>
    </row>
    <row r="15" spans="1:2" ht="15" customHeight="1">
      <c r="A15" s="63" t="s">
        <v>79</v>
      </c>
      <c r="B15" s="64" t="s">
        <v>107</v>
      </c>
    </row>
    <row r="16" spans="1:2">
      <c r="A16" s="63" t="s">
        <v>108</v>
      </c>
      <c r="B16" s="64" t="s">
        <v>109</v>
      </c>
    </row>
    <row r="17" spans="1:2" ht="30">
      <c r="A17" s="63" t="s">
        <v>80</v>
      </c>
      <c r="B17" s="64" t="s">
        <v>110</v>
      </c>
    </row>
    <row r="18" spans="1:2">
      <c r="A18" s="63" t="s">
        <v>28</v>
      </c>
      <c r="B18" s="64" t="s">
        <v>111</v>
      </c>
    </row>
    <row r="19" spans="1:2">
      <c r="A19" s="63" t="s">
        <v>29</v>
      </c>
      <c r="B19" s="64" t="s">
        <v>112</v>
      </c>
    </row>
    <row r="20" spans="1:2" ht="30">
      <c r="A20" s="63" t="s">
        <v>81</v>
      </c>
      <c r="B20" s="64" t="s">
        <v>113</v>
      </c>
    </row>
    <row r="21" spans="1:2">
      <c r="A21" s="63" t="s">
        <v>30</v>
      </c>
      <c r="B21" s="64" t="s">
        <v>112</v>
      </c>
    </row>
    <row r="22" spans="1:2" ht="17.25">
      <c r="A22" s="63" t="s">
        <v>114</v>
      </c>
      <c r="B22" s="64" t="s">
        <v>115</v>
      </c>
    </row>
    <row r="23" spans="1:2" ht="45">
      <c r="A23" s="63" t="s">
        <v>134</v>
      </c>
      <c r="B23" s="64" t="s">
        <v>116</v>
      </c>
    </row>
    <row r="24" spans="1:2" ht="30">
      <c r="A24" s="63" t="s">
        <v>31</v>
      </c>
      <c r="B24" s="64" t="s">
        <v>117</v>
      </c>
    </row>
    <row r="25" spans="1:2" ht="30">
      <c r="A25" s="63" t="s">
        <v>32</v>
      </c>
      <c r="B25" s="64" t="s">
        <v>118</v>
      </c>
    </row>
    <row r="26" spans="1:2" ht="30">
      <c r="A26" s="63" t="s">
        <v>139</v>
      </c>
      <c r="B26" s="64" t="s">
        <v>119</v>
      </c>
    </row>
    <row r="27" spans="1:2" ht="30">
      <c r="A27" s="63" t="s">
        <v>141</v>
      </c>
      <c r="B27" s="64" t="s">
        <v>120</v>
      </c>
    </row>
    <row r="28" spans="1:2" ht="30">
      <c r="A28" s="63" t="s">
        <v>33</v>
      </c>
      <c r="B28" s="64" t="s">
        <v>121</v>
      </c>
    </row>
    <row r="29" spans="1:2" ht="30">
      <c r="A29" s="63" t="s">
        <v>34</v>
      </c>
      <c r="B29" s="64" t="s">
        <v>122</v>
      </c>
    </row>
    <row r="30" spans="1:2" ht="30">
      <c r="A30" s="63" t="s">
        <v>35</v>
      </c>
      <c r="B30" s="64" t="s">
        <v>123</v>
      </c>
    </row>
    <row r="31" spans="1:2" ht="30">
      <c r="A31" s="63" t="s">
        <v>140</v>
      </c>
      <c r="B31" s="64" t="s">
        <v>124</v>
      </c>
    </row>
    <row r="32" spans="1:2" ht="30">
      <c r="A32" s="63" t="s">
        <v>142</v>
      </c>
      <c r="B32" s="64" t="s">
        <v>125</v>
      </c>
    </row>
    <row r="33" spans="1:2" ht="30">
      <c r="A33" s="63" t="s">
        <v>36</v>
      </c>
      <c r="B33" s="64" t="s">
        <v>126</v>
      </c>
    </row>
    <row r="34" spans="1:2">
      <c r="A34" s="63" t="s">
        <v>37</v>
      </c>
      <c r="B34" s="64" t="s">
        <v>127</v>
      </c>
    </row>
    <row r="35" spans="1:2">
      <c r="A35" s="63" t="s">
        <v>38</v>
      </c>
      <c r="B35" s="64" t="s">
        <v>128</v>
      </c>
    </row>
    <row r="36" spans="1:2">
      <c r="A36" s="63" t="s">
        <v>39</v>
      </c>
      <c r="B36" s="64" t="s">
        <v>129</v>
      </c>
    </row>
    <row r="37" spans="1:2" ht="30">
      <c r="A37" s="63" t="s">
        <v>40</v>
      </c>
      <c r="B37" s="64" t="s">
        <v>130</v>
      </c>
    </row>
    <row r="38" spans="1:2">
      <c r="A38" s="63" t="s">
        <v>131</v>
      </c>
      <c r="B38" s="64" t="s">
        <v>135</v>
      </c>
    </row>
    <row r="39" spans="1:2">
      <c r="A39" s="66" t="s">
        <v>132</v>
      </c>
      <c r="B39" s="67" t="s">
        <v>133</v>
      </c>
    </row>
  </sheetData>
  <mergeCells count="2">
    <mergeCell ref="A1:A2"/>
    <mergeCell ref="B1:B2"/>
  </mergeCells>
  <pageMargins left="0.70866141732283472" right="0.70866141732283472" top="0.78740157480314965" bottom="0.78740157480314965" header="0.31496062992125984" footer="0.31496062992125984"/>
  <pageSetup paperSize="9" scale="61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4"/>
  <sheetViews>
    <sheetView workbookViewId="0">
      <selection activeCell="I1" sqref="I1"/>
    </sheetView>
  </sheetViews>
  <sheetFormatPr baseColWidth="10" defaultRowHeight="12.75"/>
  <cols>
    <col min="1" max="1" width="10.7109375" style="1" customWidth="1"/>
    <col min="2" max="2" width="44.7109375" style="1" customWidth="1"/>
    <col min="3" max="3" width="17.7109375" style="1" customWidth="1"/>
    <col min="4" max="4" width="15.7109375" style="1" customWidth="1"/>
    <col min="5" max="6" width="17.7109375" style="1" customWidth="1"/>
    <col min="7" max="8" width="21.7109375" style="1" customWidth="1"/>
    <col min="9" max="9" width="24.7109375" style="1" customWidth="1"/>
    <col min="10" max="16384" width="11.42578125" style="1"/>
  </cols>
  <sheetData>
    <row r="1" spans="1:9" ht="18.75">
      <c r="A1" s="57" t="s">
        <v>72</v>
      </c>
      <c r="I1" s="79" t="s">
        <v>138</v>
      </c>
    </row>
    <row r="3" spans="1:9" ht="50.1" customHeight="1">
      <c r="A3" s="2" t="s">
        <v>18</v>
      </c>
      <c r="B3" s="2" t="s">
        <v>19</v>
      </c>
      <c r="C3" s="2" t="s">
        <v>20</v>
      </c>
      <c r="D3" s="2" t="s">
        <v>21</v>
      </c>
      <c r="E3" s="2" t="s">
        <v>22</v>
      </c>
      <c r="F3" s="2" t="s">
        <v>23</v>
      </c>
      <c r="G3" s="2" t="s">
        <v>41</v>
      </c>
      <c r="H3" s="2" t="s">
        <v>42</v>
      </c>
      <c r="I3" s="2" t="s">
        <v>43</v>
      </c>
    </row>
    <row r="4" spans="1:9" ht="15" customHeight="1">
      <c r="A4" s="5">
        <v>11</v>
      </c>
      <c r="B4" s="5" t="s">
        <v>0</v>
      </c>
      <c r="C4" s="6">
        <v>10729.382319472299</v>
      </c>
      <c r="D4" s="7">
        <f>C4/$C$13</f>
        <v>0.46044747443219181</v>
      </c>
      <c r="E4" s="6">
        <v>497756</v>
      </c>
      <c r="F4" s="6">
        <v>90460</v>
      </c>
      <c r="G4" s="6">
        <f>(C4*10000)/E4</f>
        <v>215.55505748744966</v>
      </c>
      <c r="H4" s="6">
        <f>(C4*10000)/F4</f>
        <v>1186.0913463931349</v>
      </c>
      <c r="I4" s="6">
        <f>(C4*10000)/(E4+F4)</f>
        <v>182.40548233084954</v>
      </c>
    </row>
    <row r="5" spans="1:9" ht="15" customHeight="1">
      <c r="A5" s="8">
        <v>12</v>
      </c>
      <c r="B5" s="8" t="s">
        <v>1</v>
      </c>
      <c r="C5" s="9">
        <v>3310.43568516702</v>
      </c>
      <c r="D5" s="10">
        <f>C5/$C$13</f>
        <v>0.14206612320440878</v>
      </c>
      <c r="E5" s="9">
        <v>12149</v>
      </c>
      <c r="F5" s="9">
        <v>87102</v>
      </c>
      <c r="G5" s="9">
        <f t="shared" ref="G5:G12" si="0">(C5*10000)/E5</f>
        <v>2724.8626925401431</v>
      </c>
      <c r="H5" s="9">
        <f t="shared" ref="H5:H11" si="1">(C5*10000)/F5</f>
        <v>380.0642562934284</v>
      </c>
      <c r="I5" s="9">
        <f t="shared" ref="I5:I11" si="2">(C5*10000)/(E5+F5)</f>
        <v>333.54179657303399</v>
      </c>
    </row>
    <row r="6" spans="1:9" ht="15" customHeight="1">
      <c r="A6" s="8">
        <v>13</v>
      </c>
      <c r="B6" s="8" t="s">
        <v>2</v>
      </c>
      <c r="C6" s="13" t="s">
        <v>44</v>
      </c>
      <c r="D6" s="13" t="s">
        <v>44</v>
      </c>
      <c r="E6" s="13" t="s">
        <v>44</v>
      </c>
      <c r="F6" s="13" t="s">
        <v>44</v>
      </c>
      <c r="G6" s="13" t="s">
        <v>44</v>
      </c>
      <c r="H6" s="13" t="s">
        <v>44</v>
      </c>
      <c r="I6" s="13" t="s">
        <v>44</v>
      </c>
    </row>
    <row r="7" spans="1:9" ht="15" customHeight="1">
      <c r="A7" s="8">
        <v>14</v>
      </c>
      <c r="B7" s="8" t="s">
        <v>3</v>
      </c>
      <c r="C7" s="9">
        <v>4217.9883355341799</v>
      </c>
      <c r="D7" s="10">
        <f t="shared" ref="D7:D12" si="3">C7/$C$13</f>
        <v>0.18101340957497716</v>
      </c>
      <c r="E7" s="9">
        <v>158124</v>
      </c>
      <c r="F7" s="9">
        <v>51656</v>
      </c>
      <c r="G7" s="9">
        <f t="shared" si="0"/>
        <v>266.75193743733905</v>
      </c>
      <c r="H7" s="9">
        <f t="shared" si="1"/>
        <v>816.55341790579598</v>
      </c>
      <c r="I7" s="9">
        <f t="shared" si="2"/>
        <v>201.06722926562017</v>
      </c>
    </row>
    <row r="8" spans="1:9" ht="15" customHeight="1">
      <c r="A8" s="8">
        <v>15</v>
      </c>
      <c r="B8" s="8" t="s">
        <v>4</v>
      </c>
      <c r="C8" s="9">
        <v>2771.6328548931001</v>
      </c>
      <c r="D8" s="10">
        <f t="shared" si="3"/>
        <v>0.11894359899662707</v>
      </c>
      <c r="E8" s="9">
        <v>9313</v>
      </c>
      <c r="F8" s="9">
        <v>50034</v>
      </c>
      <c r="G8" s="13" t="s">
        <v>44</v>
      </c>
      <c r="H8" s="13" t="s">
        <v>44</v>
      </c>
      <c r="I8" s="13" t="s">
        <v>44</v>
      </c>
    </row>
    <row r="9" spans="1:9" ht="15" customHeight="1">
      <c r="A9" s="8">
        <v>16</v>
      </c>
      <c r="B9" s="8" t="s">
        <v>5</v>
      </c>
      <c r="C9" s="9">
        <v>1633.61265923992</v>
      </c>
      <c r="D9" s="10">
        <f t="shared" si="3"/>
        <v>7.0105883148776915E-2</v>
      </c>
      <c r="E9" s="9">
        <v>1110</v>
      </c>
      <c r="F9" s="9">
        <v>811</v>
      </c>
      <c r="G9" s="13" t="s">
        <v>44</v>
      </c>
      <c r="H9" s="13" t="s">
        <v>44</v>
      </c>
      <c r="I9" s="13" t="s">
        <v>44</v>
      </c>
    </row>
    <row r="10" spans="1:9" ht="15" customHeight="1">
      <c r="A10" s="8">
        <v>17</v>
      </c>
      <c r="B10" s="8" t="s">
        <v>6</v>
      </c>
      <c r="C10" s="9">
        <v>585.93538944819898</v>
      </c>
      <c r="D10" s="10">
        <f t="shared" si="3"/>
        <v>2.5145200554763634E-2</v>
      </c>
      <c r="E10" s="9">
        <v>1863</v>
      </c>
      <c r="F10" s="9">
        <v>1705</v>
      </c>
      <c r="G10" s="13" t="s">
        <v>44</v>
      </c>
      <c r="H10" s="13" t="s">
        <v>44</v>
      </c>
      <c r="I10" s="13" t="s">
        <v>44</v>
      </c>
    </row>
    <row r="11" spans="1:9" ht="15" customHeight="1">
      <c r="A11" s="8">
        <v>18</v>
      </c>
      <c r="B11" s="8" t="s">
        <v>7</v>
      </c>
      <c r="C11" s="9">
        <v>44.162024011696396</v>
      </c>
      <c r="D11" s="10">
        <f t="shared" si="3"/>
        <v>1.8951969290063955E-3</v>
      </c>
      <c r="E11" s="9">
        <v>12</v>
      </c>
      <c r="F11" s="9">
        <v>104</v>
      </c>
      <c r="G11" s="13" t="s">
        <v>44</v>
      </c>
      <c r="H11" s="13" t="s">
        <v>44</v>
      </c>
      <c r="I11" s="13" t="s">
        <v>44</v>
      </c>
    </row>
    <row r="12" spans="1:9" ht="15" customHeight="1">
      <c r="A12" s="8">
        <v>19</v>
      </c>
      <c r="B12" s="8" t="s">
        <v>8</v>
      </c>
      <c r="C12" s="9">
        <v>8.9273321832503694</v>
      </c>
      <c r="D12" s="10">
        <f t="shared" si="3"/>
        <v>3.8311315924820423E-4</v>
      </c>
      <c r="E12" s="9">
        <v>53</v>
      </c>
      <c r="F12" s="9">
        <v>0</v>
      </c>
      <c r="G12" s="13" t="s">
        <v>44</v>
      </c>
      <c r="H12" s="13" t="s">
        <v>44</v>
      </c>
      <c r="I12" s="13" t="s">
        <v>44</v>
      </c>
    </row>
    <row r="13" spans="1:9" ht="15" customHeight="1">
      <c r="A13" s="78"/>
      <c r="B13" s="78"/>
      <c r="C13" s="11">
        <f>SUM(C4:C12)</f>
        <v>23302.076599949665</v>
      </c>
      <c r="D13" s="12"/>
      <c r="E13" s="11">
        <f>SUM(E4:E12)</f>
        <v>680380</v>
      </c>
      <c r="F13" s="11">
        <f>SUM(F4:F12)</f>
        <v>281872</v>
      </c>
      <c r="G13" s="11">
        <f>(C13*10000)/E13</f>
        <v>342.48620770671778</v>
      </c>
      <c r="H13" s="11">
        <f>(C13*10000)/F13</f>
        <v>826.69000822890052</v>
      </c>
      <c r="I13" s="11">
        <f>(C13*10000)/(E13+F13)</f>
        <v>242.16189314181383</v>
      </c>
    </row>
    <row r="14" spans="1:9" ht="15" customHeight="1">
      <c r="A14" s="56" t="s">
        <v>24</v>
      </c>
      <c r="B14" s="3"/>
      <c r="C14" s="3"/>
      <c r="D14" s="3"/>
      <c r="E14" s="3"/>
      <c r="F14" s="3"/>
      <c r="G14" s="3"/>
      <c r="H14" s="3"/>
      <c r="I14" s="4"/>
    </row>
  </sheetData>
  <mergeCells count="1">
    <mergeCell ref="A13:B13"/>
  </mergeCells>
  <printOptions horizontalCentered="1" verticalCentered="1"/>
  <pageMargins left="0.7" right="0.7" top="0.78740157499999996" bottom="0.78740157499999996" header="0.3" footer="0.3"/>
  <pageSetup paperSize="9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4"/>
  <sheetViews>
    <sheetView workbookViewId="0">
      <selection activeCell="I1" sqref="I1"/>
    </sheetView>
  </sheetViews>
  <sheetFormatPr baseColWidth="10" defaultRowHeight="12.75"/>
  <cols>
    <col min="1" max="1" width="10.7109375" style="1" customWidth="1"/>
    <col min="2" max="2" width="44.7109375" style="1" customWidth="1"/>
    <col min="3" max="3" width="17.7109375" style="1" customWidth="1"/>
    <col min="4" max="4" width="15.7109375" style="1" customWidth="1"/>
    <col min="5" max="6" width="17.7109375" style="1" customWidth="1"/>
    <col min="7" max="8" width="21.7109375" style="1" customWidth="1"/>
    <col min="9" max="9" width="24.7109375" style="1" customWidth="1"/>
    <col min="10" max="16384" width="11.42578125" style="1"/>
  </cols>
  <sheetData>
    <row r="1" spans="1:9" ht="18.75">
      <c r="A1" s="57" t="s">
        <v>73</v>
      </c>
      <c r="I1" s="79" t="s">
        <v>138</v>
      </c>
    </row>
    <row r="3" spans="1:9" ht="50.1" customHeight="1">
      <c r="A3" s="2" t="s">
        <v>25</v>
      </c>
      <c r="B3" s="2" t="s">
        <v>26</v>
      </c>
      <c r="C3" s="2" t="s">
        <v>20</v>
      </c>
      <c r="D3" s="2" t="s">
        <v>21</v>
      </c>
      <c r="E3" s="2" t="s">
        <v>22</v>
      </c>
      <c r="F3" s="2" t="s">
        <v>23</v>
      </c>
      <c r="G3" s="2" t="s">
        <v>41</v>
      </c>
      <c r="H3" s="2" t="s">
        <v>42</v>
      </c>
      <c r="I3" s="2" t="s">
        <v>43</v>
      </c>
    </row>
    <row r="4" spans="1:9" ht="15" customHeight="1">
      <c r="A4" s="5">
        <v>1</v>
      </c>
      <c r="B4" s="5" t="s">
        <v>9</v>
      </c>
      <c r="C4" s="6">
        <v>1565.6122431592</v>
      </c>
      <c r="D4" s="7">
        <f t="shared" ref="D4:D12" si="0">C4/$C$13</f>
        <v>6.7187670439748576E-2</v>
      </c>
      <c r="E4" s="6">
        <v>126018</v>
      </c>
      <c r="F4" s="6">
        <v>80636</v>
      </c>
      <c r="G4" s="6">
        <f>(C4*10000)/E4</f>
        <v>124.23719176301799</v>
      </c>
      <c r="H4" s="6">
        <f>(C4*10000)/F4</f>
        <v>194.15797449764375</v>
      </c>
      <c r="I4" s="6">
        <f>(C4*10000)/(E4+F4)</f>
        <v>75.760074480010061</v>
      </c>
    </row>
    <row r="5" spans="1:9" ht="15" customHeight="1">
      <c r="A5" s="8">
        <v>2</v>
      </c>
      <c r="B5" s="8" t="s">
        <v>10</v>
      </c>
      <c r="C5" s="9">
        <v>1392.5198742124001</v>
      </c>
      <c r="D5" s="10">
        <f t="shared" si="0"/>
        <v>5.9759475437283716E-2</v>
      </c>
      <c r="E5" s="9">
        <v>75126</v>
      </c>
      <c r="F5" s="9">
        <v>43950</v>
      </c>
      <c r="G5" s="9">
        <f t="shared" ref="G5:G12" si="1">(C5*10000)/E5</f>
        <v>185.35791526400979</v>
      </c>
      <c r="H5" s="9">
        <f t="shared" ref="H5:H12" si="2">(C5*10000)/F5</f>
        <v>316.84183713592722</v>
      </c>
      <c r="I5" s="9">
        <f t="shared" ref="I5:I12" si="3">(C5*10000)/(E5+F5)</f>
        <v>116.94379003429742</v>
      </c>
    </row>
    <row r="6" spans="1:9" ht="15" customHeight="1">
      <c r="A6" s="8">
        <v>3</v>
      </c>
      <c r="B6" s="8" t="s">
        <v>11</v>
      </c>
      <c r="C6" s="9">
        <v>7493.1670737601207</v>
      </c>
      <c r="D6" s="10">
        <f t="shared" si="0"/>
        <v>0.32156649393969822</v>
      </c>
      <c r="E6" s="9">
        <v>198198</v>
      </c>
      <c r="F6" s="9">
        <v>67087</v>
      </c>
      <c r="G6" s="9">
        <f t="shared" si="1"/>
        <v>378.06471678625013</v>
      </c>
      <c r="H6" s="9">
        <f t="shared" si="2"/>
        <v>1116.9327997615217</v>
      </c>
      <c r="I6" s="9">
        <f t="shared" si="3"/>
        <v>282.45724687638278</v>
      </c>
    </row>
    <row r="7" spans="1:9" ht="15" customHeight="1">
      <c r="A7" s="8">
        <v>4</v>
      </c>
      <c r="B7" s="8" t="s">
        <v>12</v>
      </c>
      <c r="C7" s="9">
        <v>1743.0606333427102</v>
      </c>
      <c r="D7" s="10">
        <f t="shared" si="0"/>
        <v>7.4802802482696759E-2</v>
      </c>
      <c r="E7" s="9">
        <v>78140</v>
      </c>
      <c r="F7" s="9">
        <v>34861</v>
      </c>
      <c r="G7" s="9">
        <f t="shared" si="1"/>
        <v>223.06893183295497</v>
      </c>
      <c r="H7" s="9">
        <f t="shared" si="2"/>
        <v>500.00305021161472</v>
      </c>
      <c r="I7" s="9">
        <f t="shared" si="3"/>
        <v>154.25178833308644</v>
      </c>
    </row>
    <row r="8" spans="1:9" ht="15" customHeight="1">
      <c r="A8" s="8">
        <v>5</v>
      </c>
      <c r="B8" s="8" t="s">
        <v>13</v>
      </c>
      <c r="C8" s="9">
        <v>1678.2480076602801</v>
      </c>
      <c r="D8" s="10">
        <f t="shared" si="0"/>
        <v>7.2021392619741886E-2</v>
      </c>
      <c r="E8" s="9">
        <v>41462</v>
      </c>
      <c r="F8" s="9">
        <v>10453</v>
      </c>
      <c r="G8" s="9">
        <f t="shared" si="1"/>
        <v>404.76774098217169</v>
      </c>
      <c r="H8" s="9">
        <f t="shared" si="2"/>
        <v>1605.5180404288531</v>
      </c>
      <c r="I8" s="9">
        <f t="shared" si="3"/>
        <v>323.26842100746995</v>
      </c>
    </row>
    <row r="9" spans="1:9" ht="15" customHeight="1">
      <c r="A9" s="8">
        <v>6</v>
      </c>
      <c r="B9" s="8" t="s">
        <v>14</v>
      </c>
      <c r="C9" s="9">
        <v>1217.89795525969</v>
      </c>
      <c r="D9" s="10">
        <f t="shared" si="0"/>
        <v>5.2265640361954566E-2</v>
      </c>
      <c r="E9" s="9">
        <v>25472</v>
      </c>
      <c r="F9" s="9">
        <v>12901</v>
      </c>
      <c r="G9" s="9">
        <f t="shared" si="1"/>
        <v>478.13204901840845</v>
      </c>
      <c r="H9" s="9">
        <f t="shared" si="2"/>
        <v>944.03376115005813</v>
      </c>
      <c r="I9" s="9">
        <f t="shared" si="3"/>
        <v>317.38408653472237</v>
      </c>
    </row>
    <row r="10" spans="1:9" ht="15" customHeight="1">
      <c r="A10" s="8">
        <v>7</v>
      </c>
      <c r="B10" s="8" t="s">
        <v>15</v>
      </c>
      <c r="C10" s="9">
        <v>4237.2027289317302</v>
      </c>
      <c r="D10" s="10">
        <f t="shared" si="0"/>
        <v>0.18183798816200225</v>
      </c>
      <c r="E10" s="9">
        <v>76593</v>
      </c>
      <c r="F10" s="9">
        <v>19393</v>
      </c>
      <c r="G10" s="9">
        <f t="shared" si="1"/>
        <v>553.21017964196858</v>
      </c>
      <c r="H10" s="9">
        <f t="shared" si="2"/>
        <v>2184.9134888525396</v>
      </c>
      <c r="I10" s="9">
        <f t="shared" si="3"/>
        <v>441.43966088093373</v>
      </c>
    </row>
    <row r="11" spans="1:9" ht="15" customHeight="1">
      <c r="A11" s="8">
        <v>8</v>
      </c>
      <c r="B11" s="8" t="s">
        <v>16</v>
      </c>
      <c r="C11" s="9">
        <v>3071.0399766740002</v>
      </c>
      <c r="D11" s="10">
        <f t="shared" si="0"/>
        <v>0.1317925449048015</v>
      </c>
      <c r="E11" s="9">
        <v>47951</v>
      </c>
      <c r="F11" s="9">
        <v>10577</v>
      </c>
      <c r="G11" s="9">
        <f t="shared" si="1"/>
        <v>640.45379171946365</v>
      </c>
      <c r="H11" s="9">
        <f t="shared" si="2"/>
        <v>2903.507588800227</v>
      </c>
      <c r="I11" s="9">
        <f t="shared" si="3"/>
        <v>524.71295391504918</v>
      </c>
    </row>
    <row r="12" spans="1:9" ht="15" customHeight="1">
      <c r="A12" s="8">
        <v>9</v>
      </c>
      <c r="B12" s="8" t="s">
        <v>17</v>
      </c>
      <c r="C12" s="9">
        <v>903.32810694960801</v>
      </c>
      <c r="D12" s="10">
        <f t="shared" si="0"/>
        <v>3.8765991652072611E-2</v>
      </c>
      <c r="E12" s="9">
        <v>11420</v>
      </c>
      <c r="F12" s="9">
        <v>2014</v>
      </c>
      <c r="G12" s="9">
        <f t="shared" si="1"/>
        <v>791.00534759160075</v>
      </c>
      <c r="H12" s="9">
        <f t="shared" si="2"/>
        <v>4485.243827952374</v>
      </c>
      <c r="I12" s="9">
        <f t="shared" si="3"/>
        <v>672.41931438857227</v>
      </c>
    </row>
    <row r="13" spans="1:9" ht="15" customHeight="1">
      <c r="A13" s="78"/>
      <c r="B13" s="78"/>
      <c r="C13" s="11">
        <f>SUM(C4:C12)</f>
        <v>23302.076599949738</v>
      </c>
      <c r="D13" s="12"/>
      <c r="E13" s="11">
        <f>SUM(E4:E12)</f>
        <v>680380</v>
      </c>
      <c r="F13" s="11">
        <f>SUM(F4:F12)</f>
        <v>281872</v>
      </c>
      <c r="G13" s="11">
        <f>(C13*10000)/E13</f>
        <v>342.48620770671886</v>
      </c>
      <c r="H13" s="11">
        <f>(C13*10000)/F13</f>
        <v>826.69000822890314</v>
      </c>
      <c r="I13" s="11">
        <f>(C13*10000)/(E13+F13)</f>
        <v>242.1618931418146</v>
      </c>
    </row>
    <row r="14" spans="1:9" ht="15" customHeight="1">
      <c r="A14" s="56" t="s">
        <v>24</v>
      </c>
      <c r="B14" s="3"/>
      <c r="C14" s="3"/>
      <c r="D14" s="3"/>
      <c r="E14" s="3"/>
      <c r="F14" s="3"/>
      <c r="G14" s="3"/>
      <c r="H14" s="3"/>
      <c r="I14" s="4"/>
    </row>
  </sheetData>
  <mergeCells count="1">
    <mergeCell ref="A13:B13"/>
  </mergeCells>
  <printOptions horizontalCentered="1" verticalCentered="1"/>
  <pageMargins left="0.7" right="0.7" top="0.78740157499999996" bottom="0.78740157499999996" header="0.3" footer="0.3"/>
  <pageSetup paperSize="9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4"/>
  <sheetViews>
    <sheetView workbookViewId="0">
      <selection activeCell="J1" sqref="J1"/>
    </sheetView>
  </sheetViews>
  <sheetFormatPr baseColWidth="10" defaultRowHeight="12.75"/>
  <cols>
    <col min="1" max="1" width="10.7109375" style="1" customWidth="1"/>
    <col min="2" max="2" width="44.7109375" style="1" customWidth="1"/>
    <col min="3" max="4" width="26.7109375" style="1" customWidth="1"/>
    <col min="5" max="10" width="17.7109375" style="1" customWidth="1"/>
    <col min="11" max="16384" width="11.42578125" style="1"/>
  </cols>
  <sheetData>
    <row r="1" spans="1:10" ht="18.75">
      <c r="A1" s="57" t="s">
        <v>74</v>
      </c>
      <c r="J1" s="79" t="s">
        <v>138</v>
      </c>
    </row>
    <row r="3" spans="1:10" ht="50.1" customHeight="1">
      <c r="A3" s="2" t="s">
        <v>18</v>
      </c>
      <c r="B3" s="2" t="s">
        <v>19</v>
      </c>
      <c r="C3" s="2" t="s">
        <v>78</v>
      </c>
      <c r="D3" s="2" t="s">
        <v>79</v>
      </c>
      <c r="E3" s="2" t="s">
        <v>27</v>
      </c>
      <c r="F3" s="2" t="s">
        <v>80</v>
      </c>
      <c r="G3" s="2" t="s">
        <v>28</v>
      </c>
      <c r="H3" s="2" t="s">
        <v>29</v>
      </c>
      <c r="I3" s="2" t="s">
        <v>81</v>
      </c>
      <c r="J3" s="2" t="s">
        <v>30</v>
      </c>
    </row>
    <row r="4" spans="1:10" ht="15" customHeight="1">
      <c r="A4" s="5">
        <v>11</v>
      </c>
      <c r="B4" s="5" t="s">
        <v>0</v>
      </c>
      <c r="C4" s="14">
        <v>1744.4807145351801</v>
      </c>
      <c r="D4" s="14">
        <v>2917.3823849157502</v>
      </c>
      <c r="E4" s="14">
        <v>7811.9999345565484</v>
      </c>
      <c r="F4" s="14">
        <v>1172.9016703805701</v>
      </c>
      <c r="G4" s="14">
        <v>1744.4807145351801</v>
      </c>
      <c r="H4" s="15">
        <f>E4/SUM($E4:$G4)</f>
        <v>0.72809409730687691</v>
      </c>
      <c r="I4" s="15">
        <f t="shared" ref="I4:J4" si="0">F4/SUM($E4:$G4)</f>
        <v>0.10931679340495871</v>
      </c>
      <c r="J4" s="15">
        <f t="shared" si="0"/>
        <v>0.16258910928816436</v>
      </c>
    </row>
    <row r="5" spans="1:10" ht="15" customHeight="1">
      <c r="A5" s="8">
        <v>12</v>
      </c>
      <c r="B5" s="8" t="s">
        <v>1</v>
      </c>
      <c r="C5" s="16">
        <v>1437.12111063268</v>
      </c>
      <c r="D5" s="16">
        <v>1656.6847123643099</v>
      </c>
      <c r="E5" s="16">
        <v>1653.7509728027101</v>
      </c>
      <c r="F5" s="16">
        <v>219.56360173162989</v>
      </c>
      <c r="G5" s="16">
        <v>1437.12111063268</v>
      </c>
      <c r="H5" s="17">
        <f t="shared" ref="H5:H13" si="1">E5/SUM($E5:$G5)</f>
        <v>0.49955689524875158</v>
      </c>
      <c r="I5" s="17">
        <f t="shared" ref="I5:I13" si="2">F5/SUM($E5:$G5)</f>
        <v>6.6324684305278186E-2</v>
      </c>
      <c r="J5" s="17">
        <f t="shared" ref="J5:J13" si="3">G5/SUM($E5:$G5)</f>
        <v>0.43411842044597027</v>
      </c>
    </row>
    <row r="6" spans="1:10" ht="15" customHeight="1">
      <c r="A6" s="8">
        <v>13</v>
      </c>
      <c r="B6" s="8" t="s">
        <v>2</v>
      </c>
      <c r="C6" s="13" t="s">
        <v>44</v>
      </c>
      <c r="D6" s="13" t="s">
        <v>44</v>
      </c>
      <c r="E6" s="13" t="s">
        <v>44</v>
      </c>
      <c r="F6" s="13" t="s">
        <v>44</v>
      </c>
      <c r="G6" s="13" t="s">
        <v>44</v>
      </c>
      <c r="H6" s="13" t="s">
        <v>44</v>
      </c>
      <c r="I6" s="13" t="s">
        <v>44</v>
      </c>
      <c r="J6" s="13" t="s">
        <v>44</v>
      </c>
    </row>
    <row r="7" spans="1:10" ht="15" customHeight="1">
      <c r="A7" s="8">
        <v>14</v>
      </c>
      <c r="B7" s="8" t="s">
        <v>3</v>
      </c>
      <c r="C7" s="16">
        <v>559.34467177063402</v>
      </c>
      <c r="D7" s="16">
        <v>958.11857573844009</v>
      </c>
      <c r="E7" s="16">
        <v>3259.8697597957398</v>
      </c>
      <c r="F7" s="16">
        <v>398.77390396780606</v>
      </c>
      <c r="G7" s="16">
        <v>559.34467177063402</v>
      </c>
      <c r="H7" s="17">
        <f t="shared" si="1"/>
        <v>0.77284940129709945</v>
      </c>
      <c r="I7" s="17">
        <f t="shared" si="2"/>
        <v>9.4541253376250509E-2</v>
      </c>
      <c r="J7" s="17">
        <f t="shared" si="3"/>
        <v>0.13260934532665009</v>
      </c>
    </row>
    <row r="8" spans="1:10" ht="15" customHeight="1">
      <c r="A8" s="8">
        <v>15</v>
      </c>
      <c r="B8" s="8" t="s">
        <v>4</v>
      </c>
      <c r="C8" s="13" t="s">
        <v>44</v>
      </c>
      <c r="D8" s="13" t="s">
        <v>44</v>
      </c>
      <c r="E8" s="16">
        <v>2771.6328548931001</v>
      </c>
      <c r="F8" s="13" t="s">
        <v>44</v>
      </c>
      <c r="G8" s="13" t="s">
        <v>44</v>
      </c>
      <c r="H8" s="13" t="s">
        <v>44</v>
      </c>
      <c r="I8" s="13" t="s">
        <v>44</v>
      </c>
      <c r="J8" s="13" t="s">
        <v>44</v>
      </c>
    </row>
    <row r="9" spans="1:10" ht="15" customHeight="1">
      <c r="A9" s="8">
        <v>16</v>
      </c>
      <c r="B9" s="8" t="s">
        <v>5</v>
      </c>
      <c r="C9" s="13" t="s">
        <v>44</v>
      </c>
      <c r="D9" s="13" t="s">
        <v>44</v>
      </c>
      <c r="E9" s="16">
        <v>1633.61265923992</v>
      </c>
      <c r="F9" s="13" t="s">
        <v>44</v>
      </c>
      <c r="G9" s="13" t="s">
        <v>44</v>
      </c>
      <c r="H9" s="13" t="s">
        <v>44</v>
      </c>
      <c r="I9" s="13" t="s">
        <v>44</v>
      </c>
      <c r="J9" s="13" t="s">
        <v>44</v>
      </c>
    </row>
    <row r="10" spans="1:10" ht="15" customHeight="1">
      <c r="A10" s="8">
        <v>17</v>
      </c>
      <c r="B10" s="8" t="s">
        <v>6</v>
      </c>
      <c r="C10" s="13" t="s">
        <v>44</v>
      </c>
      <c r="D10" s="13" t="s">
        <v>44</v>
      </c>
      <c r="E10" s="16">
        <v>585.93538944819898</v>
      </c>
      <c r="F10" s="13" t="s">
        <v>44</v>
      </c>
      <c r="G10" s="13" t="s">
        <v>44</v>
      </c>
      <c r="H10" s="13" t="s">
        <v>44</v>
      </c>
      <c r="I10" s="13" t="s">
        <v>44</v>
      </c>
      <c r="J10" s="13" t="s">
        <v>44</v>
      </c>
    </row>
    <row r="11" spans="1:10" ht="15" customHeight="1">
      <c r="A11" s="8">
        <v>18</v>
      </c>
      <c r="B11" s="8" t="s">
        <v>7</v>
      </c>
      <c r="C11" s="13" t="s">
        <v>44</v>
      </c>
      <c r="D11" s="13" t="s">
        <v>44</v>
      </c>
      <c r="E11" s="16">
        <v>44.162024011696396</v>
      </c>
      <c r="F11" s="13" t="s">
        <v>44</v>
      </c>
      <c r="G11" s="13" t="s">
        <v>44</v>
      </c>
      <c r="H11" s="13" t="s">
        <v>44</v>
      </c>
      <c r="I11" s="13" t="s">
        <v>44</v>
      </c>
      <c r="J11" s="13" t="s">
        <v>44</v>
      </c>
    </row>
    <row r="12" spans="1:10" ht="15" customHeight="1">
      <c r="A12" s="8">
        <v>19</v>
      </c>
      <c r="B12" s="8" t="s">
        <v>8</v>
      </c>
      <c r="C12" s="13" t="s">
        <v>44</v>
      </c>
      <c r="D12" s="13" t="s">
        <v>44</v>
      </c>
      <c r="E12" s="16">
        <v>8.9273321832503694</v>
      </c>
      <c r="F12" s="13" t="s">
        <v>44</v>
      </c>
      <c r="G12" s="13" t="s">
        <v>44</v>
      </c>
      <c r="H12" s="13" t="s">
        <v>44</v>
      </c>
      <c r="I12" s="13" t="s">
        <v>44</v>
      </c>
      <c r="J12" s="13" t="s">
        <v>44</v>
      </c>
    </row>
    <row r="13" spans="1:10" ht="15" customHeight="1">
      <c r="A13" s="78"/>
      <c r="B13" s="78"/>
      <c r="C13" s="11">
        <f>SUM(C4:C12)</f>
        <v>3740.9464969384944</v>
      </c>
      <c r="D13" s="11">
        <f t="shared" ref="D13:G13" si="4">SUM(D4:D12)</f>
        <v>5532.1856730185</v>
      </c>
      <c r="E13" s="11">
        <f t="shared" si="4"/>
        <v>17769.890926931166</v>
      </c>
      <c r="F13" s="11">
        <f t="shared" si="4"/>
        <v>1791.239176080006</v>
      </c>
      <c r="G13" s="11">
        <f t="shared" si="4"/>
        <v>3740.9464969384944</v>
      </c>
      <c r="H13" s="18">
        <f t="shared" si="1"/>
        <v>0.76258829768714909</v>
      </c>
      <c r="I13" s="18">
        <f t="shared" si="2"/>
        <v>7.6870366827473016E-2</v>
      </c>
      <c r="J13" s="18">
        <f t="shared" si="3"/>
        <v>0.16054133548537794</v>
      </c>
    </row>
    <row r="14" spans="1:10" ht="15" customHeight="1">
      <c r="A14" s="56" t="s">
        <v>24</v>
      </c>
      <c r="B14" s="3"/>
      <c r="C14" s="3"/>
      <c r="D14" s="3"/>
      <c r="E14" s="3"/>
      <c r="F14" s="3"/>
      <c r="G14" s="3"/>
      <c r="H14" s="3"/>
      <c r="I14" s="3"/>
      <c r="J14" s="4"/>
    </row>
  </sheetData>
  <mergeCells count="1">
    <mergeCell ref="A13:B13"/>
  </mergeCells>
  <printOptions horizontalCentered="1" verticalCentered="1"/>
  <pageMargins left="0.7" right="0.7" top="0.78740157499999996" bottom="0.78740157499999996" header="0.3" footer="0.3"/>
  <pageSetup paperSize="9" scale="62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4"/>
  <sheetViews>
    <sheetView workbookViewId="0">
      <selection activeCell="J1" sqref="J1"/>
    </sheetView>
  </sheetViews>
  <sheetFormatPr baseColWidth="10" defaultRowHeight="12.75"/>
  <cols>
    <col min="1" max="1" width="10.7109375" style="1" customWidth="1"/>
    <col min="2" max="2" width="44.7109375" style="1" customWidth="1"/>
    <col min="3" max="4" width="26.7109375" style="1" customWidth="1"/>
    <col min="5" max="10" width="17.7109375" style="1" customWidth="1"/>
    <col min="11" max="16384" width="11.42578125" style="1"/>
  </cols>
  <sheetData>
    <row r="1" spans="1:10" ht="18.75">
      <c r="A1" s="57" t="s">
        <v>75</v>
      </c>
      <c r="J1" s="79" t="s">
        <v>138</v>
      </c>
    </row>
    <row r="3" spans="1:10" ht="50.1" customHeight="1">
      <c r="A3" s="2" t="s">
        <v>25</v>
      </c>
      <c r="B3" s="2" t="s">
        <v>26</v>
      </c>
      <c r="C3" s="2" t="s">
        <v>78</v>
      </c>
      <c r="D3" s="2" t="s">
        <v>79</v>
      </c>
      <c r="E3" s="2" t="s">
        <v>27</v>
      </c>
      <c r="F3" s="2" t="s">
        <v>80</v>
      </c>
      <c r="G3" s="2" t="s">
        <v>28</v>
      </c>
      <c r="H3" s="2" t="s">
        <v>29</v>
      </c>
      <c r="I3" s="2" t="s">
        <v>81</v>
      </c>
      <c r="J3" s="2" t="s">
        <v>30</v>
      </c>
    </row>
    <row r="4" spans="1:10" ht="15" customHeight="1">
      <c r="A4" s="5">
        <v>1</v>
      </c>
      <c r="B4" s="5" t="s">
        <v>9</v>
      </c>
      <c r="C4" s="14">
        <v>119.868359514747</v>
      </c>
      <c r="D4" s="14">
        <v>185.506252720611</v>
      </c>
      <c r="E4" s="14">
        <v>1380.1059904385891</v>
      </c>
      <c r="F4" s="14">
        <v>65.637893205864003</v>
      </c>
      <c r="G4" s="14">
        <v>119.868359514747</v>
      </c>
      <c r="H4" s="15">
        <f>E4/SUM($E4:$G4)</f>
        <v>0.88151200686430264</v>
      </c>
      <c r="I4" s="15">
        <f t="shared" ref="I4:J4" si="0">F4/SUM($E4:$G4)</f>
        <v>4.192474445231429E-2</v>
      </c>
      <c r="J4" s="15">
        <f t="shared" si="0"/>
        <v>7.6563248683383045E-2</v>
      </c>
    </row>
    <row r="5" spans="1:10" ht="15" customHeight="1">
      <c r="A5" s="8">
        <v>2</v>
      </c>
      <c r="B5" s="8" t="s">
        <v>10</v>
      </c>
      <c r="C5" s="16">
        <v>143.84694227593198</v>
      </c>
      <c r="D5" s="16">
        <v>245.36510401472501</v>
      </c>
      <c r="E5" s="16">
        <v>1147.1547701976751</v>
      </c>
      <c r="F5" s="16">
        <v>101.51816173879303</v>
      </c>
      <c r="G5" s="16">
        <v>143.84694227593198</v>
      </c>
      <c r="H5" s="17">
        <f t="shared" ref="H5:H13" si="1">E5/SUM($E5:$G5)</f>
        <v>0.82379777225549344</v>
      </c>
      <c r="I5" s="17">
        <f t="shared" ref="I5:I13" si="2">F5/SUM($E5:$G5)</f>
        <v>7.2902486793024066E-2</v>
      </c>
      <c r="J5" s="17">
        <f t="shared" ref="J5:J13" si="3">G5/SUM($E5:$G5)</f>
        <v>0.10329974095148255</v>
      </c>
    </row>
    <row r="6" spans="1:10" ht="15" customHeight="1">
      <c r="A6" s="8">
        <v>3</v>
      </c>
      <c r="B6" s="8" t="s">
        <v>11</v>
      </c>
      <c r="C6" s="16">
        <v>1111.0390964855701</v>
      </c>
      <c r="D6" s="16">
        <v>1706.2588590009202</v>
      </c>
      <c r="E6" s="16">
        <v>5786.9082147592007</v>
      </c>
      <c r="F6" s="16">
        <v>595.21976251535011</v>
      </c>
      <c r="G6" s="16">
        <v>1111.0390964855701</v>
      </c>
      <c r="H6" s="17">
        <f t="shared" si="1"/>
        <v>0.77229136329070147</v>
      </c>
      <c r="I6" s="17">
        <f t="shared" si="2"/>
        <v>7.9435004805873732E-2</v>
      </c>
      <c r="J6" s="17">
        <f t="shared" si="3"/>
        <v>0.14827363190342469</v>
      </c>
    </row>
    <row r="7" spans="1:10" ht="15" customHeight="1">
      <c r="A7" s="8">
        <v>4</v>
      </c>
      <c r="B7" s="8" t="s">
        <v>12</v>
      </c>
      <c r="C7" s="16">
        <v>348.28082708126999</v>
      </c>
      <c r="D7" s="16">
        <v>469.01877952008704</v>
      </c>
      <c r="E7" s="16">
        <v>1274.0418538226231</v>
      </c>
      <c r="F7" s="16">
        <v>120.73795243881705</v>
      </c>
      <c r="G7" s="16">
        <v>348.28082708126999</v>
      </c>
      <c r="H7" s="17">
        <f t="shared" si="1"/>
        <v>0.73092228087290445</v>
      </c>
      <c r="I7" s="17">
        <f t="shared" si="2"/>
        <v>6.9267786862511435E-2</v>
      </c>
      <c r="J7" s="17">
        <f t="shared" si="3"/>
        <v>0.1998099322645841</v>
      </c>
    </row>
    <row r="8" spans="1:10" ht="15" customHeight="1">
      <c r="A8" s="8">
        <v>5</v>
      </c>
      <c r="B8" s="8" t="s">
        <v>13</v>
      </c>
      <c r="C8" s="16">
        <v>281.42316746763601</v>
      </c>
      <c r="D8" s="16">
        <v>421.90700404473802</v>
      </c>
      <c r="E8" s="16">
        <v>1256.3410036155421</v>
      </c>
      <c r="F8" s="16">
        <v>140.48383657710201</v>
      </c>
      <c r="G8" s="16">
        <v>281.42316746763601</v>
      </c>
      <c r="H8" s="17">
        <f t="shared" si="1"/>
        <v>0.74860270822967501</v>
      </c>
      <c r="I8" s="17">
        <f t="shared" si="2"/>
        <v>8.3708627053850487E-2</v>
      </c>
      <c r="J8" s="17">
        <f t="shared" si="3"/>
        <v>0.16768866471647448</v>
      </c>
    </row>
    <row r="9" spans="1:10" ht="15" customHeight="1">
      <c r="A9" s="8">
        <v>6</v>
      </c>
      <c r="B9" s="8" t="s">
        <v>14</v>
      </c>
      <c r="C9" s="16">
        <v>266.08797620727603</v>
      </c>
      <c r="D9" s="16">
        <v>358.09358543216103</v>
      </c>
      <c r="E9" s="16">
        <v>859.80436982752894</v>
      </c>
      <c r="F9" s="16">
        <v>92.005609224885006</v>
      </c>
      <c r="G9" s="16">
        <v>266.08797620727603</v>
      </c>
      <c r="H9" s="17">
        <f t="shared" si="1"/>
        <v>0.70597406466964185</v>
      </c>
      <c r="I9" s="17">
        <f t="shared" si="2"/>
        <v>7.5544596185208993E-2</v>
      </c>
      <c r="J9" s="17">
        <f t="shared" si="3"/>
        <v>0.21848133914514917</v>
      </c>
    </row>
    <row r="10" spans="1:10" ht="15" customHeight="1">
      <c r="A10" s="8">
        <v>7</v>
      </c>
      <c r="B10" s="8" t="s">
        <v>15</v>
      </c>
      <c r="C10" s="16">
        <v>746.43276059351604</v>
      </c>
      <c r="D10" s="16">
        <v>1072.4970538925202</v>
      </c>
      <c r="E10" s="16">
        <v>3164.7056750392103</v>
      </c>
      <c r="F10" s="16">
        <v>326.06429329900413</v>
      </c>
      <c r="G10" s="16">
        <v>746.43276059351604</v>
      </c>
      <c r="H10" s="17">
        <f t="shared" si="1"/>
        <v>0.74688559351444705</v>
      </c>
      <c r="I10" s="17">
        <f t="shared" si="2"/>
        <v>7.6952724275529391E-2</v>
      </c>
      <c r="J10" s="17">
        <f t="shared" si="3"/>
        <v>0.17616168221002354</v>
      </c>
    </row>
    <row r="11" spans="1:10" ht="15" customHeight="1">
      <c r="A11" s="8">
        <v>8</v>
      </c>
      <c r="B11" s="8" t="s">
        <v>16</v>
      </c>
      <c r="C11" s="16">
        <v>526.69875569875103</v>
      </c>
      <c r="D11" s="16">
        <v>770.84842229435708</v>
      </c>
      <c r="E11" s="16">
        <v>2300.1915543796431</v>
      </c>
      <c r="F11" s="16">
        <v>244.14966659560605</v>
      </c>
      <c r="G11" s="16">
        <v>526.69875569875103</v>
      </c>
      <c r="H11" s="17">
        <f t="shared" si="1"/>
        <v>0.74899433802577786</v>
      </c>
      <c r="I11" s="17">
        <f t="shared" si="2"/>
        <v>7.9500647484252285E-2</v>
      </c>
      <c r="J11" s="17">
        <f t="shared" si="3"/>
        <v>0.17150501448996983</v>
      </c>
    </row>
    <row r="12" spans="1:10" ht="15" customHeight="1">
      <c r="A12" s="8">
        <v>9</v>
      </c>
      <c r="B12" s="8" t="s">
        <v>17</v>
      </c>
      <c r="C12" s="16">
        <v>197.26861161378602</v>
      </c>
      <c r="D12" s="16">
        <v>302.69061209838304</v>
      </c>
      <c r="E12" s="16">
        <v>600.63749485122503</v>
      </c>
      <c r="F12" s="16">
        <v>105.42200048459702</v>
      </c>
      <c r="G12" s="16">
        <v>197.26861161378602</v>
      </c>
      <c r="H12" s="17">
        <f t="shared" si="1"/>
        <v>0.66491620290602949</v>
      </c>
      <c r="I12" s="17">
        <f t="shared" si="2"/>
        <v>0.11670399677985219</v>
      </c>
      <c r="J12" s="17">
        <f t="shared" si="3"/>
        <v>0.21837980031411844</v>
      </c>
    </row>
    <row r="13" spans="1:10" ht="15" customHeight="1">
      <c r="A13" s="78"/>
      <c r="B13" s="78"/>
      <c r="C13" s="11">
        <f>SUM(C4:C12)</f>
        <v>3740.946496938484</v>
      </c>
      <c r="D13" s="11">
        <f t="shared" ref="D13:G13" si="4">SUM(D4:D12)</f>
        <v>5532.1856730185027</v>
      </c>
      <c r="E13" s="11">
        <f t="shared" si="4"/>
        <v>17769.890926931235</v>
      </c>
      <c r="F13" s="11">
        <f t="shared" si="4"/>
        <v>1791.2391760800183</v>
      </c>
      <c r="G13" s="11">
        <f t="shared" si="4"/>
        <v>3740.946496938484</v>
      </c>
      <c r="H13" s="18">
        <f t="shared" si="1"/>
        <v>0.76258829768714975</v>
      </c>
      <c r="I13" s="18">
        <f t="shared" si="2"/>
        <v>7.6870366827473322E-2</v>
      </c>
      <c r="J13" s="18">
        <f t="shared" si="3"/>
        <v>0.16054133548537702</v>
      </c>
    </row>
    <row r="14" spans="1:10" ht="15" customHeight="1">
      <c r="A14" s="56" t="s">
        <v>24</v>
      </c>
      <c r="B14" s="3"/>
      <c r="C14" s="3"/>
      <c r="D14" s="3"/>
      <c r="E14" s="3"/>
      <c r="F14" s="3"/>
      <c r="G14" s="3"/>
      <c r="H14" s="3"/>
      <c r="I14" s="3"/>
      <c r="J14" s="4"/>
    </row>
  </sheetData>
  <mergeCells count="1">
    <mergeCell ref="A13:B13"/>
  </mergeCells>
  <printOptions horizontalCentered="1" verticalCentered="1"/>
  <pageMargins left="0.7" right="0.7" top="0.78740157499999996" bottom="0.78740157499999996" header="0.3" footer="0.3"/>
  <pageSetup paperSize="9" scale="62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14"/>
  <sheetViews>
    <sheetView workbookViewId="0">
      <selection activeCell="J24" sqref="J24"/>
    </sheetView>
  </sheetViews>
  <sheetFormatPr baseColWidth="10" defaultRowHeight="12.75"/>
  <cols>
    <col min="1" max="1" width="10.7109375" style="1" customWidth="1"/>
    <col min="2" max="2" width="44.7109375" style="1" customWidth="1"/>
    <col min="3" max="12" width="17.7109375" style="1" customWidth="1"/>
    <col min="13" max="16384" width="11.42578125" style="1"/>
  </cols>
  <sheetData>
    <row r="1" spans="1:12" ht="18.75">
      <c r="A1" s="57" t="s">
        <v>76</v>
      </c>
      <c r="L1" s="79" t="s">
        <v>138</v>
      </c>
    </row>
    <row r="3" spans="1:12" ht="50.1" customHeight="1">
      <c r="A3" s="2" t="s">
        <v>18</v>
      </c>
      <c r="B3" s="2" t="s">
        <v>19</v>
      </c>
      <c r="C3" s="2" t="s">
        <v>31</v>
      </c>
      <c r="D3" s="2" t="s">
        <v>32</v>
      </c>
      <c r="E3" s="2" t="s">
        <v>139</v>
      </c>
      <c r="F3" s="2" t="s">
        <v>143</v>
      </c>
      <c r="G3" s="2" t="s">
        <v>33</v>
      </c>
      <c r="H3" s="2" t="s">
        <v>34</v>
      </c>
      <c r="I3" s="2" t="s">
        <v>35</v>
      </c>
      <c r="J3" s="2" t="s">
        <v>140</v>
      </c>
      <c r="K3" s="2" t="s">
        <v>144</v>
      </c>
      <c r="L3" s="2" t="s">
        <v>36</v>
      </c>
    </row>
    <row r="4" spans="1:12" ht="15" customHeight="1">
      <c r="A4" s="19">
        <v>11</v>
      </c>
      <c r="B4" s="19" t="s">
        <v>0</v>
      </c>
      <c r="C4" s="20">
        <v>822.93813595200595</v>
      </c>
      <c r="D4" s="20">
        <v>1152.40128968708</v>
      </c>
      <c r="E4" s="14">
        <v>1910.3290958103601</v>
      </c>
      <c r="F4" s="14">
        <v>2721.7482004139301</v>
      </c>
      <c r="G4" s="14">
        <v>4121.9656180812899</v>
      </c>
      <c r="H4" s="15">
        <v>7.669948836553904E-2</v>
      </c>
      <c r="I4" s="15">
        <v>0.10740611651024667</v>
      </c>
      <c r="J4" s="15">
        <v>0.17804651146584194</v>
      </c>
      <c r="K4" s="15">
        <v>0.25367240295660548</v>
      </c>
      <c r="L4" s="15">
        <v>0.38417548070176682</v>
      </c>
    </row>
    <row r="5" spans="1:12" ht="15" customHeight="1">
      <c r="A5" s="21">
        <v>12</v>
      </c>
      <c r="B5" s="21" t="s">
        <v>1</v>
      </c>
      <c r="C5" s="22">
        <v>139.92914876521999</v>
      </c>
      <c r="D5" s="22">
        <v>206.43350754666602</v>
      </c>
      <c r="E5" s="16">
        <v>572.30856593697501</v>
      </c>
      <c r="F5" s="16">
        <v>824.519285119389</v>
      </c>
      <c r="G5" s="16">
        <v>1567.24519024488</v>
      </c>
      <c r="H5" s="17">
        <v>4.2269103389052633E-2</v>
      </c>
      <c r="I5" s="17">
        <v>6.235841031303143E-2</v>
      </c>
      <c r="J5" s="17">
        <v>0.17288013367836064</v>
      </c>
      <c r="K5" s="17">
        <v>0.24906669708578805</v>
      </c>
      <c r="L5" s="17">
        <v>0.47342565553376714</v>
      </c>
    </row>
    <row r="6" spans="1:12" ht="15" customHeight="1">
      <c r="A6" s="8">
        <v>13</v>
      </c>
      <c r="B6" s="8" t="s">
        <v>2</v>
      </c>
      <c r="C6" s="24" t="s">
        <v>44</v>
      </c>
      <c r="D6" s="24" t="s">
        <v>44</v>
      </c>
      <c r="E6" s="13" t="s">
        <v>44</v>
      </c>
      <c r="F6" s="13" t="s">
        <v>44</v>
      </c>
      <c r="G6" s="13" t="s">
        <v>44</v>
      </c>
      <c r="H6" s="13" t="s">
        <v>44</v>
      </c>
      <c r="I6" s="13" t="s">
        <v>44</v>
      </c>
      <c r="J6" s="13" t="s">
        <v>44</v>
      </c>
      <c r="K6" s="13" t="s">
        <v>44</v>
      </c>
      <c r="L6" s="13" t="s">
        <v>44</v>
      </c>
    </row>
    <row r="7" spans="1:12" ht="15" customHeight="1">
      <c r="A7" s="21">
        <v>14</v>
      </c>
      <c r="B7" s="21" t="s">
        <v>3</v>
      </c>
      <c r="C7" s="22">
        <v>89.573291672026301</v>
      </c>
      <c r="D7" s="22">
        <v>122.69327557395</v>
      </c>
      <c r="E7" s="16">
        <v>314.62977773752999</v>
      </c>
      <c r="F7" s="16">
        <v>1134.75343331507</v>
      </c>
      <c r="G7" s="16">
        <v>2556.3385639040498</v>
      </c>
      <c r="H7" s="17">
        <v>2.1236021630456021E-2</v>
      </c>
      <c r="I7" s="17">
        <v>2.9088102104587562E-2</v>
      </c>
      <c r="J7" s="17">
        <v>7.459237726893074E-2</v>
      </c>
      <c r="K7" s="17">
        <v>0.2690271620624024</v>
      </c>
      <c r="L7" s="17">
        <v>0.60605633693362326</v>
      </c>
    </row>
    <row r="8" spans="1:12" ht="15" customHeight="1">
      <c r="A8" s="21">
        <v>15</v>
      </c>
      <c r="B8" s="21" t="s">
        <v>4</v>
      </c>
      <c r="C8" s="22">
        <v>197.08827677485502</v>
      </c>
      <c r="D8" s="22">
        <v>362.47692955673404</v>
      </c>
      <c r="E8" s="16">
        <v>378.86616699300902</v>
      </c>
      <c r="F8" s="16">
        <v>583.65393328365099</v>
      </c>
      <c r="G8" s="16">
        <v>1249.54755034498</v>
      </c>
      <c r="H8" s="17">
        <v>7.1109085130239127E-2</v>
      </c>
      <c r="I8" s="17">
        <v>0.13078100465124151</v>
      </c>
      <c r="J8" s="17">
        <v>0.13669421115518346</v>
      </c>
      <c r="K8" s="17">
        <v>0.21058125783847284</v>
      </c>
      <c r="L8" s="17">
        <v>0.45083444122486316</v>
      </c>
    </row>
    <row r="9" spans="1:12" ht="15" customHeight="1">
      <c r="A9" s="21">
        <v>16</v>
      </c>
      <c r="B9" s="21" t="s">
        <v>5</v>
      </c>
      <c r="C9" s="22">
        <v>84.7107817715858</v>
      </c>
      <c r="D9" s="22">
        <v>118.41719394235599</v>
      </c>
      <c r="E9" s="16">
        <v>210.66510223001401</v>
      </c>
      <c r="F9" s="16">
        <v>349.122161001564</v>
      </c>
      <c r="G9" s="16">
        <v>870.6974046994859</v>
      </c>
      <c r="H9" s="17">
        <v>5.1854876430543824E-2</v>
      </c>
      <c r="I9" s="17">
        <v>7.248792692871002E-2</v>
      </c>
      <c r="J9" s="17">
        <v>0.12895658162877982</v>
      </c>
      <c r="K9" s="17">
        <v>0.21371171578507347</v>
      </c>
      <c r="L9" s="17">
        <v>0.53298889922689274</v>
      </c>
    </row>
    <row r="10" spans="1:12" ht="15" customHeight="1">
      <c r="A10" s="21">
        <v>17</v>
      </c>
      <c r="B10" s="21" t="s">
        <v>6</v>
      </c>
      <c r="C10" s="22">
        <v>3.2241343465975998</v>
      </c>
      <c r="D10" s="22">
        <v>24.890926113579201</v>
      </c>
      <c r="E10" s="16">
        <v>32.122508859800305</v>
      </c>
      <c r="F10" s="16">
        <v>51.652806934245902</v>
      </c>
      <c r="G10" s="16">
        <v>474.04500778829401</v>
      </c>
      <c r="H10" s="17">
        <v>5.5025424891623339E-3</v>
      </c>
      <c r="I10" s="17">
        <v>4.2480667308143059E-2</v>
      </c>
      <c r="J10" s="17">
        <v>5.4822613098015956E-2</v>
      </c>
      <c r="K10" s="17">
        <v>8.8154442180774381E-2</v>
      </c>
      <c r="L10" s="17">
        <v>0.80903973492390424</v>
      </c>
    </row>
    <row r="11" spans="1:12" ht="15" customHeight="1">
      <c r="A11" s="21">
        <v>18</v>
      </c>
      <c r="B11" s="21" t="s">
        <v>7</v>
      </c>
      <c r="C11" s="22">
        <v>2.6659462901991597</v>
      </c>
      <c r="D11" s="22">
        <v>9.7515668128913902</v>
      </c>
      <c r="E11" s="16">
        <v>4.7724174733267999</v>
      </c>
      <c r="F11" s="16">
        <v>1.4674618096301599</v>
      </c>
      <c r="G11" s="16">
        <v>25.504630531750401</v>
      </c>
      <c r="H11" s="17">
        <v>6.0367395197486441E-2</v>
      </c>
      <c r="I11" s="17">
        <v>0.22081340863942564</v>
      </c>
      <c r="J11" s="17">
        <v>0.10806609747497434</v>
      </c>
      <c r="K11" s="17">
        <v>3.3229044157729294E-2</v>
      </c>
      <c r="L11" s="17">
        <v>0.57752405453038425</v>
      </c>
    </row>
    <row r="12" spans="1:12" ht="15" customHeight="1">
      <c r="A12" s="21">
        <v>19</v>
      </c>
      <c r="B12" s="21" t="s">
        <v>8</v>
      </c>
      <c r="C12" s="22">
        <v>0</v>
      </c>
      <c r="D12" s="22">
        <v>1.7503708753999199</v>
      </c>
      <c r="E12" s="16">
        <v>2.20677105019853</v>
      </c>
      <c r="F12" s="16">
        <v>2.5997687500647801</v>
      </c>
      <c r="G12" s="16">
        <v>2.3704218781596103</v>
      </c>
      <c r="H12" s="17">
        <v>0</v>
      </c>
      <c r="I12" s="17">
        <v>0.1960687433616865</v>
      </c>
      <c r="J12" s="17">
        <v>0.24719265658514672</v>
      </c>
      <c r="K12" s="17">
        <v>0.29121450717678415</v>
      </c>
      <c r="L12" s="17">
        <v>0.26552409287638268</v>
      </c>
    </row>
    <row r="13" spans="1:12" ht="15" customHeight="1">
      <c r="A13" s="78"/>
      <c r="B13" s="78"/>
      <c r="C13" s="23">
        <f t="shared" ref="C13:G13" si="0">SUM(C4:C12)</f>
        <v>1340.1297155724899</v>
      </c>
      <c r="D13" s="23">
        <f t="shared" si="0"/>
        <v>1998.8150601086563</v>
      </c>
      <c r="E13" s="11">
        <f t="shared" si="0"/>
        <v>3425.900406091213</v>
      </c>
      <c r="F13" s="11">
        <f t="shared" si="0"/>
        <v>5669.5170506275444</v>
      </c>
      <c r="G13" s="11">
        <f t="shared" si="0"/>
        <v>10867.71438747289</v>
      </c>
      <c r="H13" s="18">
        <v>5.7511171104363386E-2</v>
      </c>
      <c r="I13" s="18">
        <v>8.5778409054066862E-2</v>
      </c>
      <c r="J13" s="18">
        <v>0.14702124887742796</v>
      </c>
      <c r="K13" s="18">
        <v>0.24330522738872079</v>
      </c>
      <c r="L13" s="18">
        <v>0.46638394357542101</v>
      </c>
    </row>
    <row r="14" spans="1:12" ht="15" customHeight="1">
      <c r="A14" s="56" t="s">
        <v>24</v>
      </c>
      <c r="B14" s="3"/>
      <c r="C14" s="3"/>
      <c r="D14" s="3"/>
      <c r="E14" s="3"/>
      <c r="F14" s="3"/>
      <c r="G14" s="3"/>
      <c r="H14" s="3"/>
      <c r="I14" s="3"/>
      <c r="J14" s="3"/>
      <c r="K14" s="3"/>
      <c r="L14" s="4"/>
    </row>
  </sheetData>
  <sortState ref="A2:F40">
    <sortCondition ref="A1:A1048576"/>
    <sortCondition ref="C1:C1048576"/>
  </sortState>
  <mergeCells count="1">
    <mergeCell ref="A13:B13"/>
  </mergeCells>
  <printOptions horizontalCentered="1" verticalCentered="1"/>
  <pageMargins left="0.7" right="0.7" top="0.78740157499999996" bottom="0.78740157499999996" header="0.3" footer="0.3"/>
  <pageSetup paperSize="9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6"/>
  <sheetViews>
    <sheetView workbookViewId="0">
      <selection activeCell="F1" sqref="F1"/>
    </sheetView>
  </sheetViews>
  <sheetFormatPr baseColWidth="10" defaultRowHeight="12.75"/>
  <cols>
    <col min="1" max="1" width="10.7109375" style="1" customWidth="1"/>
    <col min="2" max="2" width="44.7109375" style="1" customWidth="1"/>
    <col min="3" max="4" width="20.7109375" style="1" customWidth="1"/>
    <col min="5" max="6" width="15.7109375" style="1" customWidth="1"/>
    <col min="7" max="16384" width="11.42578125" style="1"/>
  </cols>
  <sheetData>
    <row r="1" spans="1:6" ht="18.75">
      <c r="A1" s="57" t="s">
        <v>77</v>
      </c>
      <c r="F1" s="79" t="s">
        <v>138</v>
      </c>
    </row>
    <row r="3" spans="1:6" ht="50.1" customHeight="1">
      <c r="A3" s="2" t="s">
        <v>18</v>
      </c>
      <c r="B3" s="2" t="s">
        <v>19</v>
      </c>
      <c r="C3" s="2" t="s">
        <v>37</v>
      </c>
      <c r="D3" s="2" t="s">
        <v>38</v>
      </c>
      <c r="E3" s="2" t="s">
        <v>39</v>
      </c>
      <c r="F3" s="2" t="s">
        <v>40</v>
      </c>
    </row>
    <row r="4" spans="1:6" ht="15" customHeight="1">
      <c r="A4" s="5">
        <v>11</v>
      </c>
      <c r="B4" s="5" t="s">
        <v>0</v>
      </c>
      <c r="C4" s="14">
        <v>10171.1327</v>
      </c>
      <c r="D4" s="14">
        <v>10729.382319472299</v>
      </c>
      <c r="E4" s="14">
        <f t="shared" ref="E4:E13" si="0">D4-C4</f>
        <v>558.24961947229895</v>
      </c>
      <c r="F4" s="26">
        <f t="shared" ref="F4:F13" si="1">D4/C4-1</f>
        <v>5.4885688343472294E-2</v>
      </c>
    </row>
    <row r="5" spans="1:6" ht="15" customHeight="1">
      <c r="A5" s="8">
        <v>12</v>
      </c>
      <c r="B5" s="8" t="s">
        <v>1</v>
      </c>
      <c r="C5" s="16">
        <v>3321.1179999999999</v>
      </c>
      <c r="D5" s="16">
        <v>3310.43568516702</v>
      </c>
      <c r="E5" s="16">
        <f t="shared" si="0"/>
        <v>-10.682314832979955</v>
      </c>
      <c r="F5" s="27">
        <f t="shared" si="1"/>
        <v>-3.2164815682489412E-3</v>
      </c>
    </row>
    <row r="6" spans="1:6" ht="15" customHeight="1">
      <c r="A6" s="8">
        <v>13</v>
      </c>
      <c r="B6" s="8" t="s">
        <v>2</v>
      </c>
      <c r="C6" s="45" t="s">
        <v>44</v>
      </c>
      <c r="D6" s="13" t="s">
        <v>44</v>
      </c>
      <c r="E6" s="13" t="s">
        <v>44</v>
      </c>
      <c r="F6" s="13" t="s">
        <v>44</v>
      </c>
    </row>
    <row r="7" spans="1:6" ht="15" customHeight="1">
      <c r="A7" s="8">
        <v>14</v>
      </c>
      <c r="B7" s="8" t="s">
        <v>3</v>
      </c>
      <c r="C7" s="16">
        <v>3948.6536000000001</v>
      </c>
      <c r="D7" s="16">
        <v>4217.9883355341799</v>
      </c>
      <c r="E7" s="16">
        <f t="shared" si="0"/>
        <v>269.3347355341798</v>
      </c>
      <c r="F7" s="27">
        <f t="shared" si="1"/>
        <v>6.8209258855773003E-2</v>
      </c>
    </row>
    <row r="8" spans="1:6" ht="15" customHeight="1">
      <c r="A8" s="8">
        <v>15</v>
      </c>
      <c r="B8" s="8" t="s">
        <v>4</v>
      </c>
      <c r="C8" s="16">
        <v>2493.6795999999999</v>
      </c>
      <c r="D8" s="16">
        <v>2771.6328548931001</v>
      </c>
      <c r="E8" s="16">
        <f t="shared" si="0"/>
        <v>277.95325489310017</v>
      </c>
      <c r="F8" s="27">
        <f t="shared" si="1"/>
        <v>0.11146309850435476</v>
      </c>
    </row>
    <row r="9" spans="1:6" ht="15" customHeight="1">
      <c r="A9" s="8">
        <v>16</v>
      </c>
      <c r="B9" s="8" t="s">
        <v>5</v>
      </c>
      <c r="C9" s="16">
        <v>2038.5246999999999</v>
      </c>
      <c r="D9" s="16">
        <v>1633.61265923992</v>
      </c>
      <c r="E9" s="16">
        <f t="shared" si="0"/>
        <v>-404.91204076007989</v>
      </c>
      <c r="F9" s="27">
        <f t="shared" si="1"/>
        <v>-0.19862994093722774</v>
      </c>
    </row>
    <row r="10" spans="1:6" ht="15" customHeight="1">
      <c r="A10" s="8">
        <v>17</v>
      </c>
      <c r="B10" s="8" t="s">
        <v>6</v>
      </c>
      <c r="C10" s="16">
        <v>164.44909999999999</v>
      </c>
      <c r="D10" s="16">
        <v>585.93538944819898</v>
      </c>
      <c r="E10" s="16">
        <f t="shared" si="0"/>
        <v>421.48628944819899</v>
      </c>
      <c r="F10" s="27">
        <f t="shared" si="1"/>
        <v>2.5630197395315575</v>
      </c>
    </row>
    <row r="11" spans="1:6" ht="15" customHeight="1">
      <c r="A11" s="8">
        <v>18</v>
      </c>
      <c r="B11" s="8" t="s">
        <v>7</v>
      </c>
      <c r="C11" s="16">
        <v>205.06630000000001</v>
      </c>
      <c r="D11" s="16">
        <v>44.162024011696396</v>
      </c>
      <c r="E11" s="16">
        <f t="shared" si="0"/>
        <v>-160.90427598830362</v>
      </c>
      <c r="F11" s="27">
        <f t="shared" si="1"/>
        <v>-0.78464514153863218</v>
      </c>
    </row>
    <row r="12" spans="1:6" ht="15" customHeight="1">
      <c r="A12" s="8">
        <v>19</v>
      </c>
      <c r="B12" s="8" t="s">
        <v>8</v>
      </c>
      <c r="C12" s="16">
        <v>435.17759999999998</v>
      </c>
      <c r="D12" s="16">
        <v>8.9273321832503694</v>
      </c>
      <c r="E12" s="16">
        <f t="shared" si="0"/>
        <v>-426.25026781674961</v>
      </c>
      <c r="F12" s="27">
        <f t="shared" si="1"/>
        <v>-0.97948577274370197</v>
      </c>
    </row>
    <row r="13" spans="1:6" ht="15" customHeight="1">
      <c r="A13" s="78"/>
      <c r="B13" s="78"/>
      <c r="C13" s="11">
        <f t="shared" ref="C13:D13" si="2">SUM(C4:C12)</f>
        <v>22777.801599999999</v>
      </c>
      <c r="D13" s="11">
        <f t="shared" si="2"/>
        <v>23302.076599949665</v>
      </c>
      <c r="E13" s="25">
        <f t="shared" si="0"/>
        <v>524.27499994966638</v>
      </c>
      <c r="F13" s="28">
        <f t="shared" si="1"/>
        <v>2.3016927144964949E-2</v>
      </c>
    </row>
    <row r="14" spans="1:6" ht="15" customHeight="1">
      <c r="A14" s="56" t="s">
        <v>24</v>
      </c>
      <c r="B14" s="3"/>
      <c r="C14" s="3"/>
      <c r="D14" s="3"/>
      <c r="E14" s="3"/>
      <c r="F14" s="4"/>
    </row>
    <row r="15" spans="1:6" s="41" customFormat="1" ht="15" customHeight="1">
      <c r="A15" s="40"/>
      <c r="B15" s="40"/>
      <c r="C15" s="40"/>
      <c r="D15" s="40"/>
      <c r="E15" s="40"/>
      <c r="F15" s="40"/>
    </row>
    <row r="16" spans="1:6" s="41" customFormat="1" ht="15" customHeight="1">
      <c r="A16" s="42" t="s">
        <v>61</v>
      </c>
      <c r="B16" s="43"/>
      <c r="C16" s="43"/>
      <c r="D16" s="43"/>
      <c r="E16" s="43"/>
      <c r="F16" s="44"/>
    </row>
  </sheetData>
  <mergeCells count="1">
    <mergeCell ref="A13:B13"/>
  </mergeCells>
  <printOptions horizontalCentered="1" verticalCentered="1"/>
  <pageMargins left="0.7" right="0.7" top="0.78740157499999996" bottom="0.78740157499999996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8</vt:i4>
      </vt:variant>
    </vt:vector>
  </HeadingPairs>
  <TitlesOfParts>
    <vt:vector size="8" baseType="lpstr">
      <vt:lpstr>Fiche_dInformation</vt:lpstr>
      <vt:lpstr>Légende</vt:lpstr>
      <vt:lpstr>Statistique_Aff_principale</vt:lpstr>
      <vt:lpstr>Statistique_Types_comm</vt:lpstr>
      <vt:lpstr>Analyse_nonconstr_Aff_principal</vt:lpstr>
      <vt:lpstr>Analyse_nonconstr_Types_comm</vt:lpstr>
      <vt:lpstr>Analyse_desserte_TP</vt:lpstr>
      <vt:lpstr>Comparaison_2007_2012</vt:lpstr>
    </vt:vector>
  </TitlesOfParts>
  <Company>Bundesverwaltung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Etienne Rosset</dc:creator>
  <cp:lastModifiedBy>Etienne Rosset</cp:lastModifiedBy>
  <dcterms:created xsi:type="dcterms:W3CDTF">2012-11-16T14:48:51Z</dcterms:created>
  <dcterms:modified xsi:type="dcterms:W3CDTF">2012-12-18T07:09:46Z</dcterms:modified>
</cp:coreProperties>
</file>