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45" windowWidth="24675" windowHeight="15105"/>
  </bookViews>
  <sheets>
    <sheet name="Fiche_dInformation" sheetId="12" r:id="rId1"/>
    <sheet name="Légende" sheetId="13" r:id="rId2"/>
    <sheet name="Statistique_Aff_principale" sheetId="11" r:id="rId3"/>
    <sheet name="Statistique_Types_comm" sheetId="10" r:id="rId4"/>
    <sheet name="Analyse_nonconstr_Aff_principal" sheetId="9" r:id="rId5"/>
    <sheet name="Analyse_nonconstr_Types_comm" sheetId="7" r:id="rId6"/>
    <sheet name="Analyse_desserte_TP" sheetId="5" r:id="rId7"/>
    <sheet name="Comparaison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9"/>
  <c r="F11"/>
  <c r="F12"/>
  <c r="E4"/>
  <c r="E5"/>
  <c r="E6"/>
  <c r="E7"/>
  <c r="E8"/>
  <c r="E9"/>
  <c r="E11"/>
  <c r="E12"/>
  <c r="C13"/>
  <c r="D13"/>
  <c r="C13" i="5"/>
  <c r="D13"/>
  <c r="E13"/>
  <c r="F13"/>
  <c r="G13"/>
  <c r="H5" i="7"/>
  <c r="I5"/>
  <c r="J5"/>
  <c r="H6"/>
  <c r="I6"/>
  <c r="J6"/>
  <c r="H7"/>
  <c r="I7"/>
  <c r="J7"/>
  <c r="H8"/>
  <c r="I8"/>
  <c r="J8"/>
  <c r="H10"/>
  <c r="I10"/>
  <c r="J10"/>
  <c r="H11"/>
  <c r="I11"/>
  <c r="J11"/>
  <c r="H12"/>
  <c r="I12"/>
  <c r="J12"/>
  <c r="D13"/>
  <c r="E13"/>
  <c r="H13" s="1"/>
  <c r="F13"/>
  <c r="G13"/>
  <c r="C13"/>
  <c r="H5" i="9"/>
  <c r="I5"/>
  <c r="J5"/>
  <c r="H6"/>
  <c r="I6"/>
  <c r="J6"/>
  <c r="H7"/>
  <c r="I7"/>
  <c r="J7"/>
  <c r="I4"/>
  <c r="J4"/>
  <c r="H4"/>
  <c r="D13"/>
  <c r="E13"/>
  <c r="F13"/>
  <c r="I13" s="1"/>
  <c r="G13"/>
  <c r="C13"/>
  <c r="F13" i="10"/>
  <c r="E13"/>
  <c r="C13"/>
  <c r="I5"/>
  <c r="I6"/>
  <c r="I7"/>
  <c r="I8"/>
  <c r="I10"/>
  <c r="I11"/>
  <c r="I12"/>
  <c r="H5"/>
  <c r="H6"/>
  <c r="H7"/>
  <c r="H8"/>
  <c r="H10"/>
  <c r="H11"/>
  <c r="H12"/>
  <c r="G5"/>
  <c r="G6"/>
  <c r="G7"/>
  <c r="G8"/>
  <c r="G10"/>
  <c r="G11"/>
  <c r="G12"/>
  <c r="F13" i="11"/>
  <c r="E13"/>
  <c r="C13"/>
  <c r="D9" s="1"/>
  <c r="I5"/>
  <c r="I6"/>
  <c r="I7"/>
  <c r="I4"/>
  <c r="H5"/>
  <c r="H6"/>
  <c r="H7"/>
  <c r="H4"/>
  <c r="G5"/>
  <c r="G6"/>
  <c r="G7"/>
  <c r="G4"/>
  <c r="E13" i="4" l="1"/>
  <c r="F13"/>
  <c r="I13" i="7"/>
  <c r="J13"/>
  <c r="J13" i="9"/>
  <c r="H13"/>
  <c r="D11" i="10"/>
  <c r="D12"/>
  <c r="D12" i="11"/>
  <c r="D11"/>
  <c r="D8" i="10"/>
  <c r="I13"/>
  <c r="D7"/>
  <c r="H13"/>
  <c r="D6"/>
  <c r="D10"/>
  <c r="G13"/>
  <c r="D5"/>
  <c r="D8" i="11"/>
  <c r="D4"/>
  <c r="I13"/>
  <c r="D7"/>
  <c r="H13"/>
  <c r="D6"/>
  <c r="D10"/>
  <c r="G13"/>
  <c r="D5"/>
</calcChain>
</file>

<file path=xl/sharedStrings.xml><?xml version="1.0" encoding="utf-8"?>
<sst xmlns="http://schemas.openxmlformats.org/spreadsheetml/2006/main" count="320" uniqueCount="142">
  <si>
    <t>Zones d'habitation</t>
  </si>
  <si>
    <t>Zones d'activités économiques</t>
  </si>
  <si>
    <t>Zones mixtes</t>
  </si>
  <si>
    <t>Zones centrales</t>
  </si>
  <si>
    <t>Zones affectées à des besoins publics</t>
  </si>
  <si>
    <t>Zones à bâtir à constructibilité restreinte</t>
  </si>
  <si>
    <t>Zones de tourisme et de loisirs</t>
  </si>
  <si>
    <t>Zones de transport à l'intérieur des zones à bâtir</t>
  </si>
  <si>
    <t>autres zones à bâtir</t>
  </si>
  <si>
    <t>Grands centres</t>
  </si>
  <si>
    <t>Centres secondaires des grands centres</t>
  </si>
  <si>
    <t>Couronne des grands centres</t>
  </si>
  <si>
    <t>Centres moyens</t>
  </si>
  <si>
    <t>Couronne des centres moyens</t>
  </si>
  <si>
    <t>Petits centres</t>
  </si>
  <si>
    <t>Communes rurales périurbaines</t>
  </si>
  <si>
    <t>Communes agricoles</t>
  </si>
  <si>
    <t>Communes touristiques</t>
  </si>
  <si>
    <t>Code AP</t>
  </si>
  <si>
    <t>Affectation principale</t>
  </si>
  <si>
    <t>Surface des zones à bâtir [ha]</t>
  </si>
  <si>
    <t>Proportion [%]</t>
  </si>
  <si>
    <t>Habitants au sein des zones à bâtir</t>
  </si>
  <si>
    <t>Emplois au sein des zones à bâtir</t>
  </si>
  <si>
    <t>Source: Office fédéral du développement territorial ARE, statistique suisse des zones à bâtir 2012</t>
  </si>
  <si>
    <t>Code TC</t>
  </si>
  <si>
    <t>Type de commune ARE</t>
  </si>
  <si>
    <t>Construit [ha]</t>
  </si>
  <si>
    <t>Non construit [ha]</t>
  </si>
  <si>
    <t>Construit [%]</t>
  </si>
  <si>
    <t>Non construit [%]</t>
  </si>
  <si>
    <t>Très bonne desserte [ha]</t>
  </si>
  <si>
    <t>Bonne desserte [ha]</t>
  </si>
  <si>
    <t>Desserte marginale ou inexistante [ha]</t>
  </si>
  <si>
    <t>Très bonne desserte [%]</t>
  </si>
  <si>
    <t>Bonne desserte [%]</t>
  </si>
  <si>
    <t>Desserte marginale ou inexistante [%]</t>
  </si>
  <si>
    <t>Surface des zones à bâtir 2007 [ha]</t>
  </si>
  <si>
    <t>Surface des zones à bâtir 2012 [ha]</t>
  </si>
  <si>
    <t>Différence [ha]</t>
  </si>
  <si>
    <t>Différence [%]</t>
  </si>
  <si>
    <r>
      <t>Surface de zone à bâtir par habitant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</si>
  <si>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</si>
  <si>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habitant et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</si>
  <si>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</si>
  <si>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01.01.2012</t>
  </si>
  <si>
    <t>ja</t>
  </si>
  <si>
    <t>28/30</t>
  </si>
  <si>
    <t>Gemeinden Innerthal und Riemenstalden haben keine Bauzonen</t>
  </si>
  <si>
    <t>nein</t>
  </si>
  <si>
    <t>Verkehrszonen ausgeschieden gemäss minimalem Geodatenmodell</t>
  </si>
  <si>
    <t>Die Golfplätze Unteriberg, Wangen, Morschach, Küssnacht sind in der Statistik 2012 den Nichtbauzonen zugewiesen, 2007 waren sie den „weiteren Bauzonen“ zugeordnet.</t>
  </si>
  <si>
    <t>In der Statistik 2012 sind neu Tourismus- und Freizeitzonen ausgewiesen.</t>
  </si>
  <si>
    <t>Etat des données</t>
  </si>
  <si>
    <t>Etat complet</t>
  </si>
  <si>
    <t>Nombre de communes</t>
  </si>
  <si>
    <t>Types de zones</t>
  </si>
  <si>
    <t>Nombre de zones à l'intérieur des zones à bâtir</t>
  </si>
  <si>
    <t>Zones spéciales</t>
  </si>
  <si>
    <t>Zones de transport à l'intérieur des zone à bâtir</t>
  </si>
  <si>
    <t>Remarques</t>
  </si>
  <si>
    <t>Fiche d'information du canton de SZ</t>
  </si>
  <si>
    <t>Office fédéral du développement territorial ARE</t>
  </si>
  <si>
    <t>Statistique suisse des zones à bâtir 2012</t>
  </si>
  <si>
    <t>Contenu</t>
  </si>
  <si>
    <t>- Statistiques par affectation principale</t>
  </si>
  <si>
    <t>- Statistiques par type de commune ARE</t>
  </si>
  <si>
    <t>- Analyses des zones à bâtir non construites par affectation principale</t>
  </si>
  <si>
    <t>- Analyses des zones à bâtir non construites par type de commune</t>
  </si>
  <si>
    <t>- Analyses de la desserte par les transports publics selon les affectations principales</t>
  </si>
  <si>
    <t>- Comparaison 2007 - 2012 par affectation principale</t>
  </si>
  <si>
    <t>Statistiques par affectation principale</t>
  </si>
  <si>
    <t>Statistiques par type de commune ARE</t>
  </si>
  <si>
    <t>Analyses des zones à bâtir non construites par affectation principale</t>
  </si>
  <si>
    <t>Analyses des zones à bâtir non construites par type de commune ARE</t>
  </si>
  <si>
    <t>Analyses de la desserte par les transports publics par affectation principale</t>
  </si>
  <si>
    <t>Comparaison 2007 - 2012 par affectation principale</t>
  </si>
  <si>
    <t>Surface de zone à bâtir non construite supposition 1 [ha]</t>
  </si>
  <si>
    <t>Surface de zone à bâtir non construite supposition 2 [ha]</t>
  </si>
  <si>
    <t>Imprécision [ha]</t>
  </si>
  <si>
    <t>Imprécision [%]</t>
  </si>
  <si>
    <t>- Légende</t>
  </si>
  <si>
    <t>Géodonnées: Offices cantonaux d'aménagement du territoire</t>
  </si>
  <si>
    <t>Statistiques et analyses: Office fédéral du développement territorial ARE</t>
  </si>
  <si>
    <t xml:space="preserve">Renseignements: </t>
  </si>
  <si>
    <t>Rolf Giezendanner</t>
  </si>
  <si>
    <t>rolf.giezendanner@are.admin.ch</t>
  </si>
  <si>
    <t>© ARE, 12.2012</t>
  </si>
  <si>
    <t>Désignation</t>
  </si>
  <si>
    <t>Description</t>
  </si>
  <si>
    <t>Numéro de code de l'affectation principale</t>
  </si>
  <si>
    <t>Numéro de code du type de commune de l'ARE</t>
  </si>
  <si>
    <t>Affectation principale selon le modèle de géodonnées minimal des plans d'affectation (12.12.2011)</t>
  </si>
  <si>
    <t>L'ARE a redéfini les types de communes sur la base de la définition de l'agglomération 2000 et du recensement de la population 2010. Par conséquent, l'attribution des communes aux types de communes a changé depuis 2007.</t>
  </si>
  <si>
    <t>Surface des zones à bâtir</t>
  </si>
  <si>
    <t>Proportion des zones à bâtir d'une affectation principale / d'un type de commune / d'un canton par rapport au total suisse</t>
  </si>
  <si>
    <t>Habitants au sein des zones à bâtir. Sont utilisées les données géoréférenciées du recensement STATPOP.</t>
  </si>
  <si>
    <r>
      <t>Surface de zone à bâtir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</si>
  <si>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habitant au sein des zones à bâtir</t>
  </si>
  <si>
    <t>Emplois en sein des zones à bâtir</t>
  </si>
  <si>
    <t>Emplois au sein des zones à bâtir. Sont utilisées les données géoréférenciées du REE.</t>
  </si>
  <si>
    <r>
      <t>Surface de zone à bâtir par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</si>
  <si>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emploi au sein des zones à bâtir</t>
  </si>
  <si>
    <r>
      <t>Surface de zone à bâtir par habitant er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</si>
  <si>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divisée par la somme des habitants et des emplois au sein des zones à bâtir</t>
  </si>
  <si>
    <t>Surface de zone à bâtir non construite selon la supposition 1</t>
  </si>
  <si>
    <t>Surface de zone à bâtir non construite selon la supposition 2</t>
  </si>
  <si>
    <t>Constuit [ha]</t>
  </si>
  <si>
    <t>Surface de zone à bâtir construite</t>
  </si>
  <si>
    <t>Imprécision de la détermination de la surface de zone à bâtir non construite (différence entre la surface non construite selon les suppositions 1 et 2)</t>
  </si>
  <si>
    <t>Surface de zone à bâtire non construite</t>
  </si>
  <si>
    <t>Proportion de la surface de zone à bâtir non construite</t>
  </si>
  <si>
    <t>Porportion de l'imprécision (proportion de la différence de surface selon les suppositions 1 et 2 par rapport à la surface totale de zone à bâtir)</t>
  </si>
  <si>
    <r>
      <t>Construit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</si>
  <si>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construite par habtiant au sein des zones à bâtir</t>
  </si>
  <si>
    <t>Imprécision de la détermination de la surface de zone à bâtir construite par habitant au sein des zones à bâtir (différence entre l'imprécision selon les suppositions 1 et 2)</t>
  </si>
  <si>
    <t>Surface de zone à bâtir se trouvant au sein du niveau de qualité A de desserte par les transports publics</t>
  </si>
  <si>
    <t>Surface de zone à bâtir se trouvant au sein du niveau de qualité B de desserte par les transports publics</t>
  </si>
  <si>
    <t>Surface de zone à bâtir se trouvant au sein du niveau de qualité C de desserte par les transports publics</t>
  </si>
  <si>
    <t>Surface de zone à bâtir se trouvant au sein du niveau de qualité D de desserte par les transports publics</t>
  </si>
  <si>
    <t>Surface de zone à bâtir se trouvant en dehors des niveaux de qualité de desserte par les transports publics</t>
  </si>
  <si>
    <t>Proportion de la surface de zone à bâtir se trouvant au sein du niveau de qualité A de desserte par les transports publics</t>
  </si>
  <si>
    <t>Proportion de la surface de zone à bâtir se trouvant au sein du niveau de qualité B de desserte par les transports publics</t>
  </si>
  <si>
    <t>Proportion de la surface de zone à bâtir se trouvant au sein du niveau de qualité C de desserte par les transports publics</t>
  </si>
  <si>
    <t>Proportion de la surface de zone à bâtir se trouvant au sein du niveau de qualité D de desserte par les transports publics</t>
  </si>
  <si>
    <t>Proportion de la surface de zone à bâtir se trouvant en dehors des niveaux de qualité de desserte par les transports publics</t>
  </si>
  <si>
    <t>Surface des zones à bâtir selon la statistique des zones à bâtir 2007</t>
  </si>
  <si>
    <t>Surface des zones à bâtir selon la statistique des zones à bâtir 2012</t>
  </si>
  <si>
    <t>Différence de surface entre les zones à bâtir 2007 et 2012</t>
  </si>
  <si>
    <t>Différence proportionelle entre les zones à bâtir 2007 et 2012 (surfaces 2007 = 100%)</t>
  </si>
  <si>
    <t>Numéro de canton</t>
  </si>
  <si>
    <t>Abréviation de canton</t>
  </si>
  <si>
    <t>Abréviation du nom des cantons</t>
  </si>
  <si>
    <r>
      <t>Imprécision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</si>
  <si>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Numéro de canton OFS</t>
  </si>
  <si>
    <t>Canton de SZ</t>
  </si>
  <si>
    <t>Faible desserte [ha]</t>
  </si>
  <si>
    <t>Faible desserte [%]</t>
  </si>
  <si>
    <t xml:space="preserve"> Faible desserte [ha]</t>
  </si>
  <si>
    <t xml:space="preserve"> Faible desserte [%]</t>
  </si>
  <si>
    <t>Desserte moyenne [ha]</t>
  </si>
  <si>
    <t>Desserte moyenne [%]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</si>
</sst>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20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75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4" xfId="1" applyNumberFormat="1" applyFont="1" applyBorder="1" applyAlignment="1">
      <alignment horizontal="right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8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/>
    </xf>
    <xf numFmtId="0" fontId="10" fillId="0" borderId="11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9" fillId="0" borderId="4" xfId="0" applyNumberFormat="1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left" vertical="top" wrapText="1"/>
    </xf>
    <xf numFmtId="49" fontId="11" fillId="0" borderId="5" xfId="0" applyNumberFormat="1" applyFont="1" applyBorder="1" applyAlignment="1">
      <alignment horizontal="left" vertical="top" wrapText="1"/>
    </xf>
    <xf numFmtId="49" fontId="9" fillId="0" borderId="11" xfId="0" applyNumberFormat="1" applyFont="1" applyBorder="1" applyAlignment="1">
      <alignment horizontal="left" vertical="top" wrapText="1"/>
    </xf>
    <xf numFmtId="49" fontId="11" fillId="0" borderId="8" xfId="0" applyNumberFormat="1" applyFont="1" applyBorder="1" applyAlignment="1">
      <alignment horizontal="left" vertical="top" wrapText="1"/>
    </xf>
    <xf numFmtId="49" fontId="11" fillId="0" borderId="12" xfId="0" applyNumberFormat="1" applyFont="1" applyBorder="1" applyAlignment="1">
      <alignment horizontal="left" vertical="top" wrapText="1"/>
    </xf>
    <xf numFmtId="49" fontId="11" fillId="0" borderId="10" xfId="0" applyNumberFormat="1" applyFont="1" applyBorder="1" applyAlignment="1">
      <alignment horizontal="left" vertical="top" wrapText="1"/>
    </xf>
    <xf numFmtId="0" fontId="7" fillId="0" borderId="0" xfId="0" applyFont="1" applyBorder="1" applyAlignment="1">
      <alignment vertical="top"/>
    </xf>
    <xf numFmtId="0" fontId="13" fillId="0" borderId="0" xfId="0" applyFont="1" applyBorder="1" applyAlignment="1">
      <alignment vertical="top"/>
    </xf>
    <xf numFmtId="0" fontId="12" fillId="0" borderId="0" xfId="0" applyFont="1"/>
    <xf numFmtId="49" fontId="14" fillId="0" borderId="0" xfId="0" applyNumberFormat="1" applyFont="1" applyBorder="1" applyAlignment="1">
      <alignment vertical="top"/>
    </xf>
    <xf numFmtId="0" fontId="14" fillId="0" borderId="0" xfId="0" applyFont="1" applyBorder="1" applyAlignment="1">
      <alignment vertical="top"/>
    </xf>
    <xf numFmtId="0" fontId="2" fillId="2" borderId="13" xfId="1" applyFont="1" applyFill="1" applyBorder="1" applyAlignment="1">
      <alignment vertical="center"/>
    </xf>
    <xf numFmtId="0" fontId="1" fillId="0" borderId="0" xfId="1" applyBorder="1"/>
    <xf numFmtId="0" fontId="15" fillId="0" borderId="0" xfId="1" applyFont="1"/>
    <xf numFmtId="49" fontId="0" fillId="0" borderId="0" xfId="0" applyNumberFormat="1" applyFont="1"/>
    <xf numFmtId="0" fontId="17" fillId="0" borderId="0" xfId="2" applyFont="1" applyAlignment="1" applyProtection="1">
      <alignment vertical="top"/>
    </xf>
    <xf numFmtId="0" fontId="9" fillId="0" borderId="0" xfId="0" applyFont="1" applyAlignment="1">
      <alignment vertical="top"/>
    </xf>
    <xf numFmtId="0" fontId="9" fillId="0" borderId="0" xfId="3"/>
    <xf numFmtId="49" fontId="11" fillId="0" borderId="4" xfId="3" applyNumberFormat="1" applyFont="1" applyBorder="1" applyAlignment="1">
      <alignment horizontal="left" vertical="top" wrapText="1"/>
    </xf>
    <xf numFmtId="49" fontId="9" fillId="0" borderId="8" xfId="3" applyNumberFormat="1" applyBorder="1" applyAlignment="1">
      <alignment horizontal="left" vertical="top" wrapText="1"/>
    </xf>
    <xf numFmtId="49" fontId="11" fillId="0" borderId="5" xfId="3" applyNumberFormat="1" applyFont="1" applyBorder="1" applyAlignment="1">
      <alignment horizontal="left" vertical="top" wrapText="1"/>
    </xf>
    <xf numFmtId="49" fontId="9" fillId="0" borderId="12" xfId="3" applyNumberFormat="1" applyBorder="1" applyAlignment="1">
      <alignment horizontal="left" vertical="top" wrapText="1"/>
    </xf>
    <xf numFmtId="49" fontId="11" fillId="0" borderId="12" xfId="3" applyNumberFormat="1" applyFont="1" applyBorder="1" applyAlignment="1">
      <alignment horizontal="left" vertical="top" wrapText="1"/>
    </xf>
    <xf numFmtId="49" fontId="11" fillId="0" borderId="11" xfId="3" applyNumberFormat="1" applyFont="1" applyBorder="1" applyAlignment="1">
      <alignment horizontal="left" vertical="top" wrapText="1"/>
    </xf>
    <xf numFmtId="49" fontId="9" fillId="0" borderId="11" xfId="3" applyNumberFormat="1" applyBorder="1" applyAlignment="1">
      <alignment horizontal="left" vertical="top" wrapText="1"/>
    </xf>
    <xf numFmtId="0" fontId="9" fillId="0" borderId="0" xfId="3" applyAlignment="1">
      <alignment horizontal="left" vertical="top" wrapText="1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8" fillId="5" borderId="4" xfId="3" applyNumberFormat="1" applyFont="1" applyFill="1" applyBorder="1" applyAlignment="1">
      <alignment horizontal="left" vertical="top" wrapText="1"/>
    </xf>
    <xf numFmtId="49" fontId="18" fillId="5" borderId="11" xfId="3" applyNumberFormat="1" applyFont="1" applyFill="1" applyBorder="1" applyAlignment="1">
      <alignment horizontal="left" vertical="top" wrapText="1"/>
    </xf>
    <xf numFmtId="49" fontId="8" fillId="5" borderId="4" xfId="3" applyNumberFormat="1" applyFont="1" applyFill="1" applyBorder="1" applyAlignment="1">
      <alignment horizontal="left" vertical="top" wrapText="1"/>
    </xf>
    <xf numFmtId="49" fontId="8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5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4679975025148288"/>
          <c:y val="0.14187242013250545"/>
          <c:w val="0.48301571334420251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1660.5098710775301</c:v>
                </c:pt>
                <c:pt idx="1">
                  <c:v>539.04470842638307</c:v>
                </c:pt>
                <c:pt idx="2">
                  <c:v>426.22586899963005</c:v>
                </c:pt>
                <c:pt idx="3">
                  <c:v>289.52619263670903</c:v>
                </c:pt>
                <c:pt idx="4">
                  <c:v>371.60979426699203</c:v>
                </c:pt>
                <c:pt idx="5">
                  <c:v>46.827604606435301</c:v>
                </c:pt>
                <c:pt idx="6">
                  <c:v>160.01841329464199</c:v>
                </c:pt>
                <c:pt idx="7">
                  <c:v>375.875490302034</c:v>
                </c:pt>
                <c:pt idx="8">
                  <c:v>315.28366972382304</c:v>
                </c:pt>
              </c:numCache>
            </c:numRef>
          </c:val>
        </c:ser>
        <c:gapWidth val="70"/>
        <c:axId val="127813504"/>
        <c:axId val="127815040"/>
      </c:barChart>
      <c:catAx>
        <c:axId val="127813504"/>
        <c:scaling>
          <c:orientation val="maxMin"/>
        </c:scaling>
        <c:axPos val="l"/>
        <c:tickLblPos val="nextTo"/>
        <c:crossAx val="127815040"/>
        <c:crosses val="autoZero"/>
        <c:auto val="1"/>
        <c:lblAlgn val="ctr"/>
        <c:lblOffset val="100"/>
      </c:catAx>
      <c:valAx>
        <c:axId val="127815040"/>
        <c:scaling>
          <c:orientation val="minMax"/>
        </c:scaling>
        <c:axPos val="t"/>
        <c:majorGridlines/>
        <c:numFmt formatCode="#,##0" sourceLinked="1"/>
        <c:tickLblPos val="high"/>
        <c:crossAx val="12781350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Très 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Analyse_desserte_TP!$C$4:$C$12</c:f>
              <c:numCache>
                <c:formatCode>#,##0</c:formatCode>
                <c:ptCount val="9"/>
                <c:pt idx="0">
                  <c:v>36.329837612769197</c:v>
                </c:pt>
                <c:pt idx="1">
                  <c:v>2.56485196314553</c:v>
                </c:pt>
                <c:pt idx="2">
                  <c:v>21.110419593900001</c:v>
                </c:pt>
                <c:pt idx="3">
                  <c:v>30.600961184457397</c:v>
                </c:pt>
                <c:pt idx="4">
                  <c:v>17.401041459914598</c:v>
                </c:pt>
                <c:pt idx="5">
                  <c:v>1.9677357229203498</c:v>
                </c:pt>
                <c:pt idx="6">
                  <c:v>8.7185296002281909</c:v>
                </c:pt>
                <c:pt idx="7">
                  <c:v>23.175413986271799</c:v>
                </c:pt>
                <c:pt idx="8">
                  <c:v>6.1306506370801799</c:v>
                </c:pt>
              </c:numCache>
            </c:numRef>
          </c:val>
        </c:ser>
        <c:ser>
          <c:idx val="1"/>
          <c:order val="1"/>
          <c:tx>
            <c:v>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Analyse_desserte_TP!$D$4:$D$12</c:f>
              <c:numCache>
                <c:formatCode>#,##0</c:formatCode>
                <c:ptCount val="9"/>
                <c:pt idx="0">
                  <c:v>82.233310149426202</c:v>
                </c:pt>
                <c:pt idx="1">
                  <c:v>24.193503265697</c:v>
                </c:pt>
                <c:pt idx="2">
                  <c:v>22.173982971869101</c:v>
                </c:pt>
                <c:pt idx="3">
                  <c:v>43.736613667332499</c:v>
                </c:pt>
                <c:pt idx="4">
                  <c:v>24.4743197107695</c:v>
                </c:pt>
                <c:pt idx="5">
                  <c:v>1.04486541718195</c:v>
                </c:pt>
                <c:pt idx="6">
                  <c:v>13.8663388389853</c:v>
                </c:pt>
                <c:pt idx="7">
                  <c:v>31.1788760800681</c:v>
                </c:pt>
                <c:pt idx="8">
                  <c:v>9.5931239999967396E-5</c:v>
                </c:pt>
              </c:numCache>
            </c:numRef>
          </c:val>
        </c:ser>
        <c:ser>
          <c:idx val="2"/>
          <c:order val="2"/>
          <c:tx>
            <c:v>Desserte moyenne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Analyse_desserte_TP!$E$4:$E$12</c:f>
              <c:numCache>
                <c:formatCode>#,##0</c:formatCode>
                <c:ptCount val="9"/>
                <c:pt idx="0">
                  <c:v>371.75600048352896</c:v>
                </c:pt>
                <c:pt idx="1">
                  <c:v>126.41706477930001</c:v>
                </c:pt>
                <c:pt idx="2">
                  <c:v>117.262764163098</c:v>
                </c:pt>
                <c:pt idx="3">
                  <c:v>104.820988654925</c:v>
                </c:pt>
                <c:pt idx="4">
                  <c:v>111.238918624482</c:v>
                </c:pt>
                <c:pt idx="5">
                  <c:v>7.5506940903895199</c:v>
                </c:pt>
                <c:pt idx="6">
                  <c:v>29.0716155598905</c:v>
                </c:pt>
                <c:pt idx="7">
                  <c:v>112.514224091495</c:v>
                </c:pt>
                <c:pt idx="8">
                  <c:v>2.1173263037554904</c:v>
                </c:pt>
              </c:numCache>
            </c:numRef>
          </c:val>
        </c:ser>
        <c:ser>
          <c:idx val="3"/>
          <c:order val="3"/>
          <c:tx>
            <c:v>Faible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Analyse_desserte_TP!$F$4:$F$12</c:f>
              <c:numCache>
                <c:formatCode>#,##0</c:formatCode>
                <c:ptCount val="9"/>
                <c:pt idx="0">
                  <c:v>766.44132964449307</c:v>
                </c:pt>
                <c:pt idx="1">
                  <c:v>208.07554164137599</c:v>
                </c:pt>
                <c:pt idx="2">
                  <c:v>189.51860014609201</c:v>
                </c:pt>
                <c:pt idx="3">
                  <c:v>96.543721531968401</c:v>
                </c:pt>
                <c:pt idx="4">
                  <c:v>134.09181052758501</c:v>
                </c:pt>
                <c:pt idx="5">
                  <c:v>20.9376366271783</c:v>
                </c:pt>
                <c:pt idx="6">
                  <c:v>46.0497095142536</c:v>
                </c:pt>
                <c:pt idx="7">
                  <c:v>139.34058612687801</c:v>
                </c:pt>
                <c:pt idx="8">
                  <c:v>28.691949035949104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Analyse_desserte_TP!$G$4:$G$12</c:f>
              <c:numCache>
                <c:formatCode>#,##0</c:formatCode>
                <c:ptCount val="9"/>
                <c:pt idx="0">
                  <c:v>398.76854420296701</c:v>
                </c:pt>
                <c:pt idx="1">
                  <c:v>177.793745590773</c:v>
                </c:pt>
                <c:pt idx="2">
                  <c:v>76.160102104817895</c:v>
                </c:pt>
                <c:pt idx="3">
                  <c:v>13.823907496230699</c:v>
                </c:pt>
                <c:pt idx="4">
                  <c:v>84.403705607262808</c:v>
                </c:pt>
                <c:pt idx="5">
                  <c:v>15.326673912448701</c:v>
                </c:pt>
                <c:pt idx="6">
                  <c:v>62.312216863903998</c:v>
                </c:pt>
                <c:pt idx="7">
                  <c:v>69.666394544382598</c:v>
                </c:pt>
                <c:pt idx="8">
                  <c:v>278.343645714567</c:v>
                </c:pt>
              </c:numCache>
            </c:numRef>
          </c:val>
        </c:ser>
        <c:gapWidth val="50"/>
        <c:overlap val="100"/>
        <c:axId val="131870080"/>
        <c:axId val="131961984"/>
      </c:barChart>
      <c:catAx>
        <c:axId val="131870080"/>
        <c:scaling>
          <c:orientation val="maxMin"/>
        </c:scaling>
        <c:axPos val="l"/>
        <c:tickLblPos val="nextTo"/>
        <c:crossAx val="131961984"/>
        <c:crosses val="autoZero"/>
        <c:auto val="1"/>
        <c:lblAlgn val="ctr"/>
        <c:lblOffset val="100"/>
      </c:catAx>
      <c:valAx>
        <c:axId val="131961984"/>
        <c:scaling>
          <c:orientation val="minMax"/>
        </c:scaling>
        <c:axPos val="t"/>
        <c:majorGridlines/>
        <c:numFmt formatCode="#,##0" sourceLinked="1"/>
        <c:tickLblPos val="high"/>
        <c:crossAx val="131870080"/>
        <c:crosses val="autoZero"/>
        <c:crossBetween val="between"/>
        <c:majorUnit val="400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Très bonne desserte</c:v>
          </c:tx>
          <c:dLbls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Analyse_desserte_TP!$H$4:$H$12</c:f>
              <c:numCache>
                <c:formatCode>0%</c:formatCode>
                <c:ptCount val="9"/>
                <c:pt idx="0">
                  <c:v>2.1944548919375157E-2</c:v>
                </c:pt>
                <c:pt idx="1">
                  <c:v>4.7581433018359792E-3</c:v>
                </c:pt>
                <c:pt idx="2">
                  <c:v>4.9528715008383552E-2</c:v>
                </c:pt>
                <c:pt idx="3">
                  <c:v>0.10569323941483197</c:v>
                </c:pt>
                <c:pt idx="4">
                  <c:v>4.682611074976014E-2</c:v>
                </c:pt>
                <c:pt idx="5">
                  <c:v>4.2020848398274982E-2</c:v>
                </c:pt>
                <c:pt idx="6">
                  <c:v>5.4484540745488384E-2</c:v>
                </c:pt>
                <c:pt idx="7">
                  <c:v>6.165715590692946E-2</c:v>
                </c:pt>
                <c:pt idx="8">
                  <c:v>1.9444872242538217E-2</c:v>
                </c:pt>
              </c:numCache>
            </c:numRef>
          </c:val>
        </c:ser>
        <c:ser>
          <c:idx val="1"/>
          <c:order val="1"/>
          <c:tx>
            <c:v>Bonne desserte</c:v>
          </c:tx>
          <c:dLbls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Analyse_desserte_TP!$I$4:$I$12</c:f>
              <c:numCache>
                <c:formatCode>0%</c:formatCode>
                <c:ptCount val="9"/>
                <c:pt idx="0">
                  <c:v>4.9671923024009398E-2</c:v>
                </c:pt>
                <c:pt idx="1">
                  <c:v>4.4882183130150258E-2</c:v>
                </c:pt>
                <c:pt idx="2">
                  <c:v>5.202401962355125E-2</c:v>
                </c:pt>
                <c:pt idx="3">
                  <c:v>0.15106271831367485</c:v>
                </c:pt>
                <c:pt idx="4">
                  <c:v>6.5860265199733328E-2</c:v>
                </c:pt>
                <c:pt idx="5">
                  <c:v>2.2313022414839952E-2</c:v>
                </c:pt>
                <c:pt idx="6">
                  <c:v>8.665464683903451E-2</c:v>
                </c:pt>
                <c:pt idx="7">
                  <c:v>8.2950010067149041E-2</c:v>
                </c:pt>
                <c:pt idx="8">
                  <c:v>3.0426961448190599E-7</c:v>
                </c:pt>
              </c:numCache>
            </c:numRef>
          </c:val>
        </c:ser>
        <c:ser>
          <c:idx val="2"/>
          <c:order val="2"/>
          <c:tx>
            <c:v>Desserte moyenne</c:v>
          </c:tx>
          <c:dLbls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Analyse_desserte_TP!$J$4:$J$12</c:f>
              <c:numCache>
                <c:formatCode>0%</c:formatCode>
                <c:ptCount val="9"/>
                <c:pt idx="0">
                  <c:v>0.22455420323196487</c:v>
                </c:pt>
                <c:pt idx="1">
                  <c:v>0.23452055660931792</c:v>
                </c:pt>
                <c:pt idx="2">
                  <c:v>0.27511883416128768</c:v>
                </c:pt>
                <c:pt idx="3">
                  <c:v>0.36204319801665147</c:v>
                </c:pt>
                <c:pt idx="4">
                  <c:v>0.29934334305178506</c:v>
                </c:pt>
                <c:pt idx="5">
                  <c:v>0.16124450452275088</c:v>
                </c:pt>
                <c:pt idx="6">
                  <c:v>0.18167669264649525</c:v>
                </c:pt>
                <c:pt idx="7">
                  <c:v>0.29933907807066112</c:v>
                </c:pt>
                <c:pt idx="8">
                  <c:v>6.7156231710994354E-3</c:v>
                </c:pt>
              </c:numCache>
            </c:numRef>
          </c:val>
        </c:ser>
        <c:ser>
          <c:idx val="3"/>
          <c:order val="3"/>
          <c:tx>
            <c:v>Faible desserte</c:v>
          </c:tx>
          <c:dLbls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Analyse_desserte_TP!$K$4:$K$12</c:f>
              <c:numCache>
                <c:formatCode>0%</c:formatCode>
                <c:ptCount val="9"/>
                <c:pt idx="0">
                  <c:v>0.46295855851287676</c:v>
                </c:pt>
                <c:pt idx="1">
                  <c:v>0.38600794859232618</c:v>
                </c:pt>
                <c:pt idx="2">
                  <c:v>0.44464358908981205</c:v>
                </c:pt>
                <c:pt idx="3">
                  <c:v>0.33345418832987345</c:v>
                </c:pt>
                <c:pt idx="4">
                  <c:v>0.36084035457676367</c:v>
                </c:pt>
                <c:pt idx="5">
                  <c:v>0.44712165575927909</c:v>
                </c:pt>
                <c:pt idx="6">
                  <c:v>0.28777757137873183</c:v>
                </c:pt>
                <c:pt idx="7">
                  <c:v>0.37070941852762684</c:v>
                </c:pt>
                <c:pt idx="8">
                  <c:v>9.1003600828110792E-2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dLbls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Analyse_desserte_TP!$L$4:$L$12</c:f>
              <c:numCache>
                <c:formatCode>0%</c:formatCode>
                <c:ptCount val="9"/>
                <c:pt idx="0">
                  <c:v>0.24087076631177393</c:v>
                </c:pt>
                <c:pt idx="1">
                  <c:v>0.32983116836636955</c:v>
                </c:pt>
                <c:pt idx="2">
                  <c:v>0.17868484211696556</c:v>
                </c:pt>
                <c:pt idx="3">
                  <c:v>4.7746655924968427E-2</c:v>
                </c:pt>
                <c:pt idx="4">
                  <c:v>0.22712992642195776</c:v>
                </c:pt>
                <c:pt idx="5">
                  <c:v>0.32729996890485502</c:v>
                </c:pt>
                <c:pt idx="6">
                  <c:v>0.38940654839024996</c:v>
                </c:pt>
                <c:pt idx="7">
                  <c:v>0.18534433742763354</c:v>
                </c:pt>
                <c:pt idx="8">
                  <c:v>0.88283559948863699</c:v>
                </c:pt>
              </c:numCache>
            </c:numRef>
          </c:val>
        </c:ser>
        <c:gapWidth val="50"/>
        <c:overlap val="100"/>
        <c:axId val="132066304"/>
        <c:axId val="132088576"/>
      </c:barChart>
      <c:catAx>
        <c:axId val="132066304"/>
        <c:scaling>
          <c:orientation val="maxMin"/>
        </c:scaling>
        <c:axPos val="l"/>
        <c:tickLblPos val="nextTo"/>
        <c:crossAx val="132088576"/>
        <c:crosses val="autoZero"/>
        <c:auto val="1"/>
        <c:lblAlgn val="ctr"/>
        <c:lblOffset val="100"/>
      </c:catAx>
      <c:valAx>
        <c:axId val="132088576"/>
        <c:scaling>
          <c:orientation val="minMax"/>
        </c:scaling>
        <c:axPos val="t"/>
        <c:majorGridlines/>
        <c:numFmt formatCode="0%" sourceLinked="1"/>
        <c:tickLblPos val="high"/>
        <c:crossAx val="13206630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principale, 2007 et 2012 (en hectares)</a:t>
            </a:r>
          </a:p>
        </c:rich>
      </c:tx>
      <c:layout>
        <c:manualLayout>
          <c:xMode val="edge"/>
          <c:yMode val="edge"/>
          <c:x val="0.26751656318290723"/>
          <c:y val="2.3529411764705879E-2"/>
        </c:manualLayout>
      </c:layout>
    </c:title>
    <c:plotArea>
      <c:layout/>
      <c:barChart>
        <c:barDir val="bar"/>
        <c:grouping val="clustered"/>
        <c:ser>
          <c:idx val="0"/>
          <c:order val="0"/>
          <c:tx>
            <c:v>Surface des zones à bâtir 2007</c:v>
          </c:tx>
          <c:dLbls>
            <c:dLbl>
              <c:idx val="6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Comparaison_2007_2012!$C$4:$C$12</c:f>
              <c:numCache>
                <c:formatCode>#,##0</c:formatCode>
                <c:ptCount val="9"/>
                <c:pt idx="0">
                  <c:v>1612.4096</c:v>
                </c:pt>
                <c:pt idx="1">
                  <c:v>549.69619999999998</c:v>
                </c:pt>
                <c:pt idx="2">
                  <c:v>402.24779999999998</c:v>
                </c:pt>
                <c:pt idx="3">
                  <c:v>285.82859999999999</c:v>
                </c:pt>
                <c:pt idx="4">
                  <c:v>353.73039999999997</c:v>
                </c:pt>
                <c:pt idx="5">
                  <c:v>60.792900000000003</c:v>
                </c:pt>
                <c:pt idx="6" formatCode="General">
                  <c:v>0</c:v>
                </c:pt>
                <c:pt idx="7">
                  <c:v>373.45069999999998</c:v>
                </c:pt>
                <c:pt idx="8">
                  <c:v>570.30600000000004</c:v>
                </c:pt>
              </c:numCache>
            </c:numRef>
          </c:val>
        </c:ser>
        <c:ser>
          <c:idx val="1"/>
          <c:order val="1"/>
          <c:tx>
            <c:v>Surface des zones à bâtir 2012</c:v>
          </c:tx>
          <c:dLbls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Comparaison_2007_2012!$D$4:$D$12</c:f>
              <c:numCache>
                <c:formatCode>#,##0</c:formatCode>
                <c:ptCount val="9"/>
                <c:pt idx="0">
                  <c:v>1660.5098710775301</c:v>
                </c:pt>
                <c:pt idx="1">
                  <c:v>539.04470842638307</c:v>
                </c:pt>
                <c:pt idx="2">
                  <c:v>426.22586899963005</c:v>
                </c:pt>
                <c:pt idx="3">
                  <c:v>289.52619263670903</c:v>
                </c:pt>
                <c:pt idx="4">
                  <c:v>371.60979426699203</c:v>
                </c:pt>
                <c:pt idx="5">
                  <c:v>46.827604606435301</c:v>
                </c:pt>
                <c:pt idx="6">
                  <c:v>160.01841329464199</c:v>
                </c:pt>
                <c:pt idx="7">
                  <c:v>375.875490302034</c:v>
                </c:pt>
                <c:pt idx="8">
                  <c:v>315.28366972382304</c:v>
                </c:pt>
              </c:numCache>
            </c:numRef>
          </c:val>
        </c:ser>
        <c:gapWidth val="50"/>
        <c:axId val="132117632"/>
        <c:axId val="132119168"/>
      </c:barChart>
      <c:catAx>
        <c:axId val="132117632"/>
        <c:scaling>
          <c:orientation val="maxMin"/>
        </c:scaling>
        <c:axPos val="l"/>
        <c:tickLblPos val="nextTo"/>
        <c:crossAx val="132119168"/>
        <c:crosses val="autoZero"/>
        <c:auto val="1"/>
        <c:lblAlgn val="ctr"/>
        <c:lblOffset val="100"/>
      </c:catAx>
      <c:valAx>
        <c:axId val="132119168"/>
        <c:scaling>
          <c:orientation val="minMax"/>
        </c:scaling>
        <c:axPos val="t"/>
        <c:majorGridlines/>
        <c:numFmt formatCode="#,##0" sourceLinked="1"/>
        <c:tickLblPos val="high"/>
        <c:crossAx val="132117632"/>
        <c:crosses val="autoZero"/>
        <c:crossBetween val="between"/>
        <c:majorUnit val="400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pourcentages)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5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1660.5098710775301</c:v>
                </c:pt>
                <c:pt idx="1">
                  <c:v>539.04470842638307</c:v>
                </c:pt>
                <c:pt idx="2">
                  <c:v>426.22586899963005</c:v>
                </c:pt>
                <c:pt idx="3">
                  <c:v>289.52619263670903</c:v>
                </c:pt>
                <c:pt idx="4">
                  <c:v>371.60979426699203</c:v>
                </c:pt>
                <c:pt idx="5">
                  <c:v>46.827604606435301</c:v>
                </c:pt>
                <c:pt idx="6">
                  <c:v>160.01841329464199</c:v>
                </c:pt>
                <c:pt idx="7">
                  <c:v>375.875490302034</c:v>
                </c:pt>
                <c:pt idx="8">
                  <c:v>315.28366972382304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7143275868049701"/>
          <c:y val="0.14803982101356272"/>
          <c:w val="0.31535138228866894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des zones à bâtir par type de commune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38194179488"/>
          <c:y val="0.14187242013250545"/>
          <c:w val="0.56540029137326997"/>
          <c:h val="0.69049915016129593"/>
        </c:manualLayout>
      </c:layout>
      <c:barChart>
        <c:barDir val="bar"/>
        <c:grouping val="clustered"/>
        <c:ser>
          <c:idx val="0"/>
          <c:order val="0"/>
          <c:tx>
            <c:v>Surface des zones à bâtir [ha]</c:v>
          </c:tx>
          <c:dLbls>
            <c:dLbl>
              <c:idx val="0"/>
              <c:delete val="1"/>
            </c:dLbl>
            <c:dLbl>
              <c:idx val="5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Statistique_Types_comm!$C$4:$C$12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768.11190437832499</c:v>
                </c:pt>
                <c:pt idx="2">
                  <c:v>310.04333995711698</c:v>
                </c:pt>
                <c:pt idx="3">
                  <c:v>991.51902390682403</c:v>
                </c:pt>
                <c:pt idx="4">
                  <c:v>1194.91469777115</c:v>
                </c:pt>
                <c:pt idx="5" formatCode="General">
                  <c:v>0</c:v>
                </c:pt>
                <c:pt idx="6">
                  <c:v>495.41472077911402</c:v>
                </c:pt>
                <c:pt idx="7">
                  <c:v>321.24322833101803</c:v>
                </c:pt>
                <c:pt idx="8">
                  <c:v>103.67469821061999</c:v>
                </c:pt>
              </c:numCache>
            </c:numRef>
          </c:val>
        </c:ser>
        <c:gapWidth val="70"/>
        <c:axId val="128039552"/>
        <c:axId val="129253760"/>
      </c:barChart>
      <c:catAx>
        <c:axId val="128039552"/>
        <c:scaling>
          <c:orientation val="maxMin"/>
        </c:scaling>
        <c:axPos val="l"/>
        <c:tickLblPos val="nextTo"/>
        <c:crossAx val="129253760"/>
        <c:crosses val="autoZero"/>
        <c:auto val="1"/>
        <c:lblAlgn val="ctr"/>
        <c:lblOffset val="100"/>
      </c:catAx>
      <c:valAx>
        <c:axId val="129253760"/>
        <c:scaling>
          <c:orientation val="minMax"/>
        </c:scaling>
        <c:axPos val="t"/>
        <c:majorGridlines/>
        <c:numFmt formatCode="General" sourceLinked="1"/>
        <c:tickLblPos val="high"/>
        <c:crossAx val="12803955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selon les types de communes (en m</a:t>
            </a:r>
            <a:r>
              <a:rPr lang="en-US" sz="1000" baseline="30000"/>
              <a:t>2</a:t>
            </a:r>
            <a:r>
              <a:rPr lang="en-US" sz="1000"/>
              <a:t>/hab.)</a:t>
            </a:r>
          </a:p>
        </c:rich>
      </c:tx>
      <c:layout>
        <c:manualLayout>
          <c:xMode val="edge"/>
          <c:yMode val="edge"/>
          <c:x val="0.13090308370044079"/>
          <c:y val="2.6431718061674089E-2"/>
        </c:manualLayout>
      </c:layout>
    </c:title>
    <c:plotArea>
      <c:layout>
        <c:manualLayout>
          <c:layoutTarget val="inner"/>
          <c:xMode val="edge"/>
          <c:yMode val="edge"/>
          <c:x val="0.38804138194179488"/>
          <c:y val="0.14187242013250545"/>
          <c:w val="0.56540029137326997"/>
          <c:h val="0.69049915016129593"/>
        </c:manualLayout>
      </c:layout>
      <c:barChart>
        <c:barDir val="bar"/>
        <c:grouping val="clustered"/>
        <c:ser>
          <c:idx val="0"/>
          <c:order val="0"/>
          <c:tx>
            <c:v>Surface de zone à bâtir par habitant [m2]</c:v>
          </c:tx>
          <c:dLbls>
            <c:dLbl>
              <c:idx val="0"/>
              <c:delete val="1"/>
            </c:dLbl>
            <c:dLbl>
              <c:idx val="5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Statistique_Types_comm!$G$4:$G$12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295.39357165647232</c:v>
                </c:pt>
                <c:pt idx="2">
                  <c:v>288.97692231998974</c:v>
                </c:pt>
                <c:pt idx="3">
                  <c:v>305.25183914377931</c:v>
                </c:pt>
                <c:pt idx="4">
                  <c:v>322.47927289122634</c:v>
                </c:pt>
                <c:pt idx="5" formatCode="General">
                  <c:v>0</c:v>
                </c:pt>
                <c:pt idx="6">
                  <c:v>327.17918424191919</c:v>
                </c:pt>
                <c:pt idx="7">
                  <c:v>427.52625543121911</c:v>
                </c:pt>
                <c:pt idx="8">
                  <c:v>1401.0094352786487</c:v>
                </c:pt>
              </c:numCache>
            </c:numRef>
          </c:val>
        </c:ser>
        <c:gapWidth val="70"/>
        <c:axId val="129257472"/>
        <c:axId val="129271296"/>
      </c:barChart>
      <c:catAx>
        <c:axId val="129257472"/>
        <c:scaling>
          <c:orientation val="maxMin"/>
        </c:scaling>
        <c:axPos val="l"/>
        <c:tickLblPos val="nextTo"/>
        <c:crossAx val="129271296"/>
        <c:crosses val="autoZero"/>
        <c:auto val="1"/>
        <c:lblAlgn val="ctr"/>
        <c:lblOffset val="100"/>
      </c:catAx>
      <c:valAx>
        <c:axId val="129271296"/>
        <c:scaling>
          <c:orientation val="minMax"/>
        </c:scaling>
        <c:axPos val="t"/>
        <c:majorGridlines/>
        <c:numFmt formatCode="General" sourceLinked="1"/>
        <c:tickLblPos val="high"/>
        <c:crossAx val="12925747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et emploi selon les types de communes (en m</a:t>
            </a:r>
            <a:r>
              <a:rPr lang="en-US" sz="1000" baseline="30000"/>
              <a:t>2</a:t>
            </a:r>
            <a:r>
              <a:rPr lang="en-US" sz="1000"/>
              <a:t>/habitant+emploi)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38194179488"/>
          <c:y val="0.19563876651982379"/>
          <c:w val="0.56540029137326997"/>
          <c:h val="0.63673280377397812"/>
        </c:manualLayout>
      </c:layout>
      <c:barChart>
        <c:barDir val="bar"/>
        <c:grouping val="clustered"/>
        <c:ser>
          <c:idx val="0"/>
          <c:order val="0"/>
          <c:tx>
            <c:v>Surface de zone à bâtir par habitant et emploi [m2]</c:v>
          </c:tx>
          <c:dLbls>
            <c:dLbl>
              <c:idx val="0"/>
              <c:delete val="1"/>
            </c:dLbl>
            <c:dLbl>
              <c:idx val="5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Statistique_Types_comm!$I$4:$I$12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179.65008522273482</c:v>
                </c:pt>
                <c:pt idx="2">
                  <c:v>202.06161363211481</c:v>
                </c:pt>
                <c:pt idx="3">
                  <c:v>197.58853428724498</c:v>
                </c:pt>
                <c:pt idx="4">
                  <c:v>246.03428207860276</c:v>
                </c:pt>
                <c:pt idx="5" formatCode="General">
                  <c:v>0</c:v>
                </c:pt>
                <c:pt idx="6">
                  <c:v>252.85291725571074</c:v>
                </c:pt>
                <c:pt idx="7">
                  <c:v>341.09495469422177</c:v>
                </c:pt>
                <c:pt idx="8">
                  <c:v>1014.429532393542</c:v>
                </c:pt>
              </c:numCache>
            </c:numRef>
          </c:val>
        </c:ser>
        <c:gapWidth val="70"/>
        <c:axId val="129293312"/>
        <c:axId val="129301120"/>
      </c:barChart>
      <c:catAx>
        <c:axId val="129293312"/>
        <c:scaling>
          <c:orientation val="maxMin"/>
        </c:scaling>
        <c:axPos val="l"/>
        <c:tickLblPos val="nextTo"/>
        <c:crossAx val="129301120"/>
        <c:crosses val="autoZero"/>
        <c:auto val="1"/>
        <c:lblAlgn val="ctr"/>
        <c:lblOffset val="100"/>
      </c:catAx>
      <c:valAx>
        <c:axId val="129301120"/>
        <c:scaling>
          <c:orientation val="minMax"/>
        </c:scaling>
        <c:axPos val="t"/>
        <c:majorGridlines/>
        <c:numFmt formatCode="General" sourceLinked="1"/>
        <c:tickLblPos val="high"/>
        <c:crossAx val="12929331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Analyse_nonconstr_Aff_principal!$E$4:$E$12</c:f>
              <c:numCache>
                <c:formatCode>#,##0</c:formatCode>
                <c:ptCount val="9"/>
                <c:pt idx="0">
                  <c:v>1388.6416705652721</c:v>
                </c:pt>
                <c:pt idx="1">
                  <c:v>327.34595600313406</c:v>
                </c:pt>
                <c:pt idx="2">
                  <c:v>355.67623031867686</c:v>
                </c:pt>
                <c:pt idx="3">
                  <c:v>272.29406144372484</c:v>
                </c:pt>
                <c:pt idx="4">
                  <c:v>371.60979426699203</c:v>
                </c:pt>
                <c:pt idx="5">
                  <c:v>46.827604606435301</c:v>
                </c:pt>
                <c:pt idx="6">
                  <c:v>160.01841329464199</c:v>
                </c:pt>
                <c:pt idx="7">
                  <c:v>375.875490302034</c:v>
                </c:pt>
                <c:pt idx="8">
                  <c:v>315.28366972382304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Analyse_nonconstr_Aff_principal!$F$4:$F$12</c:f>
              <c:numCache>
                <c:formatCode>#,##0</c:formatCode>
                <c:ptCount val="9"/>
                <c:pt idx="0">
                  <c:v>86.853601509610002</c:v>
                </c:pt>
                <c:pt idx="1">
                  <c:v>46.96122348059501</c:v>
                </c:pt>
                <c:pt idx="2">
                  <c:v>25.952914410713596</c:v>
                </c:pt>
                <c:pt idx="3">
                  <c:v>11.562276200364078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Analyse_nonconstr_Aff_principal!$G$4:$G$12</c:f>
              <c:numCache>
                <c:formatCode>#,##0</c:formatCode>
                <c:ptCount val="9"/>
                <c:pt idx="0">
                  <c:v>185.014599002648</c:v>
                </c:pt>
                <c:pt idx="1">
                  <c:v>164.737528942654</c:v>
                </c:pt>
                <c:pt idx="2">
                  <c:v>44.596724270239598</c:v>
                </c:pt>
                <c:pt idx="3">
                  <c:v>5.6698549926201203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9433600"/>
        <c:axId val="129435136"/>
      </c:barChart>
      <c:catAx>
        <c:axId val="129433600"/>
        <c:scaling>
          <c:orientation val="maxMin"/>
        </c:scaling>
        <c:axPos val="l"/>
        <c:tickLblPos val="nextTo"/>
        <c:crossAx val="129435136"/>
        <c:crosses val="autoZero"/>
        <c:auto val="1"/>
        <c:lblAlgn val="ctr"/>
        <c:lblOffset val="100"/>
      </c:catAx>
      <c:valAx>
        <c:axId val="129435136"/>
        <c:scaling>
          <c:orientation val="minMax"/>
        </c:scaling>
        <c:axPos val="t"/>
        <c:majorGridlines/>
        <c:numFmt formatCode="#,##0" sourceLinked="1"/>
        <c:tickLblPos val="high"/>
        <c:crossAx val="129433600"/>
        <c:crosses val="autoZero"/>
        <c:crossBetween val="between"/>
        <c:majorUnit val="400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Analyse_nonconstr_Aff_principal!$H$4:$H$12</c:f>
              <c:numCache>
                <c:formatCode>0%</c:formatCode>
                <c:ptCount val="9"/>
                <c:pt idx="0">
                  <c:v>0.83627426415969541</c:v>
                </c:pt>
                <c:pt idx="1">
                  <c:v>0.60727051186300529</c:v>
                </c:pt>
                <c:pt idx="2">
                  <c:v>0.8344782806202351</c:v>
                </c:pt>
                <c:pt idx="3">
                  <c:v>0.94048161571824807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Analyse_nonconstr_Aff_principal!$I$4:$I$12</c:f>
              <c:numCache>
                <c:formatCode>0%</c:formatCode>
                <c:ptCount val="9"/>
                <c:pt idx="0">
                  <c:v>5.2305381029291553E-2</c:v>
                </c:pt>
                <c:pt idx="1">
                  <c:v>8.7119347888021184E-2</c:v>
                </c:pt>
                <c:pt idx="2">
                  <c:v>6.0890049849921524E-2</c:v>
                </c:pt>
                <c:pt idx="3">
                  <c:v>3.9935164743012258E-2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Analyse_nonconstr_Aff_principal!$J$4:$J$12</c:f>
              <c:numCache>
                <c:formatCode>0%</c:formatCode>
                <c:ptCount val="9"/>
                <c:pt idx="0">
                  <c:v>0.11142035481101309</c:v>
                </c:pt>
                <c:pt idx="1">
                  <c:v>0.30561014024897359</c:v>
                </c:pt>
                <c:pt idx="2">
                  <c:v>0.10463166952984336</c:v>
                </c:pt>
                <c:pt idx="3">
                  <c:v>1.9583219538739718E-2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9458944"/>
        <c:axId val="129460480"/>
      </c:barChart>
      <c:catAx>
        <c:axId val="129458944"/>
        <c:scaling>
          <c:orientation val="maxMin"/>
        </c:scaling>
        <c:axPos val="l"/>
        <c:tickLblPos val="nextTo"/>
        <c:crossAx val="129460480"/>
        <c:crosses val="autoZero"/>
        <c:auto val="1"/>
        <c:lblAlgn val="ctr"/>
        <c:lblOffset val="100"/>
      </c:catAx>
      <c:valAx>
        <c:axId val="129460480"/>
        <c:scaling>
          <c:orientation val="minMax"/>
        </c:scaling>
        <c:axPos val="t"/>
        <c:majorGridlines/>
        <c:numFmt formatCode="0%" sourceLinked="1"/>
        <c:tickLblPos val="high"/>
        <c:crossAx val="12945894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Analyse_nonconstr_Types_comm!$E$4:$E$12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653.84063176859797</c:v>
                </c:pt>
                <c:pt idx="2">
                  <c:v>261.93856664616419</c:v>
                </c:pt>
                <c:pt idx="3">
                  <c:v>873.61955622611708</c:v>
                </c:pt>
                <c:pt idx="4">
                  <c:v>1006.684915343675</c:v>
                </c:pt>
                <c:pt idx="5" formatCode="General">
                  <c:v>0</c:v>
                </c:pt>
                <c:pt idx="6">
                  <c:v>438.57451116480644</c:v>
                </c:pt>
                <c:pt idx="7">
                  <c:v>283.23633384193602</c:v>
                </c:pt>
                <c:pt idx="8">
                  <c:v>95.678375533428763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Analyse_nonconstr_Types_comm!$F$4:$F$12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36.103880541088884</c:v>
                </c:pt>
                <c:pt idx="2">
                  <c:v>15.595155284129405</c:v>
                </c:pt>
                <c:pt idx="3">
                  <c:v>37.773913058242684</c:v>
                </c:pt>
                <c:pt idx="4">
                  <c:v>47.330377030417992</c:v>
                </c:pt>
                <c:pt idx="5" formatCode="General">
                  <c:v>0</c:v>
                </c:pt>
                <c:pt idx="6">
                  <c:v>18.298771820166692</c:v>
                </c:pt>
                <c:pt idx="7">
                  <c:v>12.791924777910101</c:v>
                </c:pt>
                <c:pt idx="8">
                  <c:v>3.4359930893252502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Analyse_nonconstr_Types_comm!$G$4:$G$12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78.167392068638108</c:v>
                </c:pt>
                <c:pt idx="2">
                  <c:v>32.509618026823397</c:v>
                </c:pt>
                <c:pt idx="3">
                  <c:v>80.125554622464307</c:v>
                </c:pt>
                <c:pt idx="4">
                  <c:v>140.899405397057</c:v>
                </c:pt>
                <c:pt idx="5" formatCode="General">
                  <c:v>0</c:v>
                </c:pt>
                <c:pt idx="6">
                  <c:v>38.541437794140904</c:v>
                </c:pt>
                <c:pt idx="7">
                  <c:v>25.2149697111719</c:v>
                </c:pt>
                <c:pt idx="8">
                  <c:v>4.5603295878659802</c:v>
                </c:pt>
              </c:numCache>
            </c:numRef>
          </c:val>
        </c:ser>
        <c:gapWidth val="50"/>
        <c:overlap val="100"/>
        <c:axId val="129641088"/>
        <c:axId val="129687936"/>
      </c:barChart>
      <c:catAx>
        <c:axId val="129641088"/>
        <c:scaling>
          <c:orientation val="maxMin"/>
        </c:scaling>
        <c:axPos val="l"/>
        <c:tickLblPos val="nextTo"/>
        <c:crossAx val="129687936"/>
        <c:crosses val="autoZero"/>
        <c:auto val="1"/>
        <c:lblAlgn val="ctr"/>
        <c:lblOffset val="100"/>
      </c:catAx>
      <c:valAx>
        <c:axId val="129687936"/>
        <c:scaling>
          <c:orientation val="minMax"/>
        </c:scaling>
        <c:axPos val="t"/>
        <c:majorGridlines/>
        <c:numFmt formatCode="General" sourceLinked="1"/>
        <c:tickLblPos val="high"/>
        <c:crossAx val="12964108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0"/>
              <c:delete val="1"/>
            </c:dLbl>
            <c:dLbl>
              <c:idx val="5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Analyse_nonconstr_Types_comm!$H$4:$H$12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0.85123095741861599</c:v>
                </c:pt>
                <c:pt idx="2">
                  <c:v>0.84484500354819325</c:v>
                </c:pt>
                <c:pt idx="3">
                  <c:v>0.88109207706761428</c:v>
                </c:pt>
                <c:pt idx="4">
                  <c:v>0.84247429312018995</c:v>
                </c:pt>
                <c:pt idx="5" formatCode="General">
                  <c:v>0</c:v>
                </c:pt>
                <c:pt idx="6">
                  <c:v>0.88526741893152106</c:v>
                </c:pt>
                <c:pt idx="7">
                  <c:v>0.88168810690098476</c:v>
                </c:pt>
                <c:pt idx="8">
                  <c:v>0.92287103010469995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0"/>
              <c:delete val="1"/>
            </c:dLbl>
            <c:dLbl>
              <c:idx val="5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Analyse_nonconstr_Types_comm!$I$4:$I$12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4.7003412309186553E-2</c:v>
                </c:pt>
                <c:pt idx="2">
                  <c:v>5.0299920283036613E-2</c:v>
                </c:pt>
                <c:pt idx="3">
                  <c:v>3.8097012913987628E-2</c:v>
                </c:pt>
                <c:pt idx="4">
                  <c:v>3.9609837521207475E-2</c:v>
                </c:pt>
                <c:pt idx="5" formatCode="General">
                  <c:v>0</c:v>
                </c:pt>
                <c:pt idx="6">
                  <c:v>3.6936269861721362E-2</c:v>
                </c:pt>
                <c:pt idx="7">
                  <c:v>3.9820060470594401E-2</c:v>
                </c:pt>
                <c:pt idx="8">
                  <c:v>3.314206020011623E-2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0"/>
              <c:delete val="1"/>
            </c:dLbl>
            <c:dLbl>
              <c:idx val="5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Analyse_nonconstr_Types_comm!$J$4:$J$12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0.10176563027219745</c:v>
                </c:pt>
                <c:pt idx="2">
                  <c:v>0.10485507616877014</c:v>
                </c:pt>
                <c:pt idx="3">
                  <c:v>8.081091001839813E-2</c:v>
                </c:pt>
                <c:pt idx="4">
                  <c:v>0.11791586935860257</c:v>
                </c:pt>
                <c:pt idx="5" formatCode="General">
                  <c:v>0</c:v>
                </c:pt>
                <c:pt idx="6">
                  <c:v>7.779631120675766E-2</c:v>
                </c:pt>
                <c:pt idx="7">
                  <c:v>7.8491832628421021E-2</c:v>
                </c:pt>
                <c:pt idx="8">
                  <c:v>4.3986909695183846E-2</c:v>
                </c:pt>
              </c:numCache>
            </c:numRef>
          </c:val>
        </c:ser>
        <c:gapWidth val="50"/>
        <c:overlap val="100"/>
        <c:axId val="129609728"/>
        <c:axId val="129611264"/>
      </c:barChart>
      <c:catAx>
        <c:axId val="129609728"/>
        <c:scaling>
          <c:orientation val="maxMin"/>
        </c:scaling>
        <c:axPos val="l"/>
        <c:tickLblPos val="nextTo"/>
        <c:crossAx val="129611264"/>
        <c:crosses val="autoZero"/>
        <c:auto val="1"/>
        <c:lblAlgn val="ctr"/>
        <c:lblOffset val="100"/>
      </c:catAx>
      <c:valAx>
        <c:axId val="129611264"/>
        <c:scaling>
          <c:orientation val="minMax"/>
        </c:scaling>
        <c:axPos val="t"/>
        <c:majorGridlines/>
        <c:numFmt formatCode="0%" sourceLinked="1"/>
        <c:tickLblPos val="high"/>
        <c:crossAx val="12960972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24500" y="30575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43575" y="32480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19775" y="33718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1092200</xdr:colOff>
      <xdr:row>14</xdr:row>
      <xdr:rowOff>69850</xdr:rowOff>
    </xdr:from>
    <xdr:to>
      <xdr:col>8</xdr:col>
      <xdr:colOff>952500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15025" y="37909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495925" y="38671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688975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19750" y="41814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53150" y="31718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43550" y="31051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3</xdr:col>
      <xdr:colOff>889000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15050" y="33718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86475" y="42957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95975" y="30384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29275" y="32289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2"/>
  <sheetViews>
    <sheetView tabSelected="1" workbookViewId="0">
      <selection activeCell="A4" sqref="A4:B5"/>
    </sheetView>
  </sheetViews>
  <sheetFormatPr baseColWidth="10" defaultRowHeight="15"/>
  <cols>
    <col min="1" max="1" width="43.7109375" style="29" customWidth="1"/>
    <col min="2" max="2" width="57.7109375" style="29" customWidth="1"/>
  </cols>
  <sheetData>
    <row r="1" spans="1:2" ht="18.75">
      <c r="A1" s="45" t="s">
        <v>62</v>
      </c>
    </row>
    <row r="2" spans="1:2" ht="18.75">
      <c r="A2" s="45" t="s">
        <v>63</v>
      </c>
    </row>
    <row r="4" spans="1:2" ht="12.75">
      <c r="A4" s="65" t="s">
        <v>61</v>
      </c>
      <c r="B4" s="66"/>
    </row>
    <row r="5" spans="1:2" ht="12.75">
      <c r="A5" s="67"/>
      <c r="B5" s="68"/>
    </row>
    <row r="6" spans="1:2">
      <c r="A6" s="30" t="s">
        <v>53</v>
      </c>
      <c r="B6" s="38" t="s">
        <v>45</v>
      </c>
    </row>
    <row r="7" spans="1:2">
      <c r="A7" s="31"/>
      <c r="B7" s="39"/>
    </row>
    <row r="8" spans="1:2">
      <c r="A8" s="30" t="s">
        <v>54</v>
      </c>
      <c r="B8" s="38" t="s">
        <v>46</v>
      </c>
    </row>
    <row r="9" spans="1:2">
      <c r="A9" s="36" t="s">
        <v>55</v>
      </c>
      <c r="B9" s="40" t="s">
        <v>47</v>
      </c>
    </row>
    <row r="10" spans="1:2" ht="30">
      <c r="A10" s="36"/>
      <c r="B10" s="39" t="s">
        <v>48</v>
      </c>
    </row>
    <row r="11" spans="1:2">
      <c r="A11" s="32"/>
      <c r="B11" s="41"/>
    </row>
    <row r="12" spans="1:2">
      <c r="A12" s="31" t="s">
        <v>56</v>
      </c>
      <c r="B12" s="39"/>
    </row>
    <row r="13" spans="1:2">
      <c r="A13" s="37" t="s">
        <v>57</v>
      </c>
      <c r="B13" s="39">
        <v>10</v>
      </c>
    </row>
    <row r="14" spans="1:2">
      <c r="A14" s="36" t="s">
        <v>58</v>
      </c>
      <c r="B14" s="39" t="s">
        <v>49</v>
      </c>
    </row>
    <row r="15" spans="1:2">
      <c r="A15" s="31"/>
      <c r="B15" s="41"/>
    </row>
    <row r="16" spans="1:2" ht="30">
      <c r="A16" s="33" t="s">
        <v>59</v>
      </c>
      <c r="B16" s="38" t="s">
        <v>50</v>
      </c>
    </row>
    <row r="17" spans="1:2">
      <c r="A17" s="32"/>
      <c r="B17" s="41"/>
    </row>
    <row r="18" spans="1:2" ht="45">
      <c r="A18" s="30" t="s">
        <v>60</v>
      </c>
      <c r="B18" s="42" t="s">
        <v>51</v>
      </c>
    </row>
    <row r="19" spans="1:2" ht="30">
      <c r="A19" s="34"/>
      <c r="B19" s="43" t="s">
        <v>52</v>
      </c>
    </row>
    <row r="20" spans="1:2">
      <c r="A20" s="35"/>
      <c r="B20" s="44"/>
    </row>
    <row r="22" spans="1:2" s="47" customFormat="1" ht="16.5" customHeight="1">
      <c r="A22" s="46" t="s">
        <v>64</v>
      </c>
      <c r="B22" s="46"/>
    </row>
    <row r="23" spans="1:2" s="53" customFormat="1" ht="15" customHeight="1">
      <c r="A23" s="48" t="s">
        <v>81</v>
      </c>
      <c r="B23" s="48"/>
    </row>
    <row r="24" spans="1:2">
      <c r="A24" s="48" t="s">
        <v>65</v>
      </c>
      <c r="B24" s="49"/>
    </row>
    <row r="25" spans="1:2">
      <c r="A25" s="48" t="s">
        <v>66</v>
      </c>
      <c r="B25" s="49"/>
    </row>
    <row r="26" spans="1:2">
      <c r="A26" s="48" t="s">
        <v>67</v>
      </c>
      <c r="B26" s="49"/>
    </row>
    <row r="27" spans="1:2">
      <c r="A27" s="48" t="s">
        <v>68</v>
      </c>
      <c r="B27" s="49"/>
    </row>
    <row r="28" spans="1:2">
      <c r="A28" s="48" t="s">
        <v>69</v>
      </c>
      <c r="B28" s="49"/>
    </row>
    <row r="29" spans="1:2">
      <c r="A29" s="48" t="s">
        <v>70</v>
      </c>
      <c r="B29" s="49"/>
    </row>
    <row r="33" spans="1:1">
      <c r="A33" s="55" t="s">
        <v>63</v>
      </c>
    </row>
    <row r="34" spans="1:1">
      <c r="A34" s="55" t="s">
        <v>82</v>
      </c>
    </row>
    <row r="35" spans="1:1">
      <c r="A35" s="55" t="s">
        <v>83</v>
      </c>
    </row>
    <row r="36" spans="1:1">
      <c r="A36" s="55"/>
    </row>
    <row r="37" spans="1:1">
      <c r="A37" s="55" t="s">
        <v>84</v>
      </c>
    </row>
    <row r="38" spans="1:1">
      <c r="A38" s="55" t="s">
        <v>62</v>
      </c>
    </row>
    <row r="39" spans="1:1">
      <c r="A39" s="55" t="s">
        <v>85</v>
      </c>
    </row>
    <row r="40" spans="1:1">
      <c r="A40" s="54" t="s">
        <v>86</v>
      </c>
    </row>
    <row r="41" spans="1:1">
      <c r="A41" s="55"/>
    </row>
    <row r="42" spans="1:1">
      <c r="A42" s="55" t="s">
        <v>87</v>
      </c>
    </row>
  </sheetData>
  <mergeCells count="1">
    <mergeCell ref="A4:B5"/>
  </mergeCells>
  <hyperlinks>
    <hyperlink ref="A40" r:id="rId1"/>
  </hyperlinks>
  <pageMargins left="0.70866141732283472" right="0.70866141732283472" top="0.78740157480314965" bottom="0.78740157480314965" header="0.31496062992125984" footer="0.31496062992125984"/>
  <pageSetup paperSize="9" scale="8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2.7109375" style="64" customWidth="1"/>
    <col min="2" max="2" width="70.7109375" style="64" customWidth="1"/>
    <col min="3" max="16384" width="11.42578125" style="56"/>
  </cols>
  <sheetData>
    <row r="1" spans="1:2">
      <c r="A1" s="69" t="s">
        <v>88</v>
      </c>
      <c r="B1" s="71" t="s">
        <v>89</v>
      </c>
    </row>
    <row r="2" spans="1:2">
      <c r="A2" s="70"/>
      <c r="B2" s="72"/>
    </row>
    <row r="3" spans="1:2">
      <c r="A3" s="57" t="s">
        <v>18</v>
      </c>
      <c r="B3" s="58" t="s">
        <v>90</v>
      </c>
    </row>
    <row r="4" spans="1:2">
      <c r="A4" s="59" t="s">
        <v>25</v>
      </c>
      <c r="B4" s="60" t="s">
        <v>91</v>
      </c>
    </row>
    <row r="5" spans="1:2" ht="30">
      <c r="A5" s="59" t="s">
        <v>19</v>
      </c>
      <c r="B5" s="60" t="s">
        <v>92</v>
      </c>
    </row>
    <row r="6" spans="1:2" ht="45" customHeight="1">
      <c r="A6" s="59" t="s">
        <v>26</v>
      </c>
      <c r="B6" s="61" t="s">
        <v>93</v>
      </c>
    </row>
    <row r="7" spans="1:2">
      <c r="A7" s="59" t="s">
        <v>20</v>
      </c>
      <c r="B7" s="60" t="s">
        <v>94</v>
      </c>
    </row>
    <row r="8" spans="1:2" ht="30">
      <c r="A8" s="59" t="s">
        <v>21</v>
      </c>
      <c r="B8" s="60" t="s">
        <v>95</v>
      </c>
    </row>
    <row r="9" spans="1:2" ht="30">
      <c r="A9" s="59" t="s">
        <v>22</v>
      </c>
      <c r="B9" s="60" t="s">
        <v>96</v>
      </c>
    </row>
    <row r="10" spans="1:2" ht="17.25">
      <c r="A10" s="59" t="s">
        <v>97</v>
      </c>
      <c r="B10" s="60" t="s">
        <v>98</v>
      </c>
    </row>
    <row r="11" spans="1:2" ht="30">
      <c r="A11" s="59" t="s">
        <v>99</v>
      </c>
      <c r="B11" s="60" t="s">
        <v>100</v>
      </c>
    </row>
    <row r="12" spans="1:2" ht="17.25">
      <c r="A12" s="59" t="s">
        <v>101</v>
      </c>
      <c r="B12" s="60" t="s">
        <v>102</v>
      </c>
    </row>
    <row r="13" spans="1:2" ht="30">
      <c r="A13" s="59" t="s">
        <v>103</v>
      </c>
      <c r="B13" s="60" t="s">
        <v>104</v>
      </c>
    </row>
    <row r="14" spans="1:2" ht="15" customHeight="1">
      <c r="A14" s="59" t="s">
        <v>77</v>
      </c>
      <c r="B14" s="60" t="s">
        <v>105</v>
      </c>
    </row>
    <row r="15" spans="1:2" ht="15" customHeight="1">
      <c r="A15" s="59" t="s">
        <v>78</v>
      </c>
      <c r="B15" s="60" t="s">
        <v>106</v>
      </c>
    </row>
    <row r="16" spans="1:2">
      <c r="A16" s="59" t="s">
        <v>107</v>
      </c>
      <c r="B16" s="60" t="s">
        <v>108</v>
      </c>
    </row>
    <row r="17" spans="1:2" ht="30">
      <c r="A17" s="59" t="s">
        <v>79</v>
      </c>
      <c r="B17" s="60" t="s">
        <v>109</v>
      </c>
    </row>
    <row r="18" spans="1:2">
      <c r="A18" s="59" t="s">
        <v>28</v>
      </c>
      <c r="B18" s="60" t="s">
        <v>110</v>
      </c>
    </row>
    <row r="19" spans="1:2">
      <c r="A19" s="59" t="s">
        <v>29</v>
      </c>
      <c r="B19" s="60" t="s">
        <v>111</v>
      </c>
    </row>
    <row r="20" spans="1:2" ht="30">
      <c r="A20" s="59" t="s">
        <v>80</v>
      </c>
      <c r="B20" s="60" t="s">
        <v>112</v>
      </c>
    </row>
    <row r="21" spans="1:2">
      <c r="A21" s="59" t="s">
        <v>30</v>
      </c>
      <c r="B21" s="60" t="s">
        <v>111</v>
      </c>
    </row>
    <row r="22" spans="1:2" ht="17.25">
      <c r="A22" s="59" t="s">
        <v>113</v>
      </c>
      <c r="B22" s="60" t="s">
        <v>114</v>
      </c>
    </row>
    <row r="23" spans="1:2" ht="45">
      <c r="A23" s="59" t="s">
        <v>133</v>
      </c>
      <c r="B23" s="60" t="s">
        <v>115</v>
      </c>
    </row>
    <row r="24" spans="1:2" ht="30">
      <c r="A24" s="59" t="s">
        <v>31</v>
      </c>
      <c r="B24" s="60" t="s">
        <v>116</v>
      </c>
    </row>
    <row r="25" spans="1:2" ht="30">
      <c r="A25" s="59" t="s">
        <v>32</v>
      </c>
      <c r="B25" s="60" t="s">
        <v>117</v>
      </c>
    </row>
    <row r="26" spans="1:2" ht="30">
      <c r="A26" s="59" t="s">
        <v>140</v>
      </c>
      <c r="B26" s="60" t="s">
        <v>118</v>
      </c>
    </row>
    <row r="27" spans="1:2" ht="30">
      <c r="A27" s="59" t="s">
        <v>136</v>
      </c>
      <c r="B27" s="60" t="s">
        <v>119</v>
      </c>
    </row>
    <row r="28" spans="1:2" ht="30">
      <c r="A28" s="59" t="s">
        <v>33</v>
      </c>
      <c r="B28" s="60" t="s">
        <v>120</v>
      </c>
    </row>
    <row r="29" spans="1:2" ht="30">
      <c r="A29" s="59" t="s">
        <v>34</v>
      </c>
      <c r="B29" s="60" t="s">
        <v>121</v>
      </c>
    </row>
    <row r="30" spans="1:2" ht="30">
      <c r="A30" s="59" t="s">
        <v>35</v>
      </c>
      <c r="B30" s="60" t="s">
        <v>122</v>
      </c>
    </row>
    <row r="31" spans="1:2" ht="30">
      <c r="A31" s="59" t="s">
        <v>141</v>
      </c>
      <c r="B31" s="60" t="s">
        <v>123</v>
      </c>
    </row>
    <row r="32" spans="1:2" ht="30">
      <c r="A32" s="59" t="s">
        <v>137</v>
      </c>
      <c r="B32" s="60" t="s">
        <v>124</v>
      </c>
    </row>
    <row r="33" spans="1:2" ht="30">
      <c r="A33" s="59" t="s">
        <v>36</v>
      </c>
      <c r="B33" s="60" t="s">
        <v>125</v>
      </c>
    </row>
    <row r="34" spans="1:2">
      <c r="A34" s="59" t="s">
        <v>37</v>
      </c>
      <c r="B34" s="60" t="s">
        <v>126</v>
      </c>
    </row>
    <row r="35" spans="1:2">
      <c r="A35" s="59" t="s">
        <v>38</v>
      </c>
      <c r="B35" s="60" t="s">
        <v>127</v>
      </c>
    </row>
    <row r="36" spans="1:2">
      <c r="A36" s="59" t="s">
        <v>39</v>
      </c>
      <c r="B36" s="60" t="s">
        <v>128</v>
      </c>
    </row>
    <row r="37" spans="1:2" ht="30">
      <c r="A37" s="59" t="s">
        <v>40</v>
      </c>
      <c r="B37" s="60" t="s">
        <v>129</v>
      </c>
    </row>
    <row r="38" spans="1:2">
      <c r="A38" s="59" t="s">
        <v>130</v>
      </c>
      <c r="B38" s="60" t="s">
        <v>134</v>
      </c>
    </row>
    <row r="39" spans="1:2">
      <c r="A39" s="62" t="s">
        <v>131</v>
      </c>
      <c r="B39" s="63" t="s">
        <v>132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11" ht="18.75">
      <c r="A1" s="52" t="s">
        <v>71</v>
      </c>
      <c r="I1" s="74" t="s">
        <v>135</v>
      </c>
    </row>
    <row r="3" spans="1:11" ht="50.1" customHeight="1">
      <c r="A3" s="2" t="s">
        <v>18</v>
      </c>
      <c r="B3" s="2" t="s">
        <v>19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11" ht="15" customHeight="1">
      <c r="A4" s="5">
        <v>11</v>
      </c>
      <c r="B4" s="5" t="s">
        <v>0</v>
      </c>
      <c r="C4" s="6">
        <v>1660.5098710775301</v>
      </c>
      <c r="D4" s="7">
        <f t="shared" ref="D4:D12" si="0">C4/$C$13</f>
        <v>0.39678398414602117</v>
      </c>
      <c r="E4" s="6">
        <v>79554</v>
      </c>
      <c r="F4" s="6">
        <v>7065</v>
      </c>
      <c r="G4" s="6">
        <f>(C4*10000)/E4</f>
        <v>208.7273890788056</v>
      </c>
      <c r="H4" s="6">
        <f>(C4*10000)/F4</f>
        <v>2350.3324431387546</v>
      </c>
      <c r="I4" s="6">
        <f>(C4*10000)/(E4+F4)</f>
        <v>191.70272931776285</v>
      </c>
      <c r="K4" s="51"/>
    </row>
    <row r="5" spans="1:11" ht="15" customHeight="1">
      <c r="A5" s="8">
        <v>12</v>
      </c>
      <c r="B5" s="8" t="s">
        <v>1</v>
      </c>
      <c r="C5" s="9">
        <v>539.04470842638307</v>
      </c>
      <c r="D5" s="10">
        <f t="shared" si="0"/>
        <v>0.12880640504922611</v>
      </c>
      <c r="E5" s="9">
        <v>2023</v>
      </c>
      <c r="F5" s="9">
        <v>19774</v>
      </c>
      <c r="G5" s="9">
        <f t="shared" ref="G5:G12" si="1">(C5*10000)/E5</f>
        <v>2664.5808622164263</v>
      </c>
      <c r="H5" s="9">
        <f t="shared" ref="H5:H12" si="2">(C5*10000)/F5</f>
        <v>272.60276546292255</v>
      </c>
      <c r="I5" s="9">
        <f t="shared" ref="I5:I12" si="3">(C5*10000)/(E5+F5)</f>
        <v>247.30224729384</v>
      </c>
    </row>
    <row r="6" spans="1:11" ht="15" customHeight="1">
      <c r="A6" s="8">
        <v>13</v>
      </c>
      <c r="B6" s="8" t="s">
        <v>2</v>
      </c>
      <c r="C6" s="9">
        <v>426.22586899963005</v>
      </c>
      <c r="D6" s="10">
        <f t="shared" si="0"/>
        <v>0.10184799343470871</v>
      </c>
      <c r="E6" s="9">
        <v>21551</v>
      </c>
      <c r="F6" s="9">
        <v>7330</v>
      </c>
      <c r="G6" s="9">
        <f t="shared" si="1"/>
        <v>197.77544847089695</v>
      </c>
      <c r="H6" s="9">
        <f t="shared" si="2"/>
        <v>581.48140381941346</v>
      </c>
      <c r="I6" s="9">
        <f t="shared" si="3"/>
        <v>147.58002458350819</v>
      </c>
    </row>
    <row r="7" spans="1:11" ht="15" customHeight="1">
      <c r="A7" s="8">
        <v>14</v>
      </c>
      <c r="B7" s="8" t="s">
        <v>3</v>
      </c>
      <c r="C7" s="9">
        <v>289.52619263670903</v>
      </c>
      <c r="D7" s="10">
        <f t="shared" si="0"/>
        <v>6.9183181762403415E-2</v>
      </c>
      <c r="E7" s="9">
        <v>23728</v>
      </c>
      <c r="F7" s="9">
        <v>15089</v>
      </c>
      <c r="G7" s="9">
        <f t="shared" si="1"/>
        <v>122.0187932555247</v>
      </c>
      <c r="H7" s="9">
        <f t="shared" si="2"/>
        <v>191.87897981092783</v>
      </c>
      <c r="I7" s="9">
        <f t="shared" si="3"/>
        <v>74.587472663191136</v>
      </c>
    </row>
    <row r="8" spans="1:11" ht="15" customHeight="1">
      <c r="A8" s="8">
        <v>15</v>
      </c>
      <c r="B8" s="8" t="s">
        <v>4</v>
      </c>
      <c r="C8" s="9">
        <v>371.60979426699203</v>
      </c>
      <c r="D8" s="10">
        <f t="shared" si="0"/>
        <v>8.8797312973068074E-2</v>
      </c>
      <c r="E8" s="9">
        <v>2282</v>
      </c>
      <c r="F8" s="9">
        <v>7247</v>
      </c>
      <c r="G8" s="14" t="s">
        <v>44</v>
      </c>
      <c r="H8" s="14" t="s">
        <v>44</v>
      </c>
      <c r="I8" s="14" t="s">
        <v>44</v>
      </c>
    </row>
    <row r="9" spans="1:11" ht="15" customHeight="1">
      <c r="A9" s="8">
        <v>16</v>
      </c>
      <c r="B9" s="8" t="s">
        <v>5</v>
      </c>
      <c r="C9" s="9">
        <v>46.827604606435301</v>
      </c>
      <c r="D9" s="10">
        <f t="shared" si="0"/>
        <v>1.1189601367258864E-2</v>
      </c>
      <c r="E9" s="9">
        <v>58</v>
      </c>
      <c r="F9" s="9">
        <v>23</v>
      </c>
      <c r="G9" s="14" t="s">
        <v>44</v>
      </c>
      <c r="H9" s="14" t="s">
        <v>44</v>
      </c>
      <c r="I9" s="14" t="s">
        <v>44</v>
      </c>
    </row>
    <row r="10" spans="1:11" ht="15" customHeight="1">
      <c r="A10" s="8">
        <v>17</v>
      </c>
      <c r="B10" s="8" t="s">
        <v>6</v>
      </c>
      <c r="C10" s="9">
        <v>160.01841329464199</v>
      </c>
      <c r="D10" s="10">
        <f t="shared" si="0"/>
        <v>3.8236896190548555E-2</v>
      </c>
      <c r="E10" s="9">
        <v>170</v>
      </c>
      <c r="F10" s="9">
        <v>396</v>
      </c>
      <c r="G10" s="14" t="s">
        <v>44</v>
      </c>
      <c r="H10" s="14" t="s">
        <v>44</v>
      </c>
      <c r="I10" s="14" t="s">
        <v>44</v>
      </c>
    </row>
    <row r="11" spans="1:11" ht="15" customHeight="1">
      <c r="A11" s="8">
        <v>18</v>
      </c>
      <c r="B11" s="8" t="s">
        <v>7</v>
      </c>
      <c r="C11" s="9">
        <v>375.875490302034</v>
      </c>
      <c r="D11" s="10">
        <f t="shared" si="0"/>
        <v>8.9816614271675532E-2</v>
      </c>
      <c r="E11" s="9">
        <v>211</v>
      </c>
      <c r="F11" s="9">
        <v>83</v>
      </c>
      <c r="G11" s="14" t="s">
        <v>44</v>
      </c>
      <c r="H11" s="14" t="s">
        <v>44</v>
      </c>
      <c r="I11" s="14" t="s">
        <v>44</v>
      </c>
    </row>
    <row r="12" spans="1:11" ht="15" customHeight="1">
      <c r="A12" s="8">
        <v>19</v>
      </c>
      <c r="B12" s="8" t="s">
        <v>8</v>
      </c>
      <c r="C12" s="9">
        <v>315.28366972382304</v>
      </c>
      <c r="D12" s="10">
        <f t="shared" si="0"/>
        <v>7.533801080508952E-2</v>
      </c>
      <c r="E12" s="9">
        <v>87</v>
      </c>
      <c r="F12" s="9">
        <v>210</v>
      </c>
      <c r="G12" s="14" t="s">
        <v>44</v>
      </c>
      <c r="H12" s="14" t="s">
        <v>44</v>
      </c>
      <c r="I12" s="14" t="s">
        <v>44</v>
      </c>
    </row>
    <row r="13" spans="1:11" ht="15" customHeight="1">
      <c r="A13" s="73"/>
      <c r="B13" s="73"/>
      <c r="C13" s="11">
        <f>SUM(C4:C12)</f>
        <v>4184.9216133341788</v>
      </c>
      <c r="D13" s="12"/>
      <c r="E13" s="11">
        <f>SUM(E4:E12)</f>
        <v>129664</v>
      </c>
      <c r="F13" s="11">
        <f>SUM(F4:F12)</f>
        <v>57217</v>
      </c>
      <c r="G13" s="11">
        <f>(C13*10000)/E13</f>
        <v>322.751234986903</v>
      </c>
      <c r="H13" s="11">
        <f>(C13*10000)/F13</f>
        <v>731.41227490678978</v>
      </c>
      <c r="I13" s="11">
        <f>(C13*10000)/(E13+F13)</f>
        <v>223.93510380050293</v>
      </c>
    </row>
    <row r="14" spans="1:11" ht="15" customHeight="1">
      <c r="A14" s="50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52" t="s">
        <v>72</v>
      </c>
      <c r="I1" s="74" t="s">
        <v>135</v>
      </c>
    </row>
    <row r="3" spans="1:9" ht="50.1" customHeight="1">
      <c r="A3" s="2" t="s">
        <v>25</v>
      </c>
      <c r="B3" s="2" t="s">
        <v>26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</v>
      </c>
      <c r="B4" s="5" t="s">
        <v>9</v>
      </c>
      <c r="C4" s="13" t="s">
        <v>44</v>
      </c>
      <c r="D4" s="13" t="s">
        <v>44</v>
      </c>
      <c r="E4" s="13" t="s">
        <v>44</v>
      </c>
      <c r="F4" s="13" t="s">
        <v>44</v>
      </c>
      <c r="G4" s="13" t="s">
        <v>44</v>
      </c>
      <c r="H4" s="13" t="s">
        <v>44</v>
      </c>
      <c r="I4" s="13" t="s">
        <v>44</v>
      </c>
    </row>
    <row r="5" spans="1:9" ht="15" customHeight="1">
      <c r="A5" s="8">
        <v>2</v>
      </c>
      <c r="B5" s="8" t="s">
        <v>10</v>
      </c>
      <c r="C5" s="9">
        <v>768.11190437832499</v>
      </c>
      <c r="D5" s="10">
        <f>C5/$C$13</f>
        <v>0.18354272202636615</v>
      </c>
      <c r="E5" s="9">
        <v>26003</v>
      </c>
      <c r="F5" s="9">
        <v>16753</v>
      </c>
      <c r="G5" s="9">
        <f t="shared" ref="G5:G12" si="0">(C5*10000)/E5</f>
        <v>295.39357165647232</v>
      </c>
      <c r="H5" s="9">
        <f t="shared" ref="H5:H12" si="1">(C5*10000)/F5</f>
        <v>458.49215327304069</v>
      </c>
      <c r="I5" s="9">
        <f t="shared" ref="I5:I12" si="2">(C5*10000)/(E5+F5)</f>
        <v>179.65008522273482</v>
      </c>
    </row>
    <row r="6" spans="1:9" ht="15" customHeight="1">
      <c r="A6" s="8">
        <v>3</v>
      </c>
      <c r="B6" s="8" t="s">
        <v>11</v>
      </c>
      <c r="C6" s="9">
        <v>310.04333995711698</v>
      </c>
      <c r="D6" s="10">
        <f>C6/$C$13</f>
        <v>7.4085817753251154E-2</v>
      </c>
      <c r="E6" s="9">
        <v>10729</v>
      </c>
      <c r="F6" s="9">
        <v>4615</v>
      </c>
      <c r="G6" s="9">
        <f t="shared" si="0"/>
        <v>288.97692231998974</v>
      </c>
      <c r="H6" s="9">
        <f t="shared" si="1"/>
        <v>671.81655461997173</v>
      </c>
      <c r="I6" s="9">
        <f t="shared" si="2"/>
        <v>202.06161363211481</v>
      </c>
    </row>
    <row r="7" spans="1:9" ht="15" customHeight="1">
      <c r="A7" s="8">
        <v>4</v>
      </c>
      <c r="B7" s="8" t="s">
        <v>12</v>
      </c>
      <c r="C7" s="9">
        <v>991.51902390682403</v>
      </c>
      <c r="D7" s="10">
        <f>C7/$C$13</f>
        <v>0.23692654618609957</v>
      </c>
      <c r="E7" s="9">
        <v>32482</v>
      </c>
      <c r="F7" s="9">
        <v>17699</v>
      </c>
      <c r="G7" s="9">
        <f t="shared" si="0"/>
        <v>305.25183914377931</v>
      </c>
      <c r="H7" s="9">
        <f t="shared" si="1"/>
        <v>560.21188988463985</v>
      </c>
      <c r="I7" s="9">
        <f t="shared" si="2"/>
        <v>197.58853428724498</v>
      </c>
    </row>
    <row r="8" spans="1:9" ht="15" customHeight="1">
      <c r="A8" s="8">
        <v>5</v>
      </c>
      <c r="B8" s="8" t="s">
        <v>13</v>
      </c>
      <c r="C8" s="9">
        <v>1194.91469777115</v>
      </c>
      <c r="D8" s="10">
        <f>C8/$C$13</f>
        <v>0.28552857333429238</v>
      </c>
      <c r="E8" s="9">
        <v>37054</v>
      </c>
      <c r="F8" s="9">
        <v>11513</v>
      </c>
      <c r="G8" s="9">
        <f t="shared" si="0"/>
        <v>322.47927289122634</v>
      </c>
      <c r="H8" s="9">
        <f t="shared" si="1"/>
        <v>1037.8829998880831</v>
      </c>
      <c r="I8" s="9">
        <f t="shared" si="2"/>
        <v>246.03428207860276</v>
      </c>
    </row>
    <row r="9" spans="1:9" ht="15" customHeight="1">
      <c r="A9" s="8">
        <v>6</v>
      </c>
      <c r="B9" s="8" t="s">
        <v>14</v>
      </c>
      <c r="C9" s="14" t="s">
        <v>44</v>
      </c>
      <c r="D9" s="14" t="s">
        <v>44</v>
      </c>
      <c r="E9" s="14" t="s">
        <v>44</v>
      </c>
      <c r="F9" s="14" t="s">
        <v>44</v>
      </c>
      <c r="G9" s="14" t="s">
        <v>44</v>
      </c>
      <c r="H9" s="14" t="s">
        <v>44</v>
      </c>
      <c r="I9" s="14" t="s">
        <v>44</v>
      </c>
    </row>
    <row r="10" spans="1:9" ht="15" customHeight="1">
      <c r="A10" s="8">
        <v>7</v>
      </c>
      <c r="B10" s="8" t="s">
        <v>15</v>
      </c>
      <c r="C10" s="9">
        <v>495.41472077911402</v>
      </c>
      <c r="D10" s="10">
        <f>C10/$C$13</f>
        <v>0.11838088417250241</v>
      </c>
      <c r="E10" s="9">
        <v>15142</v>
      </c>
      <c r="F10" s="9">
        <v>4451</v>
      </c>
      <c r="G10" s="9">
        <f t="shared" si="0"/>
        <v>327.17918424191919</v>
      </c>
      <c r="H10" s="9">
        <f t="shared" si="1"/>
        <v>1113.0413857090857</v>
      </c>
      <c r="I10" s="9">
        <f t="shared" si="2"/>
        <v>252.85291725571074</v>
      </c>
    </row>
    <row r="11" spans="1:9" ht="15" customHeight="1">
      <c r="A11" s="8">
        <v>8</v>
      </c>
      <c r="B11" s="8" t="s">
        <v>16</v>
      </c>
      <c r="C11" s="9">
        <v>321.24322833101803</v>
      </c>
      <c r="D11" s="10">
        <f>C11/$C$13</f>
        <v>7.6762065819216241E-2</v>
      </c>
      <c r="E11" s="9">
        <v>7514</v>
      </c>
      <c r="F11" s="9">
        <v>1904</v>
      </c>
      <c r="G11" s="9">
        <f t="shared" si="0"/>
        <v>427.52625543121911</v>
      </c>
      <c r="H11" s="9">
        <f t="shared" si="1"/>
        <v>1687.2018294696327</v>
      </c>
      <c r="I11" s="9">
        <f t="shared" si="2"/>
        <v>341.09495469422177</v>
      </c>
    </row>
    <row r="12" spans="1:9" ht="15" customHeight="1">
      <c r="A12" s="8">
        <v>9</v>
      </c>
      <c r="B12" s="8" t="s">
        <v>17</v>
      </c>
      <c r="C12" s="9">
        <v>103.67469821061999</v>
      </c>
      <c r="D12" s="10">
        <f>C12/$C$13</f>
        <v>2.4773390708272156E-2</v>
      </c>
      <c r="E12" s="9">
        <v>740</v>
      </c>
      <c r="F12" s="9">
        <v>282</v>
      </c>
      <c r="G12" s="9">
        <f t="shared" si="0"/>
        <v>1401.0094352786487</v>
      </c>
      <c r="H12" s="9">
        <f t="shared" si="1"/>
        <v>3676.4077379652481</v>
      </c>
      <c r="I12" s="9">
        <f t="shared" si="2"/>
        <v>1014.429532393542</v>
      </c>
    </row>
    <row r="13" spans="1:9" ht="15" customHeight="1">
      <c r="A13" s="73"/>
      <c r="B13" s="73"/>
      <c r="C13" s="11">
        <f>SUM(C4:C12)</f>
        <v>4184.9216133341679</v>
      </c>
      <c r="D13" s="12"/>
      <c r="E13" s="11">
        <f>SUM(E4:E12)</f>
        <v>129664</v>
      </c>
      <c r="F13" s="11">
        <f>SUM(F4:F12)</f>
        <v>57217</v>
      </c>
      <c r="G13" s="11">
        <f>(C13*10000)/E13</f>
        <v>322.75123498690215</v>
      </c>
      <c r="H13" s="11">
        <f>(C13*10000)/F13</f>
        <v>731.41227490678784</v>
      </c>
      <c r="I13" s="11">
        <f>(C13*10000)/(E13+F13)</f>
        <v>223.93510380050233</v>
      </c>
    </row>
    <row r="14" spans="1:9" ht="15" customHeight="1">
      <c r="A14" s="50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52" t="s">
        <v>73</v>
      </c>
      <c r="J1" s="74" t="s">
        <v>135</v>
      </c>
    </row>
    <row r="3" spans="1:10" ht="50.1" customHeight="1">
      <c r="A3" s="2" t="s">
        <v>18</v>
      </c>
      <c r="B3" s="2" t="s">
        <v>19</v>
      </c>
      <c r="C3" s="2" t="s">
        <v>77</v>
      </c>
      <c r="D3" s="2" t="s">
        <v>78</v>
      </c>
      <c r="E3" s="2" t="s">
        <v>27</v>
      </c>
      <c r="F3" s="2" t="s">
        <v>79</v>
      </c>
      <c r="G3" s="2" t="s">
        <v>28</v>
      </c>
      <c r="H3" s="2" t="s">
        <v>29</v>
      </c>
      <c r="I3" s="2" t="s">
        <v>80</v>
      </c>
      <c r="J3" s="2" t="s">
        <v>30</v>
      </c>
    </row>
    <row r="4" spans="1:10" ht="15" customHeight="1">
      <c r="A4" s="5">
        <v>11</v>
      </c>
      <c r="B4" s="5" t="s">
        <v>0</v>
      </c>
      <c r="C4" s="15">
        <v>185.014599002648</v>
      </c>
      <c r="D4" s="15">
        <v>271.868200512258</v>
      </c>
      <c r="E4" s="15">
        <v>1388.6416705652721</v>
      </c>
      <c r="F4" s="15">
        <v>86.853601509610002</v>
      </c>
      <c r="G4" s="15">
        <v>185.014599002648</v>
      </c>
      <c r="H4" s="16">
        <f>E4/SUM($E4:$G4)</f>
        <v>0.83627426415969541</v>
      </c>
      <c r="I4" s="16">
        <f t="shared" ref="I4:J4" si="0">F4/SUM($E4:$G4)</f>
        <v>5.2305381029291553E-2</v>
      </c>
      <c r="J4" s="16">
        <f t="shared" si="0"/>
        <v>0.11142035481101309</v>
      </c>
    </row>
    <row r="5" spans="1:10" ht="15" customHeight="1">
      <c r="A5" s="8">
        <v>12</v>
      </c>
      <c r="B5" s="8" t="s">
        <v>1</v>
      </c>
      <c r="C5" s="17">
        <v>164.737528942654</v>
      </c>
      <c r="D5" s="17">
        <v>211.698752423249</v>
      </c>
      <c r="E5" s="17">
        <v>327.34595600313406</v>
      </c>
      <c r="F5" s="17">
        <v>46.96122348059501</v>
      </c>
      <c r="G5" s="17">
        <v>164.737528942654</v>
      </c>
      <c r="H5" s="18">
        <f t="shared" ref="H5:H13" si="1">E5/SUM($E5:$G5)</f>
        <v>0.60727051186300529</v>
      </c>
      <c r="I5" s="18">
        <f t="shared" ref="I5:I13" si="2">F5/SUM($E5:$G5)</f>
        <v>8.7119347888021184E-2</v>
      </c>
      <c r="J5" s="18">
        <f t="shared" ref="J5:J13" si="3">G5/SUM($E5:$G5)</f>
        <v>0.30561014024897359</v>
      </c>
    </row>
    <row r="6" spans="1:10" ht="15" customHeight="1">
      <c r="A6" s="8">
        <v>13</v>
      </c>
      <c r="B6" s="8" t="s">
        <v>2</v>
      </c>
      <c r="C6" s="17">
        <v>44.596724270239598</v>
      </c>
      <c r="D6" s="17">
        <v>70.549638680953194</v>
      </c>
      <c r="E6" s="17">
        <v>355.67623031867686</v>
      </c>
      <c r="F6" s="17">
        <v>25.952914410713596</v>
      </c>
      <c r="G6" s="17">
        <v>44.596724270239598</v>
      </c>
      <c r="H6" s="18">
        <f t="shared" si="1"/>
        <v>0.8344782806202351</v>
      </c>
      <c r="I6" s="18">
        <f t="shared" si="2"/>
        <v>6.0890049849921524E-2</v>
      </c>
      <c r="J6" s="18">
        <f t="shared" si="3"/>
        <v>0.10463166952984336</v>
      </c>
    </row>
    <row r="7" spans="1:10" ht="15" customHeight="1">
      <c r="A7" s="8">
        <v>14</v>
      </c>
      <c r="B7" s="8" t="s">
        <v>3</v>
      </c>
      <c r="C7" s="17">
        <v>5.6698549926201203</v>
      </c>
      <c r="D7" s="17">
        <v>17.232131192984198</v>
      </c>
      <c r="E7" s="17">
        <v>272.29406144372484</v>
      </c>
      <c r="F7" s="17">
        <v>11.562276200364078</v>
      </c>
      <c r="G7" s="17">
        <v>5.6698549926201203</v>
      </c>
      <c r="H7" s="18">
        <f t="shared" si="1"/>
        <v>0.94048161571824807</v>
      </c>
      <c r="I7" s="18">
        <f t="shared" si="2"/>
        <v>3.9935164743012258E-2</v>
      </c>
      <c r="J7" s="18">
        <f t="shared" si="3"/>
        <v>1.9583219538739718E-2</v>
      </c>
    </row>
    <row r="8" spans="1:10" ht="15" customHeight="1">
      <c r="A8" s="8">
        <v>15</v>
      </c>
      <c r="B8" s="8" t="s">
        <v>4</v>
      </c>
      <c r="C8" s="14" t="s">
        <v>44</v>
      </c>
      <c r="D8" s="14" t="s">
        <v>44</v>
      </c>
      <c r="E8" s="17">
        <v>371.60979426699203</v>
      </c>
      <c r="F8" s="14" t="s">
        <v>44</v>
      </c>
      <c r="G8" s="14" t="s">
        <v>44</v>
      </c>
      <c r="H8" s="14" t="s">
        <v>44</v>
      </c>
      <c r="I8" s="14" t="s">
        <v>44</v>
      </c>
      <c r="J8" s="14" t="s">
        <v>44</v>
      </c>
    </row>
    <row r="9" spans="1:10" ht="15" customHeight="1">
      <c r="A9" s="8">
        <v>16</v>
      </c>
      <c r="B9" s="8" t="s">
        <v>5</v>
      </c>
      <c r="C9" s="14" t="s">
        <v>44</v>
      </c>
      <c r="D9" s="14" t="s">
        <v>44</v>
      </c>
      <c r="E9" s="17">
        <v>46.827604606435301</v>
      </c>
      <c r="F9" s="14" t="s">
        <v>44</v>
      </c>
      <c r="G9" s="14" t="s">
        <v>44</v>
      </c>
      <c r="H9" s="14" t="s">
        <v>44</v>
      </c>
      <c r="I9" s="14" t="s">
        <v>44</v>
      </c>
      <c r="J9" s="14" t="s">
        <v>44</v>
      </c>
    </row>
    <row r="10" spans="1:10" ht="15" customHeight="1">
      <c r="A10" s="8">
        <v>17</v>
      </c>
      <c r="B10" s="8" t="s">
        <v>6</v>
      </c>
      <c r="C10" s="14" t="s">
        <v>44</v>
      </c>
      <c r="D10" s="14" t="s">
        <v>44</v>
      </c>
      <c r="E10" s="17">
        <v>160.01841329464199</v>
      </c>
      <c r="F10" s="14" t="s">
        <v>44</v>
      </c>
      <c r="G10" s="14" t="s">
        <v>44</v>
      </c>
      <c r="H10" s="14" t="s">
        <v>44</v>
      </c>
      <c r="I10" s="14" t="s">
        <v>44</v>
      </c>
      <c r="J10" s="14" t="s">
        <v>44</v>
      </c>
    </row>
    <row r="11" spans="1:10" ht="15" customHeight="1">
      <c r="A11" s="8">
        <v>18</v>
      </c>
      <c r="B11" s="8" t="s">
        <v>7</v>
      </c>
      <c r="C11" s="14" t="s">
        <v>44</v>
      </c>
      <c r="D11" s="14" t="s">
        <v>44</v>
      </c>
      <c r="E11" s="17">
        <v>375.875490302034</v>
      </c>
      <c r="F11" s="14" t="s">
        <v>44</v>
      </c>
      <c r="G11" s="14" t="s">
        <v>44</v>
      </c>
      <c r="H11" s="14" t="s">
        <v>44</v>
      </c>
      <c r="I11" s="14" t="s">
        <v>44</v>
      </c>
      <c r="J11" s="14" t="s">
        <v>44</v>
      </c>
    </row>
    <row r="12" spans="1:10" ht="15" customHeight="1">
      <c r="A12" s="8">
        <v>19</v>
      </c>
      <c r="B12" s="8" t="s">
        <v>8</v>
      </c>
      <c r="C12" s="14" t="s">
        <v>44</v>
      </c>
      <c r="D12" s="14" t="s">
        <v>44</v>
      </c>
      <c r="E12" s="17">
        <v>315.28366972382304</v>
      </c>
      <c r="F12" s="14" t="s">
        <v>44</v>
      </c>
      <c r="G12" s="14" t="s">
        <v>44</v>
      </c>
      <c r="H12" s="14" t="s">
        <v>44</v>
      </c>
      <c r="I12" s="14" t="s">
        <v>44</v>
      </c>
      <c r="J12" s="14" t="s">
        <v>44</v>
      </c>
    </row>
    <row r="13" spans="1:10" ht="15" customHeight="1">
      <c r="A13" s="73"/>
      <c r="B13" s="73"/>
      <c r="C13" s="11">
        <f>SUM(C4:C12)</f>
        <v>400.01870720816169</v>
      </c>
      <c r="D13" s="11">
        <f t="shared" ref="D13:G13" si="4">SUM(D4:D12)</f>
        <v>571.34872280944444</v>
      </c>
      <c r="E13" s="11">
        <f t="shared" si="4"/>
        <v>3613.5728905247342</v>
      </c>
      <c r="F13" s="11">
        <f t="shared" si="4"/>
        <v>171.33001560128267</v>
      </c>
      <c r="G13" s="11">
        <f t="shared" si="4"/>
        <v>400.01870720816169</v>
      </c>
      <c r="H13" s="19">
        <f t="shared" si="1"/>
        <v>0.86347445051563487</v>
      </c>
      <c r="I13" s="19">
        <f t="shared" si="2"/>
        <v>4.0939838647248143E-2</v>
      </c>
      <c r="J13" s="19">
        <f t="shared" si="3"/>
        <v>9.5585710837116936E-2</v>
      </c>
    </row>
    <row r="14" spans="1:10" ht="15" customHeight="1">
      <c r="A14" s="50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52" t="s">
        <v>74</v>
      </c>
      <c r="J1" s="74" t="s">
        <v>135</v>
      </c>
    </row>
    <row r="3" spans="1:10" ht="50.1" customHeight="1">
      <c r="A3" s="2" t="s">
        <v>25</v>
      </c>
      <c r="B3" s="2" t="s">
        <v>26</v>
      </c>
      <c r="C3" s="2" t="s">
        <v>77</v>
      </c>
      <c r="D3" s="2" t="s">
        <v>78</v>
      </c>
      <c r="E3" s="2" t="s">
        <v>27</v>
      </c>
      <c r="F3" s="2" t="s">
        <v>79</v>
      </c>
      <c r="G3" s="2" t="s">
        <v>28</v>
      </c>
      <c r="H3" s="2" t="s">
        <v>29</v>
      </c>
      <c r="I3" s="2" t="s">
        <v>80</v>
      </c>
      <c r="J3" s="2" t="s">
        <v>30</v>
      </c>
    </row>
    <row r="4" spans="1:10" ht="15" customHeight="1">
      <c r="A4" s="5">
        <v>1</v>
      </c>
      <c r="B4" s="5" t="s">
        <v>9</v>
      </c>
      <c r="C4" s="13" t="s">
        <v>44</v>
      </c>
      <c r="D4" s="13" t="s">
        <v>44</v>
      </c>
      <c r="E4" s="13" t="s">
        <v>44</v>
      </c>
      <c r="F4" s="13" t="s">
        <v>44</v>
      </c>
      <c r="G4" s="13" t="s">
        <v>44</v>
      </c>
      <c r="H4" s="13" t="s">
        <v>44</v>
      </c>
      <c r="I4" s="13" t="s">
        <v>44</v>
      </c>
      <c r="J4" s="13" t="s">
        <v>44</v>
      </c>
    </row>
    <row r="5" spans="1:10" ht="15" customHeight="1">
      <c r="A5" s="8">
        <v>2</v>
      </c>
      <c r="B5" s="8" t="s">
        <v>10</v>
      </c>
      <c r="C5" s="17">
        <v>78.167392068638108</v>
      </c>
      <c r="D5" s="17">
        <v>114.27127260972699</v>
      </c>
      <c r="E5" s="17">
        <v>653.84063176859797</v>
      </c>
      <c r="F5" s="17">
        <v>36.103880541088884</v>
      </c>
      <c r="G5" s="17">
        <v>78.167392068638108</v>
      </c>
      <c r="H5" s="18">
        <f t="shared" ref="H5:H13" si="0">E5/SUM($E5:$G5)</f>
        <v>0.85123095741861599</v>
      </c>
      <c r="I5" s="18">
        <f t="shared" ref="I5:I13" si="1">F5/SUM($E5:$G5)</f>
        <v>4.7003412309186553E-2</v>
      </c>
      <c r="J5" s="18">
        <f t="shared" ref="J5:J13" si="2">G5/SUM($E5:$G5)</f>
        <v>0.10176563027219745</v>
      </c>
    </row>
    <row r="6" spans="1:10" ht="15" customHeight="1">
      <c r="A6" s="8">
        <v>3</v>
      </c>
      <c r="B6" s="8" t="s">
        <v>11</v>
      </c>
      <c r="C6" s="17">
        <v>32.509618026823397</v>
      </c>
      <c r="D6" s="17">
        <v>48.104773310952801</v>
      </c>
      <c r="E6" s="17">
        <v>261.93856664616419</v>
      </c>
      <c r="F6" s="17">
        <v>15.595155284129405</v>
      </c>
      <c r="G6" s="17">
        <v>32.509618026823397</v>
      </c>
      <c r="H6" s="18">
        <f t="shared" si="0"/>
        <v>0.84484500354819325</v>
      </c>
      <c r="I6" s="18">
        <f t="shared" si="1"/>
        <v>5.0299920283036613E-2</v>
      </c>
      <c r="J6" s="18">
        <f t="shared" si="2"/>
        <v>0.10485507616877014</v>
      </c>
    </row>
    <row r="7" spans="1:10" ht="15" customHeight="1">
      <c r="A7" s="8">
        <v>4</v>
      </c>
      <c r="B7" s="8" t="s">
        <v>12</v>
      </c>
      <c r="C7" s="17">
        <v>80.125554622464307</v>
      </c>
      <c r="D7" s="17">
        <v>117.89946768070699</v>
      </c>
      <c r="E7" s="17">
        <v>873.61955622611708</v>
      </c>
      <c r="F7" s="17">
        <v>37.773913058242684</v>
      </c>
      <c r="G7" s="17">
        <v>80.125554622464307</v>
      </c>
      <c r="H7" s="18">
        <f t="shared" si="0"/>
        <v>0.88109207706761428</v>
      </c>
      <c r="I7" s="18">
        <f t="shared" si="1"/>
        <v>3.8097012913987628E-2</v>
      </c>
      <c r="J7" s="18">
        <f t="shared" si="2"/>
        <v>8.081091001839813E-2</v>
      </c>
    </row>
    <row r="8" spans="1:10" ht="15" customHeight="1">
      <c r="A8" s="8">
        <v>5</v>
      </c>
      <c r="B8" s="8" t="s">
        <v>13</v>
      </c>
      <c r="C8" s="17">
        <v>140.899405397057</v>
      </c>
      <c r="D8" s="17">
        <v>188.22978242747499</v>
      </c>
      <c r="E8" s="17">
        <v>1006.684915343675</v>
      </c>
      <c r="F8" s="17">
        <v>47.330377030417992</v>
      </c>
      <c r="G8" s="17">
        <v>140.899405397057</v>
      </c>
      <c r="H8" s="18">
        <f t="shared" si="0"/>
        <v>0.84247429312018995</v>
      </c>
      <c r="I8" s="18">
        <f t="shared" si="1"/>
        <v>3.9609837521207475E-2</v>
      </c>
      <c r="J8" s="18">
        <f t="shared" si="2"/>
        <v>0.11791586935860257</v>
      </c>
    </row>
    <row r="9" spans="1:10" ht="15" customHeight="1">
      <c r="A9" s="8">
        <v>6</v>
      </c>
      <c r="B9" s="8" t="s">
        <v>14</v>
      </c>
      <c r="C9" s="14" t="s">
        <v>44</v>
      </c>
      <c r="D9" s="14" t="s">
        <v>44</v>
      </c>
      <c r="E9" s="14" t="s">
        <v>44</v>
      </c>
      <c r="F9" s="14" t="s">
        <v>44</v>
      </c>
      <c r="G9" s="14" t="s">
        <v>44</v>
      </c>
      <c r="H9" s="14" t="s">
        <v>44</v>
      </c>
      <c r="I9" s="14" t="s">
        <v>44</v>
      </c>
      <c r="J9" s="14" t="s">
        <v>44</v>
      </c>
    </row>
    <row r="10" spans="1:10" ht="15" customHeight="1">
      <c r="A10" s="8">
        <v>7</v>
      </c>
      <c r="B10" s="8" t="s">
        <v>15</v>
      </c>
      <c r="C10" s="17">
        <v>38.541437794140904</v>
      </c>
      <c r="D10" s="17">
        <v>56.840209614307597</v>
      </c>
      <c r="E10" s="17">
        <v>438.57451116480644</v>
      </c>
      <c r="F10" s="17">
        <v>18.298771820166692</v>
      </c>
      <c r="G10" s="17">
        <v>38.541437794140904</v>
      </c>
      <c r="H10" s="18">
        <f t="shared" si="0"/>
        <v>0.88526741893152106</v>
      </c>
      <c r="I10" s="18">
        <f t="shared" si="1"/>
        <v>3.6936269861721362E-2</v>
      </c>
      <c r="J10" s="18">
        <f t="shared" si="2"/>
        <v>7.779631120675766E-2</v>
      </c>
    </row>
    <row r="11" spans="1:10" ht="15" customHeight="1">
      <c r="A11" s="8">
        <v>8</v>
      </c>
      <c r="B11" s="8" t="s">
        <v>16</v>
      </c>
      <c r="C11" s="17">
        <v>25.2149697111719</v>
      </c>
      <c r="D11" s="17">
        <v>38.006894489082001</v>
      </c>
      <c r="E11" s="17">
        <v>283.23633384193602</v>
      </c>
      <c r="F11" s="17">
        <v>12.791924777910101</v>
      </c>
      <c r="G11" s="17">
        <v>25.2149697111719</v>
      </c>
      <c r="H11" s="18">
        <f t="shared" si="0"/>
        <v>0.88168810690098476</v>
      </c>
      <c r="I11" s="18">
        <f t="shared" si="1"/>
        <v>3.9820060470594401E-2</v>
      </c>
      <c r="J11" s="18">
        <f t="shared" si="2"/>
        <v>7.8491832628421021E-2</v>
      </c>
    </row>
    <row r="12" spans="1:10" ht="15" customHeight="1">
      <c r="A12" s="8">
        <v>9</v>
      </c>
      <c r="B12" s="8" t="s">
        <v>17</v>
      </c>
      <c r="C12" s="17">
        <v>4.5603295878659802</v>
      </c>
      <c r="D12" s="17">
        <v>7.9963226771912304</v>
      </c>
      <c r="E12" s="17">
        <v>95.678375533428763</v>
      </c>
      <c r="F12" s="17">
        <v>3.4359930893252502</v>
      </c>
      <c r="G12" s="17">
        <v>4.5603295878659802</v>
      </c>
      <c r="H12" s="18">
        <f t="shared" si="0"/>
        <v>0.92287103010469995</v>
      </c>
      <c r="I12" s="18">
        <f t="shared" si="1"/>
        <v>3.314206020011623E-2</v>
      </c>
      <c r="J12" s="18">
        <f t="shared" si="2"/>
        <v>4.3986909695183846E-2</v>
      </c>
    </row>
    <row r="13" spans="1:10" ht="15" customHeight="1">
      <c r="A13" s="73"/>
      <c r="B13" s="73"/>
      <c r="C13" s="11">
        <f>SUM(C4:C12)</f>
        <v>400.01870720816157</v>
      </c>
      <c r="D13" s="11">
        <f t="shared" ref="D13:G13" si="3">SUM(D4:D12)</f>
        <v>571.34872280944251</v>
      </c>
      <c r="E13" s="11">
        <f t="shared" si="3"/>
        <v>3613.5728905247256</v>
      </c>
      <c r="F13" s="11">
        <f t="shared" si="3"/>
        <v>171.33001560128099</v>
      </c>
      <c r="G13" s="11">
        <f t="shared" si="3"/>
        <v>400.01870720816157</v>
      </c>
      <c r="H13" s="19">
        <f t="shared" si="0"/>
        <v>0.86347445051563509</v>
      </c>
      <c r="I13" s="19">
        <f t="shared" si="1"/>
        <v>4.0939838647247852E-2</v>
      </c>
      <c r="J13" s="19">
        <f t="shared" si="2"/>
        <v>9.5585710837117158E-2</v>
      </c>
    </row>
    <row r="14" spans="1:10" ht="15" customHeight="1">
      <c r="A14" s="50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J26" sqref="J26"/>
    </sheetView>
  </sheetViews>
  <sheetFormatPr baseColWidth="10" defaultRowHeight="12.75"/>
  <cols>
    <col min="1" max="1" width="10.7109375" style="1" customWidth="1"/>
    <col min="2" max="2" width="44.7109375" style="1" customWidth="1"/>
    <col min="3" max="12" width="17.7109375" style="1" customWidth="1"/>
    <col min="13" max="16384" width="11.42578125" style="1"/>
  </cols>
  <sheetData>
    <row r="1" spans="1:12" ht="18.75">
      <c r="A1" s="52" t="s">
        <v>75</v>
      </c>
      <c r="L1" s="74" t="s">
        <v>135</v>
      </c>
    </row>
    <row r="3" spans="1:12" ht="50.1" customHeight="1">
      <c r="A3" s="2" t="s">
        <v>18</v>
      </c>
      <c r="B3" s="2" t="s">
        <v>19</v>
      </c>
      <c r="C3" s="2" t="s">
        <v>31</v>
      </c>
      <c r="D3" s="2" t="s">
        <v>32</v>
      </c>
      <c r="E3" s="2" t="s">
        <v>140</v>
      </c>
      <c r="F3" s="2" t="s">
        <v>138</v>
      </c>
      <c r="G3" s="2" t="s">
        <v>33</v>
      </c>
      <c r="H3" s="2" t="s">
        <v>34</v>
      </c>
      <c r="I3" s="2" t="s">
        <v>35</v>
      </c>
      <c r="J3" s="2" t="s">
        <v>141</v>
      </c>
      <c r="K3" s="2" t="s">
        <v>139</v>
      </c>
      <c r="L3" s="2" t="s">
        <v>36</v>
      </c>
    </row>
    <row r="4" spans="1:12" ht="15" customHeight="1">
      <c r="A4" s="20">
        <v>11</v>
      </c>
      <c r="B4" s="20" t="s">
        <v>0</v>
      </c>
      <c r="C4" s="21">
        <v>36.329837612769197</v>
      </c>
      <c r="D4" s="21">
        <v>82.233310149426202</v>
      </c>
      <c r="E4" s="15">
        <v>371.75600048352896</v>
      </c>
      <c r="F4" s="15">
        <v>766.44132964449307</v>
      </c>
      <c r="G4" s="15">
        <v>398.76854420296701</v>
      </c>
      <c r="H4" s="16">
        <v>2.1944548919375157E-2</v>
      </c>
      <c r="I4" s="16">
        <v>4.9671923024009398E-2</v>
      </c>
      <c r="J4" s="16">
        <v>0.22455420323196487</v>
      </c>
      <c r="K4" s="16">
        <v>0.46295855851287676</v>
      </c>
      <c r="L4" s="16">
        <v>0.24087076631177393</v>
      </c>
    </row>
    <row r="5" spans="1:12" ht="15" customHeight="1">
      <c r="A5" s="22">
        <v>12</v>
      </c>
      <c r="B5" s="22" t="s">
        <v>1</v>
      </c>
      <c r="C5" s="23">
        <v>2.56485196314553</v>
      </c>
      <c r="D5" s="23">
        <v>24.193503265697</v>
      </c>
      <c r="E5" s="17">
        <v>126.41706477930001</v>
      </c>
      <c r="F5" s="17">
        <v>208.07554164137599</v>
      </c>
      <c r="G5" s="17">
        <v>177.793745590773</v>
      </c>
      <c r="H5" s="18">
        <v>4.7581433018359792E-3</v>
      </c>
      <c r="I5" s="18">
        <v>4.4882183130150258E-2</v>
      </c>
      <c r="J5" s="18">
        <v>0.23452055660931792</v>
      </c>
      <c r="K5" s="18">
        <v>0.38600794859232618</v>
      </c>
      <c r="L5" s="18">
        <v>0.32983116836636955</v>
      </c>
    </row>
    <row r="6" spans="1:12" ht="15" customHeight="1">
      <c r="A6" s="22">
        <v>13</v>
      </c>
      <c r="B6" s="22" t="s">
        <v>2</v>
      </c>
      <c r="C6" s="23">
        <v>21.110419593900001</v>
      </c>
      <c r="D6" s="23">
        <v>22.173982971869101</v>
      </c>
      <c r="E6" s="17">
        <v>117.262764163098</v>
      </c>
      <c r="F6" s="17">
        <v>189.51860014609201</v>
      </c>
      <c r="G6" s="17">
        <v>76.160102104817895</v>
      </c>
      <c r="H6" s="18">
        <v>4.9528715008383552E-2</v>
      </c>
      <c r="I6" s="18">
        <v>5.202401962355125E-2</v>
      </c>
      <c r="J6" s="18">
        <v>0.27511883416128768</v>
      </c>
      <c r="K6" s="18">
        <v>0.44464358908981205</v>
      </c>
      <c r="L6" s="18">
        <v>0.17868484211696556</v>
      </c>
    </row>
    <row r="7" spans="1:12" ht="15" customHeight="1">
      <c r="A7" s="22">
        <v>14</v>
      </c>
      <c r="B7" s="22" t="s">
        <v>3</v>
      </c>
      <c r="C7" s="23">
        <v>30.600961184457397</v>
      </c>
      <c r="D7" s="23">
        <v>43.736613667332499</v>
      </c>
      <c r="E7" s="17">
        <v>104.820988654925</v>
      </c>
      <c r="F7" s="17">
        <v>96.543721531968401</v>
      </c>
      <c r="G7" s="17">
        <v>13.823907496230699</v>
      </c>
      <c r="H7" s="18">
        <v>0.10569323941483197</v>
      </c>
      <c r="I7" s="18">
        <v>0.15106271831367485</v>
      </c>
      <c r="J7" s="18">
        <v>0.36204319801665147</v>
      </c>
      <c r="K7" s="18">
        <v>0.33345418832987345</v>
      </c>
      <c r="L7" s="18">
        <v>4.7746655924968427E-2</v>
      </c>
    </row>
    <row r="8" spans="1:12" ht="15" customHeight="1">
      <c r="A8" s="22">
        <v>15</v>
      </c>
      <c r="B8" s="22" t="s">
        <v>4</v>
      </c>
      <c r="C8" s="23">
        <v>17.401041459914598</v>
      </c>
      <c r="D8" s="23">
        <v>24.4743197107695</v>
      </c>
      <c r="E8" s="17">
        <v>111.238918624482</v>
      </c>
      <c r="F8" s="17">
        <v>134.09181052758501</v>
      </c>
      <c r="G8" s="17">
        <v>84.403705607262808</v>
      </c>
      <c r="H8" s="18">
        <v>4.682611074976014E-2</v>
      </c>
      <c r="I8" s="18">
        <v>6.5860265199733328E-2</v>
      </c>
      <c r="J8" s="18">
        <v>0.29934334305178506</v>
      </c>
      <c r="K8" s="18">
        <v>0.36084035457676367</v>
      </c>
      <c r="L8" s="18">
        <v>0.22712992642195776</v>
      </c>
    </row>
    <row r="9" spans="1:12" ht="15" customHeight="1">
      <c r="A9" s="22">
        <v>16</v>
      </c>
      <c r="B9" s="22" t="s">
        <v>5</v>
      </c>
      <c r="C9" s="23">
        <v>1.9677357229203498</v>
      </c>
      <c r="D9" s="23">
        <v>1.04486541718195</v>
      </c>
      <c r="E9" s="17">
        <v>7.5506940903895199</v>
      </c>
      <c r="F9" s="17">
        <v>20.9376366271783</v>
      </c>
      <c r="G9" s="17">
        <v>15.326673912448701</v>
      </c>
      <c r="H9" s="18">
        <v>4.2020848398274982E-2</v>
      </c>
      <c r="I9" s="18">
        <v>2.2313022414839952E-2</v>
      </c>
      <c r="J9" s="18">
        <v>0.16124450452275088</v>
      </c>
      <c r="K9" s="18">
        <v>0.44712165575927909</v>
      </c>
      <c r="L9" s="18">
        <v>0.32729996890485502</v>
      </c>
    </row>
    <row r="10" spans="1:12" ht="15" customHeight="1">
      <c r="A10" s="22">
        <v>17</v>
      </c>
      <c r="B10" s="22" t="s">
        <v>6</v>
      </c>
      <c r="C10" s="23">
        <v>8.7185296002281909</v>
      </c>
      <c r="D10" s="23">
        <v>13.8663388389853</v>
      </c>
      <c r="E10" s="17">
        <v>29.0716155598905</v>
      </c>
      <c r="F10" s="17">
        <v>46.0497095142536</v>
      </c>
      <c r="G10" s="17">
        <v>62.312216863903998</v>
      </c>
      <c r="H10" s="18">
        <v>5.4484540745488384E-2</v>
      </c>
      <c r="I10" s="18">
        <v>8.665464683903451E-2</v>
      </c>
      <c r="J10" s="18">
        <v>0.18167669264649525</v>
      </c>
      <c r="K10" s="18">
        <v>0.28777757137873183</v>
      </c>
      <c r="L10" s="18">
        <v>0.38940654839024996</v>
      </c>
    </row>
    <row r="11" spans="1:12" ht="15" customHeight="1">
      <c r="A11" s="22">
        <v>18</v>
      </c>
      <c r="B11" s="22" t="s">
        <v>7</v>
      </c>
      <c r="C11" s="23">
        <v>23.175413986271799</v>
      </c>
      <c r="D11" s="23">
        <v>31.1788760800681</v>
      </c>
      <c r="E11" s="17">
        <v>112.514224091495</v>
      </c>
      <c r="F11" s="17">
        <v>139.34058612687801</v>
      </c>
      <c r="G11" s="17">
        <v>69.666394544382598</v>
      </c>
      <c r="H11" s="18">
        <v>6.165715590692946E-2</v>
      </c>
      <c r="I11" s="18">
        <v>8.2950010067149041E-2</v>
      </c>
      <c r="J11" s="18">
        <v>0.29933907807066112</v>
      </c>
      <c r="K11" s="18">
        <v>0.37070941852762684</v>
      </c>
      <c r="L11" s="18">
        <v>0.18534433742763354</v>
      </c>
    </row>
    <row r="12" spans="1:12" ht="15" customHeight="1">
      <c r="A12" s="22">
        <v>19</v>
      </c>
      <c r="B12" s="22" t="s">
        <v>8</v>
      </c>
      <c r="C12" s="23">
        <v>6.1306506370801799</v>
      </c>
      <c r="D12" s="23">
        <v>9.5931239999967396E-5</v>
      </c>
      <c r="E12" s="17">
        <v>2.1173263037554904</v>
      </c>
      <c r="F12" s="17">
        <v>28.691949035949104</v>
      </c>
      <c r="G12" s="17">
        <v>278.343645714567</v>
      </c>
      <c r="H12" s="18">
        <v>1.9444872242538217E-2</v>
      </c>
      <c r="I12" s="18">
        <v>3.0426961448190599E-7</v>
      </c>
      <c r="J12" s="18">
        <v>6.7156231710994354E-3</v>
      </c>
      <c r="K12" s="18">
        <v>9.1003600828110792E-2</v>
      </c>
      <c r="L12" s="18">
        <v>0.88283559948863699</v>
      </c>
    </row>
    <row r="13" spans="1:12" ht="15" customHeight="1">
      <c r="A13" s="73"/>
      <c r="B13" s="73"/>
      <c r="C13" s="24">
        <f t="shared" ref="C13:G13" si="0">SUM(C4:C12)</f>
        <v>147.99944176068726</v>
      </c>
      <c r="D13" s="24">
        <f t="shared" si="0"/>
        <v>242.90190603256966</v>
      </c>
      <c r="E13" s="11">
        <f t="shared" si="0"/>
        <v>982.74959675086438</v>
      </c>
      <c r="F13" s="11">
        <f t="shared" si="0"/>
        <v>1629.6908847957736</v>
      </c>
      <c r="G13" s="11">
        <f t="shared" si="0"/>
        <v>1176.5989360373537</v>
      </c>
      <c r="H13" s="19">
        <v>3.5407066766729646E-2</v>
      </c>
      <c r="I13" s="19">
        <v>5.8111327328976455E-2</v>
      </c>
      <c r="J13" s="19">
        <v>0.2351108907788958</v>
      </c>
      <c r="K13" s="19">
        <v>0.38988372713188207</v>
      </c>
      <c r="L13" s="19">
        <v>0.28148698799351601</v>
      </c>
    </row>
    <row r="14" spans="1:12" ht="15" customHeight="1">
      <c r="A14" s="50" t="s">
        <v>24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46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5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52" t="s">
        <v>76</v>
      </c>
      <c r="F1" s="74" t="s">
        <v>135</v>
      </c>
    </row>
    <row r="3" spans="1:6" ht="50.1" customHeight="1">
      <c r="A3" s="2" t="s">
        <v>18</v>
      </c>
      <c r="B3" s="2" t="s">
        <v>19</v>
      </c>
      <c r="C3" s="2" t="s">
        <v>37</v>
      </c>
      <c r="D3" s="2" t="s">
        <v>38</v>
      </c>
      <c r="E3" s="2" t="s">
        <v>39</v>
      </c>
      <c r="F3" s="2" t="s">
        <v>40</v>
      </c>
    </row>
    <row r="4" spans="1:6" ht="15" customHeight="1">
      <c r="A4" s="5">
        <v>11</v>
      </c>
      <c r="B4" s="5" t="s">
        <v>0</v>
      </c>
      <c r="C4" s="15">
        <v>1612.4096</v>
      </c>
      <c r="D4" s="15">
        <v>1660.5098710775301</v>
      </c>
      <c r="E4" s="15">
        <f t="shared" ref="E4:E13" si="0">D4-C4</f>
        <v>48.100271077530124</v>
      </c>
      <c r="F4" s="26">
        <f t="shared" ref="F4:F13" si="1">D4/C4-1</f>
        <v>2.9831297877121354E-2</v>
      </c>
    </row>
    <row r="5" spans="1:6" ht="15" customHeight="1">
      <c r="A5" s="8">
        <v>12</v>
      </c>
      <c r="B5" s="8" t="s">
        <v>1</v>
      </c>
      <c r="C5" s="17">
        <v>549.69619999999998</v>
      </c>
      <c r="D5" s="17">
        <v>539.04470842638307</v>
      </c>
      <c r="E5" s="17">
        <f t="shared" si="0"/>
        <v>-10.651491573616909</v>
      </c>
      <c r="F5" s="27">
        <f t="shared" si="1"/>
        <v>-1.9377051494292474E-2</v>
      </c>
    </row>
    <row r="6" spans="1:6" ht="15" customHeight="1">
      <c r="A6" s="8">
        <v>13</v>
      </c>
      <c r="B6" s="8" t="s">
        <v>2</v>
      </c>
      <c r="C6" s="17">
        <v>402.24779999999998</v>
      </c>
      <c r="D6" s="17">
        <v>426.22586899963005</v>
      </c>
      <c r="E6" s="17">
        <f t="shared" si="0"/>
        <v>23.978068999630068</v>
      </c>
      <c r="F6" s="27">
        <f t="shared" si="1"/>
        <v>5.9610193019402624E-2</v>
      </c>
    </row>
    <row r="7" spans="1:6" ht="15" customHeight="1">
      <c r="A7" s="8">
        <v>14</v>
      </c>
      <c r="B7" s="8" t="s">
        <v>3</v>
      </c>
      <c r="C7" s="17">
        <v>285.82859999999999</v>
      </c>
      <c r="D7" s="17">
        <v>289.52619263670903</v>
      </c>
      <c r="E7" s="17">
        <f t="shared" si="0"/>
        <v>3.6975926367090324</v>
      </c>
      <c r="F7" s="27">
        <f t="shared" si="1"/>
        <v>1.2936398375491542E-2</v>
      </c>
    </row>
    <row r="8" spans="1:6" ht="15" customHeight="1">
      <c r="A8" s="8">
        <v>15</v>
      </c>
      <c r="B8" s="8" t="s">
        <v>4</v>
      </c>
      <c r="C8" s="17">
        <v>353.73039999999997</v>
      </c>
      <c r="D8" s="17">
        <v>371.60979426699203</v>
      </c>
      <c r="E8" s="17">
        <f t="shared" si="0"/>
        <v>17.879394266992051</v>
      </c>
      <c r="F8" s="27">
        <f t="shared" si="1"/>
        <v>5.0545257820622913E-2</v>
      </c>
    </row>
    <row r="9" spans="1:6" ht="15" customHeight="1">
      <c r="A9" s="8">
        <v>16</v>
      </c>
      <c r="B9" s="8" t="s">
        <v>5</v>
      </c>
      <c r="C9" s="17">
        <v>60.792900000000003</v>
      </c>
      <c r="D9" s="17">
        <v>46.827604606435301</v>
      </c>
      <c r="E9" s="17">
        <f t="shared" si="0"/>
        <v>-13.965295393564702</v>
      </c>
      <c r="F9" s="27">
        <f t="shared" si="1"/>
        <v>-0.22971918420678572</v>
      </c>
    </row>
    <row r="10" spans="1:6" ht="15" customHeight="1">
      <c r="A10" s="8">
        <v>17</v>
      </c>
      <c r="B10" s="8" t="s">
        <v>6</v>
      </c>
      <c r="C10" s="14" t="s">
        <v>44</v>
      </c>
      <c r="D10" s="17">
        <v>160.01841329464199</v>
      </c>
      <c r="E10" s="17">
        <v>160.01841329464199</v>
      </c>
      <c r="F10" s="27">
        <v>1</v>
      </c>
    </row>
    <row r="11" spans="1:6" ht="15" customHeight="1">
      <c r="A11" s="8">
        <v>18</v>
      </c>
      <c r="B11" s="8" t="s">
        <v>7</v>
      </c>
      <c r="C11" s="17">
        <v>373.45069999999998</v>
      </c>
      <c r="D11" s="17">
        <v>375.875490302034</v>
      </c>
      <c r="E11" s="17">
        <f t="shared" si="0"/>
        <v>2.4247903020340118</v>
      </c>
      <c r="F11" s="27">
        <f t="shared" si="1"/>
        <v>6.4929328075540305E-3</v>
      </c>
    </row>
    <row r="12" spans="1:6" ht="15" customHeight="1">
      <c r="A12" s="8">
        <v>19</v>
      </c>
      <c r="B12" s="8" t="s">
        <v>8</v>
      </c>
      <c r="C12" s="17">
        <v>570.30600000000004</v>
      </c>
      <c r="D12" s="17">
        <v>315.28366972382304</v>
      </c>
      <c r="E12" s="17">
        <f t="shared" si="0"/>
        <v>-255.022330276177</v>
      </c>
      <c r="F12" s="27">
        <f t="shared" si="1"/>
        <v>-0.44716753861291481</v>
      </c>
    </row>
    <row r="13" spans="1:6" ht="15" customHeight="1">
      <c r="A13" s="73"/>
      <c r="B13" s="73"/>
      <c r="C13" s="11">
        <f t="shared" ref="C13:D13" si="2">SUM(C4:C12)</f>
        <v>4208.4621999999999</v>
      </c>
      <c r="D13" s="11">
        <f t="shared" si="2"/>
        <v>4184.9216133341788</v>
      </c>
      <c r="E13" s="25">
        <f t="shared" si="0"/>
        <v>-23.540586665821138</v>
      </c>
      <c r="F13" s="28">
        <f t="shared" si="1"/>
        <v>-5.5936314851113833E-3</v>
      </c>
    </row>
    <row r="14" spans="1:6" ht="15" customHeight="1">
      <c r="A14" s="50" t="s">
        <v>24</v>
      </c>
      <c r="B14" s="3"/>
      <c r="C14" s="3"/>
      <c r="D14" s="3"/>
      <c r="E14" s="3"/>
      <c r="F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Fiche_dInformation</vt:lpstr>
      <vt:lpstr>Légende</vt:lpstr>
      <vt:lpstr>Statistique_Aff_principale</vt:lpstr>
      <vt:lpstr>Statistique_Types_comm</vt:lpstr>
      <vt:lpstr>Analyse_nonconstr_Aff_principal</vt:lpstr>
      <vt:lpstr>Analyse_nonconstr_Types_comm</vt:lpstr>
      <vt:lpstr>Analyse_desserte_TP</vt:lpstr>
      <vt:lpstr>Comparaison_2007_2012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2012-11-16T14:41:54Z</dcterms:created>
  <dcterms:modified xsi:type="dcterms:W3CDTF">2012-12-17T16:08:21Z</dcterms:modified>
</cp:coreProperties>
</file>