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17.xml" ContentType="application/vnd.openxmlformats-officedocument.drawing+xml"/>
  <Override PartName="/xl/drawings/drawing18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xl/drawings/drawing15.xml" ContentType="application/vnd.openxmlformats-officedocument.drawingml.chartshapes+xml"/>
  <Override PartName="/xl/drawings/drawing16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ml.chartshap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45" windowWidth="24675" windowHeight="15105"/>
  </bookViews>
  <sheets>
    <sheet name="Fiche_dInformation" sheetId="12" r:id="rId1"/>
    <sheet name="Légende" sheetId="13" r:id="rId2"/>
    <sheet name="Statistique_Aff_principale" sheetId="11" r:id="rId3"/>
    <sheet name="Statistique_Types_comm" sheetId="10" r:id="rId4"/>
    <sheet name="Analyse_nonconstr_Aff_principal" sheetId="9" r:id="rId5"/>
    <sheet name="Analyse_nonconstr_Types_comm" sheetId="7" r:id="rId6"/>
    <sheet name="Analyse_desserte_TP" sheetId="5" r:id="rId7"/>
    <sheet name="Comparaison_2007_2012" sheetId="4" r:id="rId8"/>
  </sheets>
  <definedNames>
    <definedName name="Auswertung_GdeTypen_CH00">#REF!</definedName>
  </definedNames>
  <calcPr calcId="125725"/>
</workbook>
</file>

<file path=xl/calcChain.xml><?xml version="1.0" encoding="utf-8"?>
<calcChain xmlns="http://schemas.openxmlformats.org/spreadsheetml/2006/main">
  <c r="F4" i="4"/>
  <c r="F5"/>
  <c r="F6"/>
  <c r="F7"/>
  <c r="F8"/>
  <c r="E4"/>
  <c r="E5"/>
  <c r="E6"/>
  <c r="E7"/>
  <c r="E8"/>
  <c r="C13"/>
  <c r="D13"/>
  <c r="C13" i="5"/>
  <c r="D13"/>
  <c r="E13"/>
  <c r="F13"/>
  <c r="G13"/>
  <c r="H6" i="7"/>
  <c r="I6"/>
  <c r="J6"/>
  <c r="H7"/>
  <c r="I7"/>
  <c r="J7"/>
  <c r="H8"/>
  <c r="I8"/>
  <c r="J8"/>
  <c r="H9"/>
  <c r="I9"/>
  <c r="J9"/>
  <c r="H10"/>
  <c r="I10"/>
  <c r="J10"/>
  <c r="H11"/>
  <c r="I11"/>
  <c r="J11"/>
  <c r="D13"/>
  <c r="E13"/>
  <c r="F13"/>
  <c r="G13"/>
  <c r="J13" s="1"/>
  <c r="C13"/>
  <c r="H5" i="9"/>
  <c r="I5"/>
  <c r="J5"/>
  <c r="H6"/>
  <c r="I6"/>
  <c r="J6"/>
  <c r="H7"/>
  <c r="I7"/>
  <c r="J7"/>
  <c r="I4"/>
  <c r="J4"/>
  <c r="H4"/>
  <c r="D13"/>
  <c r="E13"/>
  <c r="F13"/>
  <c r="G13"/>
  <c r="J13" s="1"/>
  <c r="C13"/>
  <c r="F13" i="10"/>
  <c r="E13"/>
  <c r="C13"/>
  <c r="D9" s="1"/>
  <c r="I6"/>
  <c r="I7"/>
  <c r="I8"/>
  <c r="I9"/>
  <c r="I10"/>
  <c r="I11"/>
  <c r="H6"/>
  <c r="H7"/>
  <c r="H8"/>
  <c r="H9"/>
  <c r="H10"/>
  <c r="H11"/>
  <c r="G6"/>
  <c r="G7"/>
  <c r="G8"/>
  <c r="G9"/>
  <c r="G10"/>
  <c r="G11"/>
  <c r="D12" i="11"/>
  <c r="F13"/>
  <c r="E13"/>
  <c r="G13" s="1"/>
  <c r="C13"/>
  <c r="D9" s="1"/>
  <c r="I5"/>
  <c r="I6"/>
  <c r="I7"/>
  <c r="I4"/>
  <c r="H5"/>
  <c r="H6"/>
  <c r="H7"/>
  <c r="H4"/>
  <c r="G5"/>
  <c r="G6"/>
  <c r="G7"/>
  <c r="G4"/>
  <c r="E13" i="4" l="1"/>
  <c r="F13"/>
  <c r="H13" i="7"/>
  <c r="I13"/>
  <c r="I13" i="9"/>
  <c r="H13"/>
  <c r="D11" i="10"/>
  <c r="D8"/>
  <c r="I13"/>
  <c r="D7"/>
  <c r="H13"/>
  <c r="D6"/>
  <c r="D10"/>
  <c r="G13"/>
  <c r="D11" i="11"/>
  <c r="D4"/>
  <c r="D8"/>
  <c r="D7"/>
  <c r="I13"/>
  <c r="H13"/>
  <c r="D6"/>
  <c r="D10"/>
  <c r="D5"/>
</calcChain>
</file>

<file path=xl/sharedStrings.xml><?xml version="1.0" encoding="utf-8"?>
<sst xmlns="http://schemas.openxmlformats.org/spreadsheetml/2006/main" count="339" uniqueCount="143">
  <si>
    <t>Zones d'habitation</t>
  </si>
  <si>
    <t>Zones d'activités économiques</t>
  </si>
  <si>
    <t>Zones mixtes</t>
  </si>
  <si>
    <t>Zones centrales</t>
  </si>
  <si>
    <t>Zones affectées à des besoins publics</t>
  </si>
  <si>
    <t>Zones à bâtir à constructibilité restreinte</t>
  </si>
  <si>
    <t>Zones de tourisme et de loisirs</t>
  </si>
  <si>
    <t>Zones de transport à l'intérieur des zones à bâtir</t>
  </si>
  <si>
    <t>autres zones à bâtir</t>
  </si>
  <si>
    <t>Grands centres</t>
  </si>
  <si>
    <t>Centres secondaires des grands centres</t>
  </si>
  <si>
    <t>Couronne des grands centres</t>
  </si>
  <si>
    <t>Centres moyens</t>
  </si>
  <si>
    <t>Couronne des centres moyens</t>
  </si>
  <si>
    <t>Petits centres</t>
  </si>
  <si>
    <t>Communes rurales périurbaines</t>
  </si>
  <si>
    <t>Communes agricoles</t>
  </si>
  <si>
    <t>Communes touristiques</t>
  </si>
  <si>
    <t>Code AP</t>
  </si>
  <si>
    <t>Affectation principale</t>
  </si>
  <si>
    <t>Surface des zones à bâtir [ha]</t>
  </si>
  <si>
    <t>Proportion [%]</t>
  </si>
  <si>
    <t>Habitants au sein des zones à bâtir</t>
  </si>
  <si>
    <t>Emplois au sein des zones à bâtir</t>
  </si>
  <si>
    <t>Source: Office fédéral du développement territorial ARE, statistique suisse des zones à bâtir 2012</t>
  </si>
  <si>
    <t>Code TC</t>
  </si>
  <si>
    <t>Type de commune ARE</t>
  </si>
  <si>
    <t>Construit [ha]</t>
  </si>
  <si>
    <t>Non construit [ha]</t>
  </si>
  <si>
    <t>Construit [%]</t>
  </si>
  <si>
    <t>Non construit [%]</t>
  </si>
  <si>
    <t>Très bonne desserte [ha]</t>
  </si>
  <si>
    <t>Bonne desserte [ha]</t>
  </si>
  <si>
    <t>Desserte marginale ou inexistante [ha]</t>
  </si>
  <si>
    <t>Très bonne desserte [%]</t>
  </si>
  <si>
    <t>Bonne desserte [%]</t>
  </si>
  <si>
    <t>Desserte marginale ou inexistante [%]</t>
  </si>
  <si>
    <t>Surface des zones à bâtir 2007 [ha]</t>
  </si>
  <si>
    <t>Surface des zones à bâtir 2012 [ha]</t>
  </si>
  <si>
    <t>Différence [ha]</t>
  </si>
  <si>
    <t>Différence [%]</t>
  </si>
  <si>
    <r>
      <t>Surface de zone à bâtir par habitant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</si>
  <si>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Surface de zone à bâtir par emploi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</si>
  <si>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Surface de zone à bâtir par habitant et emploi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</si>
  <si>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t>--</t>
  </si>
  <si>
    <t>01.01.2012</t>
  </si>
  <si>
    <t>ja</t>
  </si>
  <si>
    <t>nein</t>
  </si>
  <si>
    <t>Bahnareale innerhalb der Bauzonen sind Verkehrszonen. Strassen sind noch nicht ausgeschieden.</t>
  </si>
  <si>
    <t>Die landwirtschaftlichen Kernzonen waren in der Statistik 2007 den Nichtbauzonen zugeordnet.</t>
  </si>
  <si>
    <t>Die Daten der Statistik 2007 stammten aus Selbstdeklarationen der Gemeinden. Es waren keine Geodaten vorhanden.</t>
  </si>
  <si>
    <t>Die Resultate der Statistiken 2007 und 2012 sind nicht vergleichbar.</t>
  </si>
  <si>
    <t>In einzelnen Gemeinden sind Schrebergärten den Zonen für öffentliche Nutzungen zugewiesen.</t>
  </si>
  <si>
    <t>Etat des données</t>
  </si>
  <si>
    <t>Etat complet</t>
  </si>
  <si>
    <t>Nombre de communes</t>
  </si>
  <si>
    <t>Types de zones</t>
  </si>
  <si>
    <t>Nombre de zones à l'intérieur des zones à bâtir</t>
  </si>
  <si>
    <t>Zones spéciales</t>
  </si>
  <si>
    <t>Zones de transport à l'intérieur des zone à bâtir</t>
  </si>
  <si>
    <t>Remarques</t>
  </si>
  <si>
    <t>Attention: Les résultats de 2007 et 2012 ne sont pas comparables (voir remarques dans la fiche d'information).</t>
  </si>
  <si>
    <t>Fiche d'information du canton de SO</t>
  </si>
  <si>
    <t>Office fédéral du développement territorial ARE</t>
  </si>
  <si>
    <t>Statistique suisse des zones à bâtir 2012</t>
  </si>
  <si>
    <t>Contenu</t>
  </si>
  <si>
    <t>- Statistiques par affectation principale</t>
  </si>
  <si>
    <t>- Statistiques par type de commune ARE</t>
  </si>
  <si>
    <t>- Analyses des zones à bâtir non construites par affectation principale</t>
  </si>
  <si>
    <t>- Analyses des zones à bâtir non construites par type de commune</t>
  </si>
  <si>
    <t>- Analyses de la desserte par les transports publics selon les affectations principales</t>
  </si>
  <si>
    <t>- Comparaison 2007 - 2012 par affectation principale</t>
  </si>
  <si>
    <t>Statistiques par affectation principale</t>
  </si>
  <si>
    <t>Statistiques par type de commune ARE</t>
  </si>
  <si>
    <t>Analyses des zones à bâtir non construites par affectation principale</t>
  </si>
  <si>
    <t>Analyses des zones à bâtir non construites par type de commune ARE</t>
  </si>
  <si>
    <t>Analyses de la desserte par les transports publics par affectation principale</t>
  </si>
  <si>
    <t>Comparaison 2007 - 2012 par affectation principale</t>
  </si>
  <si>
    <t>Surface de zone à bâtir non construite supposition 1 [ha]</t>
  </si>
  <si>
    <t>Surface de zone à bâtir non construite supposition 2 [ha]</t>
  </si>
  <si>
    <t>Imprécision [ha]</t>
  </si>
  <si>
    <t>Imprécision [%]</t>
  </si>
  <si>
    <t>- Légende</t>
  </si>
  <si>
    <t>Géodonnées: Offices cantonaux d'aménagement du territoire</t>
  </si>
  <si>
    <t>Statistiques et analyses: Office fédéral du développement territorial ARE</t>
  </si>
  <si>
    <t xml:space="preserve">Renseignements: </t>
  </si>
  <si>
    <t>Rolf Giezendanner</t>
  </si>
  <si>
    <t>rolf.giezendanner@are.admin.ch</t>
  </si>
  <si>
    <t>© ARE, 12.2012</t>
  </si>
  <si>
    <t>Désignation</t>
  </si>
  <si>
    <t>Description</t>
  </si>
  <si>
    <t>Numéro de code de l'affectation principale</t>
  </si>
  <si>
    <t>Numéro de code du type de commune de l'ARE</t>
  </si>
  <si>
    <t>Affectation principale selon le modèle de géodonnées minimal des plans d'affectation (12.12.2011)</t>
  </si>
  <si>
    <t>L'ARE a redéfini les types de communes sur la base de la définition de l'agglomération 2000 et du recensement de la population 2010. Par conséquent, l'attribution des communes aux types de communes a changé depuis 2007.</t>
  </si>
  <si>
    <t>Surface des zones à bâtir</t>
  </si>
  <si>
    <t>Proportion des zones à bâtir d'une affectation principale / d'un type de commune / d'un canton par rapport au total suisse</t>
  </si>
  <si>
    <t>Habitants au sein des zones à bâtir. Sont utilisées les données géoréférenciées du recensement STATPOP.</t>
  </si>
  <si>
    <r>
      <t>Surface de zone à bâtir par habitant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</si>
  <si>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par habitant au sein des zones à bâtir</t>
  </si>
  <si>
    <t>Emplois en sein des zones à bâtir</t>
  </si>
  <si>
    <t>Emplois au sein des zones à bâtir. Sont utilisées les données géoréférenciées du REE.</t>
  </si>
  <si>
    <r>
      <t>Surface de zone à bâtir par emploi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</si>
  <si>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par emploi au sein des zones à bâtir</t>
  </si>
  <si>
    <r>
      <t>Surface de zone à bâtir par habitant er emploi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</si>
  <si>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divisée par la somme des habitants et des emplois au sein des zones à bâtir</t>
  </si>
  <si>
    <t>Surface de zone à bâtir non construite selon la supposition 1</t>
  </si>
  <si>
    <t>Surface de zone à bâtir non construite selon la supposition 2</t>
  </si>
  <si>
    <t>Constuit [ha]</t>
  </si>
  <si>
    <t>Surface de zone à bâtir construite</t>
  </si>
  <si>
    <t>Imprécision de la détermination de la surface de zone à bâtir non construite (différence entre la surface non construite selon les suppositions 1 et 2)</t>
  </si>
  <si>
    <t>Surface de zone à bâtire non construite</t>
  </si>
  <si>
    <t>Proportion de la surface de zone à bâtir non construite</t>
  </si>
  <si>
    <t>Porportion de l'imprécision (proportion de la différence de surface selon les suppositions 1 et 2 par rapport à la surface totale de zone à bâtir)</t>
  </si>
  <si>
    <r>
      <t>Construit par habitant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</si>
  <si>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construite par habtiant au sein des zones à bâtir</t>
  </si>
  <si>
    <t>Imprécision de la détermination de la surface de zone à bâtir construite par habitant au sein des zones à bâtir (différence entre l'imprécision selon les suppositions 1 et 2)</t>
  </si>
  <si>
    <t>Surface de zone à bâtir se trouvant au sein du niveau de qualité A de desserte par les transports publics</t>
  </si>
  <si>
    <t>Surface de zone à bâtir se trouvant au sein du niveau de qualité B de desserte par les transports publics</t>
  </si>
  <si>
    <t>Surface de zone à bâtir se trouvant au sein du niveau de qualité C de desserte par les transports publics</t>
  </si>
  <si>
    <t>Surface de zone à bâtir se trouvant au sein du niveau de qualité D de desserte par les transports publics</t>
  </si>
  <si>
    <t>Surface de zone à bâtir se trouvant en dehors des niveaux de qualité de desserte par les transports publics</t>
  </si>
  <si>
    <t>Proportion de la surface de zone à bâtir se trouvant au sein du niveau de qualité A de desserte par les transports publics</t>
  </si>
  <si>
    <t>Proportion de la surface de zone à bâtir se trouvant au sein du niveau de qualité B de desserte par les transports publics</t>
  </si>
  <si>
    <t>Proportion de la surface de zone à bâtir se trouvant au sein du niveau de qualité C de desserte par les transports publics</t>
  </si>
  <si>
    <t>Proportion de la surface de zone à bâtir se trouvant au sein du niveau de qualité D de desserte par les transports publics</t>
  </si>
  <si>
    <t>Proportion de la surface de zone à bâtir se trouvant en dehors des niveaux de qualité de desserte par les transports publics</t>
  </si>
  <si>
    <t>Surface des zones à bâtir selon la statistique des zones à bâtir 2007</t>
  </si>
  <si>
    <t>Surface des zones à bâtir selon la statistique des zones à bâtir 2012</t>
  </si>
  <si>
    <t>Différence de surface entre les zones à bâtir 2007 et 2012</t>
  </si>
  <si>
    <t>Différence proportionelle entre les zones à bâtir 2007 et 2012 (surfaces 2007 = 100%)</t>
  </si>
  <si>
    <t>Numéro de canton</t>
  </si>
  <si>
    <t>Abréviation de canton</t>
  </si>
  <si>
    <t>Abréviation du nom des cantons</t>
  </si>
  <si>
    <r>
      <t>Imprécision par habitant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</si>
  <si>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Numéro de canton OFS</t>
  </si>
  <si>
    <t>Canton de SO</t>
  </si>
  <si>
    <t>Faible desserte [ha]</t>
  </si>
  <si>
    <t>Faible desserte [%]</t>
  </si>
  <si>
    <t xml:space="preserve"> Faible desserte [ha]</t>
  </si>
  <si>
    <t xml:space="preserve"> Faible desserte [%]</t>
  </si>
  <si>
    <t>Desserte moyenne [ha]</t>
  </si>
  <si>
    <t>Desserte moyenne [%]</t>
  </si>
</sst>
</file>

<file path=xl/styles.xml><?xml version="1.0" encoding="utf-8"?>
<styleSheet xmlns="http://schemas.openxmlformats.org/spreadsheetml/2006/main">
  <numFmts count="2">
    <numFmt numFmtId="164" formatCode="0\ %"/>
    <numFmt numFmtId="165" formatCode="0.0%"/>
  </numFmts>
  <fonts count="20">
    <font>
      <sz val="10"/>
      <color theme="1"/>
      <name val="Arial"/>
      <family val="2"/>
    </font>
    <font>
      <sz val="10"/>
      <name val="MS Sans Serif"/>
      <family val="2"/>
    </font>
    <font>
      <sz val="11"/>
      <name val="Calibri"/>
      <family val="2"/>
    </font>
    <font>
      <b/>
      <sz val="11"/>
      <name val="Calibri"/>
      <family val="2"/>
    </font>
    <font>
      <b/>
      <vertAlign val="superscript"/>
      <sz val="1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4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1"/>
      <name val="Arial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4"/>
      <name val="Calibri"/>
      <family val="2"/>
      <scheme val="minor"/>
    </font>
    <font>
      <u/>
      <sz val="11"/>
      <color theme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vertAlign val="superscript"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 tint="-4.9989318521683403E-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9" fillId="0" borderId="0"/>
  </cellStyleXfs>
  <cellXfs count="78">
    <xf numFmtId="0" fontId="0" fillId="0" borderId="0" xfId="0"/>
    <xf numFmtId="0" fontId="1" fillId="0" borderId="0" xfId="1"/>
    <xf numFmtId="0" fontId="3" fillId="3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/>
    </xf>
    <xf numFmtId="0" fontId="2" fillId="2" borderId="3" xfId="1" applyFont="1" applyFill="1" applyBorder="1" applyAlignment="1">
      <alignment vertical="center"/>
    </xf>
    <xf numFmtId="0" fontId="2" fillId="0" borderId="4" xfId="1" applyFont="1" applyBorder="1"/>
    <xf numFmtId="3" fontId="2" fillId="0" borderId="4" xfId="1" applyNumberFormat="1" applyFont="1" applyBorder="1" applyAlignment="1">
      <alignment horizontal="right"/>
    </xf>
    <xf numFmtId="164" fontId="2" fillId="0" borderId="4" xfId="1" applyNumberFormat="1" applyFont="1" applyBorder="1" applyAlignment="1">
      <alignment horizontal="right"/>
    </xf>
    <xf numFmtId="0" fontId="2" fillId="0" borderId="5" xfId="1" applyFont="1" applyBorder="1"/>
    <xf numFmtId="3" fontId="2" fillId="0" borderId="5" xfId="1" applyNumberFormat="1" applyFont="1" applyBorder="1" applyAlignment="1">
      <alignment horizontal="right"/>
    </xf>
    <xf numFmtId="164" fontId="2" fillId="0" borderId="5" xfId="1" applyNumberFormat="1" applyFont="1" applyBorder="1" applyAlignment="1">
      <alignment horizontal="right"/>
    </xf>
    <xf numFmtId="3" fontId="3" fillId="3" borderId="6" xfId="1" applyNumberFormat="1" applyFont="1" applyFill="1" applyBorder="1" applyAlignment="1">
      <alignment horizontal="right" vertical="center" wrapText="1"/>
    </xf>
    <xf numFmtId="0" fontId="3" fillId="3" borderId="6" xfId="1" applyFont="1" applyFill="1" applyBorder="1" applyAlignment="1">
      <alignment horizontal="right" vertical="center" wrapText="1"/>
    </xf>
    <xf numFmtId="0" fontId="2" fillId="0" borderId="4" xfId="1" applyNumberFormat="1" applyFont="1" applyBorder="1" applyAlignment="1">
      <alignment horizontal="right"/>
    </xf>
    <xf numFmtId="0" fontId="2" fillId="0" borderId="5" xfId="1" applyNumberFormat="1" applyFont="1" applyBorder="1" applyAlignment="1">
      <alignment horizontal="right"/>
    </xf>
    <xf numFmtId="3" fontId="2" fillId="0" borderId="4" xfId="1" applyNumberFormat="1" applyFont="1" applyBorder="1"/>
    <xf numFmtId="9" fontId="2" fillId="0" borderId="4" xfId="1" applyNumberFormat="1" applyFont="1" applyBorder="1"/>
    <xf numFmtId="3" fontId="2" fillId="0" borderId="5" xfId="1" applyNumberFormat="1" applyFont="1" applyBorder="1"/>
    <xf numFmtId="9" fontId="2" fillId="0" borderId="5" xfId="1" applyNumberFormat="1" applyFont="1" applyBorder="1"/>
    <xf numFmtId="9" fontId="3" fillId="3" borderId="6" xfId="1" applyNumberFormat="1" applyFont="1" applyFill="1" applyBorder="1" applyAlignment="1">
      <alignment vertical="center" wrapText="1"/>
    </xf>
    <xf numFmtId="0" fontId="5" fillId="0" borderId="4" xfId="0" applyFont="1" applyBorder="1"/>
    <xf numFmtId="3" fontId="5" fillId="0" borderId="4" xfId="0" applyNumberFormat="1" applyFont="1" applyBorder="1"/>
    <xf numFmtId="0" fontId="5" fillId="0" borderId="5" xfId="0" applyFont="1" applyBorder="1"/>
    <xf numFmtId="3" fontId="5" fillId="0" borderId="5" xfId="0" applyNumberFormat="1" applyFont="1" applyBorder="1"/>
    <xf numFmtId="3" fontId="6" fillId="3" borderId="6" xfId="0" applyNumberFormat="1" applyFont="1" applyFill="1" applyBorder="1" applyAlignment="1">
      <alignment horizontal="right" vertical="center" wrapText="1"/>
    </xf>
    <xf numFmtId="3" fontId="3" fillId="3" borderId="6" xfId="1" applyNumberFormat="1" applyFont="1" applyFill="1" applyBorder="1" applyAlignment="1">
      <alignment vertical="center" wrapText="1"/>
    </xf>
    <xf numFmtId="165" fontId="2" fillId="0" borderId="4" xfId="1" applyNumberFormat="1" applyFont="1" applyBorder="1"/>
    <xf numFmtId="165" fontId="2" fillId="0" borderId="5" xfId="1" applyNumberFormat="1" applyFont="1" applyBorder="1"/>
    <xf numFmtId="165" fontId="3" fillId="3" borderId="6" xfId="1" applyNumberFormat="1" applyFont="1" applyFill="1" applyBorder="1" applyAlignment="1">
      <alignment vertical="center" wrapText="1"/>
    </xf>
    <xf numFmtId="0" fontId="5" fillId="0" borderId="0" xfId="0" applyFont="1" applyBorder="1" applyAlignment="1">
      <alignment vertical="top"/>
    </xf>
    <xf numFmtId="0" fontId="8" fillId="0" borderId="4" xfId="0" applyFont="1" applyBorder="1" applyAlignment="1">
      <alignment vertical="top"/>
    </xf>
    <xf numFmtId="0" fontId="8" fillId="0" borderId="5" xfId="0" applyFont="1" applyBorder="1" applyAlignment="1">
      <alignment vertical="top"/>
    </xf>
    <xf numFmtId="0" fontId="8" fillId="0" borderId="11" xfId="0" applyFont="1" applyBorder="1" applyAlignment="1">
      <alignment vertical="top"/>
    </xf>
    <xf numFmtId="0" fontId="8" fillId="0" borderId="4" xfId="0" applyFont="1" applyBorder="1" applyAlignment="1">
      <alignment vertical="top" wrapText="1"/>
    </xf>
    <xf numFmtId="0" fontId="10" fillId="0" borderId="5" xfId="0" applyFont="1" applyBorder="1" applyAlignment="1">
      <alignment vertical="top"/>
    </xf>
    <xf numFmtId="0" fontId="9" fillId="0" borderId="5" xfId="0" applyFont="1" applyBorder="1" applyAlignment="1">
      <alignment vertical="top"/>
    </xf>
    <xf numFmtId="0" fontId="9" fillId="0" borderId="11" xfId="0" applyFont="1" applyBorder="1" applyAlignment="1">
      <alignment vertical="top"/>
    </xf>
    <xf numFmtId="0" fontId="9" fillId="0" borderId="5" xfId="0" applyFont="1" applyBorder="1" applyAlignment="1">
      <alignment vertical="top" wrapText="1"/>
    </xf>
    <xf numFmtId="0" fontId="2" fillId="0" borderId="0" xfId="1" applyFont="1" applyFill="1" applyBorder="1" applyAlignment="1">
      <alignment vertical="center"/>
    </xf>
    <xf numFmtId="0" fontId="1" fillId="0" borderId="0" xfId="1" applyFill="1"/>
    <xf numFmtId="0" fontId="3" fillId="2" borderId="12" xfId="1" applyFont="1" applyFill="1" applyBorder="1" applyAlignment="1">
      <alignment vertical="center"/>
    </xf>
    <xf numFmtId="0" fontId="1" fillId="0" borderId="1" xfId="1" applyBorder="1"/>
    <xf numFmtId="0" fontId="1" fillId="0" borderId="3" xfId="1" applyBorder="1"/>
    <xf numFmtId="49" fontId="9" fillId="0" borderId="4" xfId="0" applyNumberFormat="1" applyFont="1" applyBorder="1" applyAlignment="1">
      <alignment horizontal="left" vertical="top" wrapText="1"/>
    </xf>
    <xf numFmtId="49" fontId="9" fillId="0" borderId="11" xfId="0" applyNumberFormat="1" applyFont="1" applyBorder="1" applyAlignment="1">
      <alignment horizontal="left" vertical="top" wrapText="1"/>
    </xf>
    <xf numFmtId="49" fontId="9" fillId="0" borderId="5" xfId="0" applyNumberFormat="1" applyFont="1" applyBorder="1" applyAlignment="1">
      <alignment horizontal="left" vertical="top" wrapText="1"/>
    </xf>
    <xf numFmtId="49" fontId="11" fillId="0" borderId="4" xfId="0" applyNumberFormat="1" applyFont="1" applyBorder="1" applyAlignment="1">
      <alignment horizontal="left" vertical="top" wrapText="1"/>
    </xf>
    <xf numFmtId="49" fontId="11" fillId="0" borderId="5" xfId="0" applyNumberFormat="1" applyFont="1" applyBorder="1" applyAlignment="1">
      <alignment horizontal="left" vertical="top" wrapText="1"/>
    </xf>
    <xf numFmtId="0" fontId="9" fillId="0" borderId="11" xfId="0" applyFont="1" applyBorder="1" applyAlignment="1">
      <alignment horizontal="left" vertical="top"/>
    </xf>
    <xf numFmtId="0" fontId="7" fillId="0" borderId="0" xfId="0" applyFont="1" applyBorder="1" applyAlignment="1">
      <alignment vertical="top"/>
    </xf>
    <xf numFmtId="0" fontId="13" fillId="0" borderId="0" xfId="0" applyFont="1" applyBorder="1" applyAlignment="1">
      <alignment vertical="top"/>
    </xf>
    <xf numFmtId="0" fontId="12" fillId="0" borderId="0" xfId="0" applyFont="1"/>
    <xf numFmtId="49" fontId="14" fillId="0" borderId="0" xfId="0" applyNumberFormat="1" applyFont="1" applyBorder="1" applyAlignment="1">
      <alignment vertical="top"/>
    </xf>
    <xf numFmtId="0" fontId="14" fillId="0" borderId="0" xfId="0" applyFont="1" applyBorder="1" applyAlignment="1">
      <alignment vertical="top"/>
    </xf>
    <xf numFmtId="0" fontId="2" fillId="2" borderId="12" xfId="1" applyFont="1" applyFill="1" applyBorder="1" applyAlignment="1">
      <alignment vertical="center"/>
    </xf>
    <xf numFmtId="0" fontId="15" fillId="0" borderId="0" xfId="1" applyFont="1"/>
    <xf numFmtId="49" fontId="0" fillId="0" borderId="0" xfId="0" applyNumberFormat="1" applyFont="1"/>
    <xf numFmtId="0" fontId="17" fillId="0" borderId="0" xfId="2" applyFont="1" applyAlignment="1" applyProtection="1">
      <alignment vertical="top"/>
    </xf>
    <xf numFmtId="0" fontId="9" fillId="0" borderId="0" xfId="0" applyFont="1" applyAlignment="1">
      <alignment vertical="top"/>
    </xf>
    <xf numFmtId="0" fontId="9" fillId="0" borderId="0" xfId="3"/>
    <xf numFmtId="49" fontId="11" fillId="0" borderId="4" xfId="3" applyNumberFormat="1" applyFont="1" applyBorder="1" applyAlignment="1">
      <alignment horizontal="left" vertical="top" wrapText="1"/>
    </xf>
    <xf numFmtId="49" fontId="9" fillId="0" borderId="8" xfId="3" applyNumberFormat="1" applyBorder="1" applyAlignment="1">
      <alignment horizontal="left" vertical="top" wrapText="1"/>
    </xf>
    <xf numFmtId="49" fontId="11" fillId="0" borderId="5" xfId="3" applyNumberFormat="1" applyFont="1" applyBorder="1" applyAlignment="1">
      <alignment horizontal="left" vertical="top" wrapText="1"/>
    </xf>
    <xf numFmtId="49" fontId="9" fillId="0" borderId="13" xfId="3" applyNumberFormat="1" applyBorder="1" applyAlignment="1">
      <alignment horizontal="left" vertical="top" wrapText="1"/>
    </xf>
    <xf numFmtId="49" fontId="11" fillId="0" borderId="13" xfId="3" applyNumberFormat="1" applyFont="1" applyBorder="1" applyAlignment="1">
      <alignment horizontal="left" vertical="top" wrapText="1"/>
    </xf>
    <xf numFmtId="49" fontId="11" fillId="0" borderId="11" xfId="3" applyNumberFormat="1" applyFont="1" applyBorder="1" applyAlignment="1">
      <alignment horizontal="left" vertical="top" wrapText="1"/>
    </xf>
    <xf numFmtId="49" fontId="9" fillId="0" borderId="11" xfId="3" applyNumberFormat="1" applyBorder="1" applyAlignment="1">
      <alignment horizontal="left" vertical="top" wrapText="1"/>
    </xf>
    <xf numFmtId="0" fontId="9" fillId="0" borderId="0" xfId="3" applyAlignment="1">
      <alignment horizontal="left" vertical="top" wrapText="1"/>
    </xf>
    <xf numFmtId="0" fontId="7" fillId="4" borderId="7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49" fontId="18" fillId="5" borderId="4" xfId="3" applyNumberFormat="1" applyFont="1" applyFill="1" applyBorder="1" applyAlignment="1">
      <alignment horizontal="left" vertical="top" wrapText="1"/>
    </xf>
    <xf numFmtId="49" fontId="18" fillId="5" borderId="11" xfId="3" applyNumberFormat="1" applyFont="1" applyFill="1" applyBorder="1" applyAlignment="1">
      <alignment horizontal="left" vertical="top" wrapText="1"/>
    </xf>
    <xf numFmtId="49" fontId="8" fillId="5" borderId="4" xfId="3" applyNumberFormat="1" applyFont="1" applyFill="1" applyBorder="1" applyAlignment="1">
      <alignment horizontal="left" vertical="top" wrapText="1"/>
    </xf>
    <xf numFmtId="49" fontId="8" fillId="5" borderId="11" xfId="3" applyNumberFormat="1" applyFont="1" applyFill="1" applyBorder="1" applyAlignment="1">
      <alignment horizontal="left" vertical="top" wrapText="1"/>
    </xf>
    <xf numFmtId="0" fontId="3" fillId="3" borderId="6" xfId="1" applyFont="1" applyFill="1" applyBorder="1" applyAlignment="1">
      <alignment vertical="center" wrapText="1"/>
    </xf>
    <xf numFmtId="0" fontId="15" fillId="0" borderId="0" xfId="1" applyFont="1" applyAlignment="1">
      <alignment horizontal="right"/>
    </xf>
  </cellXfs>
  <cellStyles count="4">
    <cellStyle name="Hyperlink" xfId="2" builtinId="8"/>
    <cellStyle name="Standard" xfId="0" builtinId="0"/>
    <cellStyle name="Standard 2" xfId="1"/>
    <cellStyle name="Standard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des zones à bâtir par affectation principale (en hectares)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4679975025148288"/>
          <c:y val="0.14187242013250545"/>
          <c:w val="0.48301571334420251"/>
          <c:h val="0.69049915016129593"/>
        </c:manualLayout>
      </c:layout>
      <c:barChart>
        <c:barDir val="bar"/>
        <c:grouping val="clustered"/>
        <c:ser>
          <c:idx val="0"/>
          <c:order val="0"/>
          <c:dLbls>
            <c:showVal val="1"/>
          </c:dLbls>
          <c:cat>
            <c:strRef>
              <c:f>Statistique_Aff_principale!$B$4:$B$12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Statistique_Aff_principale!$C$4:$C$12</c:f>
              <c:numCache>
                <c:formatCode>#,##0</c:formatCode>
                <c:ptCount val="9"/>
                <c:pt idx="0">
                  <c:v>4742.9161564143005</c:v>
                </c:pt>
                <c:pt idx="1">
                  <c:v>1458.4670894143301</c:v>
                </c:pt>
                <c:pt idx="2">
                  <c:v>288.42852153000302</c:v>
                </c:pt>
                <c:pt idx="3">
                  <c:v>897.71255567000003</c:v>
                </c:pt>
                <c:pt idx="4">
                  <c:v>948.29916537327301</c:v>
                </c:pt>
                <c:pt idx="5">
                  <c:v>34.754366137559302</c:v>
                </c:pt>
                <c:pt idx="6">
                  <c:v>10.4660014044298</c:v>
                </c:pt>
                <c:pt idx="7">
                  <c:v>24.425543123904099</c:v>
                </c:pt>
                <c:pt idx="8">
                  <c:v>123.880260128038</c:v>
                </c:pt>
              </c:numCache>
            </c:numRef>
          </c:val>
        </c:ser>
        <c:gapWidth val="70"/>
        <c:axId val="127817600"/>
        <c:axId val="127819136"/>
      </c:barChart>
      <c:catAx>
        <c:axId val="127817600"/>
        <c:scaling>
          <c:orientation val="maxMin"/>
        </c:scaling>
        <c:axPos val="l"/>
        <c:tickLblPos val="nextTo"/>
        <c:crossAx val="127819136"/>
        <c:crosses val="autoZero"/>
        <c:auto val="1"/>
        <c:lblAlgn val="ctr"/>
        <c:lblOffset val="100"/>
      </c:catAx>
      <c:valAx>
        <c:axId val="127819136"/>
        <c:scaling>
          <c:orientation val="minMax"/>
        </c:scaling>
        <c:axPos val="t"/>
        <c:majorGridlines/>
        <c:numFmt formatCode="#,##0" sourceLinked="1"/>
        <c:tickLblPos val="high"/>
        <c:crossAx val="127817600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Desserte des zones à bâtir par les transports publics selon les affectations principales (en hectares)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Très bonne desserte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Analyse_desserte_TP!$C$4:$C$12</c:f>
              <c:numCache>
                <c:formatCode>#,##0</c:formatCode>
                <c:ptCount val="9"/>
                <c:pt idx="0">
                  <c:v>60.755234948040894</c:v>
                </c:pt>
                <c:pt idx="1">
                  <c:v>21.9651426180451</c:v>
                </c:pt>
                <c:pt idx="2">
                  <c:v>12.1483512157424</c:v>
                </c:pt>
                <c:pt idx="3">
                  <c:v>79.581617277066201</c:v>
                </c:pt>
                <c:pt idx="4">
                  <c:v>22.716527136855298</c:v>
                </c:pt>
                <c:pt idx="5">
                  <c:v>0.48025800257509599</c:v>
                </c:pt>
                <c:pt idx="6">
                  <c:v>0</c:v>
                </c:pt>
                <c:pt idx="7">
                  <c:v>1.7388919186901399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Bonne desserte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Analyse_desserte_TP!$D$4:$D$12</c:f>
              <c:numCache>
                <c:formatCode>#,##0</c:formatCode>
                <c:ptCount val="9"/>
                <c:pt idx="0">
                  <c:v>241.50841708371999</c:v>
                </c:pt>
                <c:pt idx="1">
                  <c:v>65.423150346597197</c:v>
                </c:pt>
                <c:pt idx="2">
                  <c:v>41.906414109182499</c:v>
                </c:pt>
                <c:pt idx="3">
                  <c:v>97.09180873691021</c:v>
                </c:pt>
                <c:pt idx="4">
                  <c:v>76.035422841846</c:v>
                </c:pt>
                <c:pt idx="5">
                  <c:v>2.6323117123400901</c:v>
                </c:pt>
                <c:pt idx="6">
                  <c:v>0</c:v>
                </c:pt>
                <c:pt idx="7">
                  <c:v>4.5928016793678204</c:v>
                </c:pt>
                <c:pt idx="8">
                  <c:v>6.2372254263631399</c:v>
                </c:pt>
              </c:numCache>
            </c:numRef>
          </c:val>
        </c:ser>
        <c:ser>
          <c:idx val="2"/>
          <c:order val="2"/>
          <c:tx>
            <c:v>Desserte moyenne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Analyse_desserte_TP!$E$4:$E$12</c:f>
              <c:numCache>
                <c:formatCode>#,##0</c:formatCode>
                <c:ptCount val="9"/>
                <c:pt idx="0">
                  <c:v>1199.13381516343</c:v>
                </c:pt>
                <c:pt idx="1">
                  <c:v>354.85217560432397</c:v>
                </c:pt>
                <c:pt idx="2">
                  <c:v>89.794963023881692</c:v>
                </c:pt>
                <c:pt idx="3">
                  <c:v>258.43445827707899</c:v>
                </c:pt>
                <c:pt idx="4">
                  <c:v>288.54681754701596</c:v>
                </c:pt>
                <c:pt idx="5">
                  <c:v>5.9988041715541698</c:v>
                </c:pt>
                <c:pt idx="6">
                  <c:v>0.306360185749738</c:v>
                </c:pt>
                <c:pt idx="7">
                  <c:v>9.7821583313135712</c:v>
                </c:pt>
                <c:pt idx="8">
                  <c:v>33.548211412552298</c:v>
                </c:pt>
              </c:numCache>
            </c:numRef>
          </c:val>
        </c:ser>
        <c:ser>
          <c:idx val="3"/>
          <c:order val="3"/>
          <c:tx>
            <c:v>Faible desserte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Analyse_desserte_TP!$F$4:$F$12</c:f>
              <c:numCache>
                <c:formatCode>#,##0</c:formatCode>
                <c:ptCount val="9"/>
                <c:pt idx="0">
                  <c:v>1954.3465867815698</c:v>
                </c:pt>
                <c:pt idx="1">
                  <c:v>593.59412780290893</c:v>
                </c:pt>
                <c:pt idx="2">
                  <c:v>80.018571191112699</c:v>
                </c:pt>
                <c:pt idx="3">
                  <c:v>316.52880134491397</c:v>
                </c:pt>
                <c:pt idx="4">
                  <c:v>346.11934685374496</c:v>
                </c:pt>
                <c:pt idx="5">
                  <c:v>18.0577883360599</c:v>
                </c:pt>
                <c:pt idx="6">
                  <c:v>4.3371421329547397</c:v>
                </c:pt>
                <c:pt idx="7">
                  <c:v>6.645310183674761</c:v>
                </c:pt>
                <c:pt idx="8">
                  <c:v>42.526018892121797</c:v>
                </c:pt>
              </c:numCache>
            </c:numRef>
          </c:val>
        </c:ser>
        <c:ser>
          <c:idx val="4"/>
          <c:order val="4"/>
          <c:tx>
            <c:v>Desserte marginale ou inexistante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Analyse_desserte_TP!$G$4:$G$12</c:f>
              <c:numCache>
                <c:formatCode>#,##0</c:formatCode>
                <c:ptCount val="9"/>
                <c:pt idx="0">
                  <c:v>1287.17210276945</c:v>
                </c:pt>
                <c:pt idx="1">
                  <c:v>422.63249208650404</c:v>
                </c:pt>
                <c:pt idx="2">
                  <c:v>64.560224816686798</c:v>
                </c:pt>
                <c:pt idx="3">
                  <c:v>146.07587061252602</c:v>
                </c:pt>
                <c:pt idx="4">
                  <c:v>214.88105163451297</c:v>
                </c:pt>
                <c:pt idx="5">
                  <c:v>7.5852039684619204</c:v>
                </c:pt>
                <c:pt idx="6">
                  <c:v>5.8224994139204398</c:v>
                </c:pt>
                <c:pt idx="7">
                  <c:v>1.66638287882902</c:v>
                </c:pt>
                <c:pt idx="8">
                  <c:v>41.568801805789199</c:v>
                </c:pt>
              </c:numCache>
            </c:numRef>
          </c:val>
        </c:ser>
        <c:gapWidth val="50"/>
        <c:overlap val="100"/>
        <c:axId val="134116096"/>
        <c:axId val="134117632"/>
      </c:barChart>
      <c:catAx>
        <c:axId val="134116096"/>
        <c:scaling>
          <c:orientation val="maxMin"/>
        </c:scaling>
        <c:axPos val="l"/>
        <c:tickLblPos val="nextTo"/>
        <c:crossAx val="134117632"/>
        <c:crosses val="autoZero"/>
        <c:auto val="1"/>
        <c:lblAlgn val="ctr"/>
        <c:lblOffset val="100"/>
      </c:catAx>
      <c:valAx>
        <c:axId val="134117632"/>
        <c:scaling>
          <c:orientation val="minMax"/>
        </c:scaling>
        <c:axPos val="t"/>
        <c:majorGridlines/>
        <c:numFmt formatCode="#,##0" sourceLinked="1"/>
        <c:tickLblPos val="high"/>
        <c:crossAx val="134116096"/>
        <c:crosses val="autoZero"/>
        <c:crossBetween val="between"/>
        <c:majorUnit val="1000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Desserte des zones à bâtir par les transports publics selon les affectations principales (en pourcentages)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Très bonne desserte</c:v>
          </c:tx>
          <c:dLbls>
            <c:dLbl>
              <c:idx val="6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Analyse_desserte_TP!$H$4:$H$12</c:f>
              <c:numCache>
                <c:formatCode>0%</c:formatCode>
                <c:ptCount val="9"/>
                <c:pt idx="0">
                  <c:v>1.2809679307028039E-2</c:v>
                </c:pt>
                <c:pt idx="1">
                  <c:v>1.5060430771367334E-2</c:v>
                </c:pt>
                <c:pt idx="2">
                  <c:v>4.2119104699653319E-2</c:v>
                </c:pt>
                <c:pt idx="3">
                  <c:v>8.8649330705180926E-2</c:v>
                </c:pt>
                <c:pt idx="4">
                  <c:v>2.3955021738910318E-2</c:v>
                </c:pt>
                <c:pt idx="5">
                  <c:v>1.3818637921228604E-2</c:v>
                </c:pt>
                <c:pt idx="6">
                  <c:v>0</c:v>
                </c:pt>
                <c:pt idx="7">
                  <c:v>7.11915299850443E-2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Bonne desserte</c:v>
          </c:tx>
          <c:dLbls>
            <c:dLbl>
              <c:idx val="6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Analyse_desserte_TP!$I$4:$I$12</c:f>
              <c:numCache>
                <c:formatCode>0%</c:formatCode>
                <c:ptCount val="9"/>
                <c:pt idx="0">
                  <c:v>5.0919815805768397E-2</c:v>
                </c:pt>
                <c:pt idx="1">
                  <c:v>4.4857474580211755E-2</c:v>
                </c:pt>
                <c:pt idx="2">
                  <c:v>0.14529219744358715</c:v>
                </c:pt>
                <c:pt idx="3">
                  <c:v>0.10815467385535184</c:v>
                </c:pt>
                <c:pt idx="4">
                  <c:v>8.0180839092634473E-2</c:v>
                </c:pt>
                <c:pt idx="5">
                  <c:v>7.5740460863948159E-2</c:v>
                </c:pt>
                <c:pt idx="6">
                  <c:v>0</c:v>
                </c:pt>
                <c:pt idx="7">
                  <c:v>0.18803272069857713</c:v>
                </c:pt>
                <c:pt idx="8">
                  <c:v>5.0348825150843525E-2</c:v>
                </c:pt>
              </c:numCache>
            </c:numRef>
          </c:val>
        </c:ser>
        <c:ser>
          <c:idx val="2"/>
          <c:order val="2"/>
          <c:tx>
            <c:v>Desserte moyenne</c:v>
          </c:tx>
          <c:dLbls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Analyse_desserte_TP!$J$4:$J$12</c:f>
              <c:numCache>
                <c:formatCode>0%</c:formatCode>
                <c:ptCount val="9"/>
                <c:pt idx="0">
                  <c:v>0.25282627302146393</c:v>
                </c:pt>
                <c:pt idx="1">
                  <c:v>0.24330489073936376</c:v>
                </c:pt>
                <c:pt idx="2">
                  <c:v>0.31132483593356863</c:v>
                </c:pt>
                <c:pt idx="3">
                  <c:v>0.28788107783304956</c:v>
                </c:pt>
                <c:pt idx="4">
                  <c:v>0.30427825720851015</c:v>
                </c:pt>
                <c:pt idx="5">
                  <c:v>0.17260577098681618</c:v>
                </c:pt>
                <c:pt idx="6">
                  <c:v>2.927194105030036E-2</c:v>
                </c:pt>
                <c:pt idx="7">
                  <c:v>0.40048884618817787</c:v>
                </c:pt>
                <c:pt idx="8">
                  <c:v>0.27081160533250648</c:v>
                </c:pt>
              </c:numCache>
            </c:numRef>
          </c:val>
        </c:ser>
        <c:ser>
          <c:idx val="3"/>
          <c:order val="3"/>
          <c:tx>
            <c:v>Faible desserte</c:v>
          </c:tx>
          <c:dLbls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Analyse_desserte_TP!$K$4:$K$12</c:f>
              <c:numCache>
                <c:formatCode>0%</c:formatCode>
                <c:ptCount val="9"/>
                <c:pt idx="0">
                  <c:v>0.41205590025068312</c:v>
                </c:pt>
                <c:pt idx="1">
                  <c:v>0.40699864433029231</c:v>
                </c:pt>
                <c:pt idx="2">
                  <c:v>0.27742946495881127</c:v>
                </c:pt>
                <c:pt idx="3">
                  <c:v>0.35259482463704761</c:v>
                </c:pt>
                <c:pt idx="4">
                  <c:v>0.36498961430979915</c:v>
                </c:pt>
                <c:pt idx="5">
                  <c:v>0.51958330175909617</c:v>
                </c:pt>
                <c:pt idx="6">
                  <c:v>0.41440296340051974</c:v>
                </c:pt>
                <c:pt idx="7">
                  <c:v>0.27206394722759292</c:v>
                </c:pt>
                <c:pt idx="8">
                  <c:v>0.34328326189893416</c:v>
                </c:pt>
              </c:numCache>
            </c:numRef>
          </c:val>
        </c:ser>
        <c:ser>
          <c:idx val="4"/>
          <c:order val="4"/>
          <c:tx>
            <c:v>Desserte marginale ou inexistante</c:v>
          </c:tx>
          <c:dLbls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Analyse_desserte_TP!$L$4:$L$12</c:f>
              <c:numCache>
                <c:formatCode>0%</c:formatCode>
                <c:ptCount val="9"/>
                <c:pt idx="0">
                  <c:v>0.27138833161505654</c:v>
                </c:pt>
                <c:pt idx="1">
                  <c:v>0.28977855957876475</c:v>
                </c:pt>
                <c:pt idx="2">
                  <c:v>0.22383439696437959</c:v>
                </c:pt>
                <c:pt idx="3">
                  <c:v>0.16272009296937007</c:v>
                </c:pt>
                <c:pt idx="4">
                  <c:v>0.22659626765014604</c:v>
                </c:pt>
                <c:pt idx="5">
                  <c:v>0.21825182846891084</c:v>
                </c:pt>
                <c:pt idx="6">
                  <c:v>0.55632509554917997</c:v>
                </c:pt>
                <c:pt idx="7">
                  <c:v>6.8222955900607757E-2</c:v>
                </c:pt>
                <c:pt idx="8">
                  <c:v>0.33555630761771588</c:v>
                </c:pt>
              </c:numCache>
            </c:numRef>
          </c:val>
        </c:ser>
        <c:gapWidth val="50"/>
        <c:overlap val="100"/>
        <c:axId val="133992832"/>
        <c:axId val="133994368"/>
      </c:barChart>
      <c:catAx>
        <c:axId val="133992832"/>
        <c:scaling>
          <c:orientation val="maxMin"/>
        </c:scaling>
        <c:axPos val="l"/>
        <c:tickLblPos val="nextTo"/>
        <c:crossAx val="133994368"/>
        <c:crosses val="autoZero"/>
        <c:auto val="1"/>
        <c:lblAlgn val="ctr"/>
        <c:lblOffset val="100"/>
      </c:catAx>
      <c:valAx>
        <c:axId val="133994368"/>
        <c:scaling>
          <c:orientation val="minMax"/>
        </c:scaling>
        <c:axPos val="t"/>
        <c:majorGridlines/>
        <c:numFmt formatCode="0%" sourceLinked="1"/>
        <c:tickLblPos val="high"/>
        <c:crossAx val="133992832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des zones à bâtir par affectation principale, 2007 et 2012 (en hectares)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Surface des zones à bâtir 2007</c:v>
          </c:tx>
          <c:dLbls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showVal val="1"/>
          </c:dLbls>
          <c:cat>
            <c:strRef>
              <c:f>Comparaison_2007_2012!$B$4:$B$12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Comparaison_2007_2012!$C$4:$C$12</c:f>
              <c:numCache>
                <c:formatCode>#,##0</c:formatCode>
                <c:ptCount val="9"/>
                <c:pt idx="0">
                  <c:v>4748.1360000000004</c:v>
                </c:pt>
                <c:pt idx="1">
                  <c:v>1401.0717999999999</c:v>
                </c:pt>
                <c:pt idx="2">
                  <c:v>256.6103</c:v>
                </c:pt>
                <c:pt idx="3">
                  <c:v>819.80179999999996</c:v>
                </c:pt>
                <c:pt idx="4">
                  <c:v>798.97500000000002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Surface des zones à bâtir 2012</c:v>
          </c:tx>
          <c:dLbls>
            <c:showVal val="1"/>
          </c:dLbls>
          <c:cat>
            <c:strRef>
              <c:f>Comparaison_2007_2012!$B$4:$B$12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Comparaison_2007_2012!$D$4:$D$12</c:f>
              <c:numCache>
                <c:formatCode>#,##0</c:formatCode>
                <c:ptCount val="9"/>
                <c:pt idx="0">
                  <c:v>4742.9161564143005</c:v>
                </c:pt>
                <c:pt idx="1">
                  <c:v>1458.4670894143301</c:v>
                </c:pt>
                <c:pt idx="2">
                  <c:v>288.42852153000302</c:v>
                </c:pt>
                <c:pt idx="3">
                  <c:v>897.71255567000003</c:v>
                </c:pt>
                <c:pt idx="4">
                  <c:v>948.29916537327301</c:v>
                </c:pt>
                <c:pt idx="5">
                  <c:v>34.754366137559302</c:v>
                </c:pt>
                <c:pt idx="6">
                  <c:v>10.4660014044298</c:v>
                </c:pt>
                <c:pt idx="7">
                  <c:v>24.425543123904099</c:v>
                </c:pt>
                <c:pt idx="8">
                  <c:v>123.880260128038</c:v>
                </c:pt>
              </c:numCache>
            </c:numRef>
          </c:val>
        </c:ser>
        <c:gapWidth val="50"/>
        <c:axId val="134019328"/>
        <c:axId val="134172672"/>
      </c:barChart>
      <c:catAx>
        <c:axId val="134019328"/>
        <c:scaling>
          <c:orientation val="maxMin"/>
        </c:scaling>
        <c:axPos val="l"/>
        <c:tickLblPos val="nextTo"/>
        <c:crossAx val="134172672"/>
        <c:crosses val="autoZero"/>
        <c:auto val="1"/>
        <c:lblAlgn val="ctr"/>
        <c:lblOffset val="100"/>
      </c:catAx>
      <c:valAx>
        <c:axId val="134172672"/>
        <c:scaling>
          <c:orientation val="minMax"/>
        </c:scaling>
        <c:axPos val="t"/>
        <c:majorGridlines/>
        <c:numFmt formatCode="#,##0" sourceLinked="1"/>
        <c:tickLblPos val="high"/>
        <c:crossAx val="134019328"/>
        <c:crosses val="autoZero"/>
        <c:crossBetween val="between"/>
        <c:majorUnit val="1000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des zones à bâtir par affectation principale (en pourcentages)</a:t>
            </a:r>
          </a:p>
        </c:rich>
      </c:tx>
      <c:layout/>
    </c:title>
    <c:plotArea>
      <c:layout/>
      <c:pieChart>
        <c:varyColors val="1"/>
        <c:ser>
          <c:idx val="0"/>
          <c:order val="0"/>
          <c:dLbls>
            <c:dLbl>
              <c:idx val="5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</c:dLbl>
            <c:dLbl>
              <c:idx val="6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</c:dLbl>
            <c:dLbl>
              <c:idx val="7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</c:dLbl>
            <c:dLbl>
              <c:idx val="8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</c:dLbl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Percent val="1"/>
            <c:showLeaderLines val="1"/>
          </c:dLbls>
          <c:cat>
            <c:strRef>
              <c:f>Statistique_Aff_principale!$B$4:$B$12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Statistique_Aff_principale!$C$4:$C$12</c:f>
              <c:numCache>
                <c:formatCode>#,##0</c:formatCode>
                <c:ptCount val="9"/>
                <c:pt idx="0">
                  <c:v>4742.9161564143005</c:v>
                </c:pt>
                <c:pt idx="1">
                  <c:v>1458.4670894143301</c:v>
                </c:pt>
                <c:pt idx="2">
                  <c:v>288.42852153000302</c:v>
                </c:pt>
                <c:pt idx="3">
                  <c:v>897.71255567000003</c:v>
                </c:pt>
                <c:pt idx="4">
                  <c:v>948.29916537327301</c:v>
                </c:pt>
                <c:pt idx="5">
                  <c:v>34.754366137559302</c:v>
                </c:pt>
                <c:pt idx="6">
                  <c:v>10.4660014044298</c:v>
                </c:pt>
                <c:pt idx="7">
                  <c:v>24.425543123904099</c:v>
                </c:pt>
                <c:pt idx="8">
                  <c:v>123.880260128038</c:v>
                </c:pt>
              </c:numCache>
            </c:numRef>
          </c:val>
        </c:ser>
        <c:firstSliceAng val="0"/>
      </c:pieChart>
    </c:plotArea>
    <c:legend>
      <c:legendPos val="r"/>
      <c:layout>
        <c:manualLayout>
          <c:xMode val="edge"/>
          <c:yMode val="edge"/>
          <c:x val="0.67143275868049701"/>
          <c:y val="0.14803982101356272"/>
          <c:w val="0.31535138228866894"/>
          <c:h val="0.85196017898643728"/>
        </c:manualLayout>
      </c:layout>
    </c:legend>
    <c:plotVisOnly val="1"/>
    <c:dispBlanksAs val="zero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Surface des zones à bâtir par type de commune (en hectares)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8804138194179488"/>
          <c:y val="0.14187242013250545"/>
          <c:w val="0.56540029137326997"/>
          <c:h val="0.69049915016129593"/>
        </c:manualLayout>
      </c:layout>
      <c:barChart>
        <c:barDir val="bar"/>
        <c:grouping val="clustered"/>
        <c:ser>
          <c:idx val="0"/>
          <c:order val="0"/>
          <c:tx>
            <c:v>Surface des zones à bâtir [ha]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8"/>
              <c:delete val="1"/>
            </c:dLbl>
            <c:showVal val="1"/>
          </c:dLbls>
          <c:cat>
            <c:strRef>
              <c:f>Statistique_Types_comm!$B$4:$B$12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Statistique_Types_comm!$C$4:$C$12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752.02210800935802</c:v>
                </c:pt>
                <c:pt idx="3" formatCode="#,##0">
                  <c:v>1200.31735975681</c:v>
                </c:pt>
                <c:pt idx="4" formatCode="#,##0">
                  <c:v>4330.8745664131502</c:v>
                </c:pt>
                <c:pt idx="5" formatCode="#,##0">
                  <c:v>204.857698172434</c:v>
                </c:pt>
                <c:pt idx="6" formatCode="#,##0">
                  <c:v>1723.7624613048699</c:v>
                </c:pt>
                <c:pt idx="7" formatCode="#,##0">
                  <c:v>317.51546553919098</c:v>
                </c:pt>
                <c:pt idx="8">
                  <c:v>0</c:v>
                </c:pt>
              </c:numCache>
            </c:numRef>
          </c:val>
        </c:ser>
        <c:gapWidth val="70"/>
        <c:axId val="127453056"/>
        <c:axId val="127454592"/>
      </c:barChart>
      <c:catAx>
        <c:axId val="127453056"/>
        <c:scaling>
          <c:orientation val="maxMin"/>
        </c:scaling>
        <c:axPos val="l"/>
        <c:tickLblPos val="nextTo"/>
        <c:crossAx val="127454592"/>
        <c:crosses val="autoZero"/>
        <c:auto val="1"/>
        <c:lblAlgn val="ctr"/>
        <c:lblOffset val="100"/>
      </c:catAx>
      <c:valAx>
        <c:axId val="127454592"/>
        <c:scaling>
          <c:orientation val="minMax"/>
        </c:scaling>
        <c:axPos val="t"/>
        <c:majorGridlines/>
        <c:numFmt formatCode="General" sourceLinked="1"/>
        <c:tickLblPos val="high"/>
        <c:crossAx val="127453056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Surface de zones à bâtir par habitant selon les types de communes (en m</a:t>
            </a:r>
            <a:r>
              <a:rPr lang="en-US" sz="1000" baseline="30000"/>
              <a:t>2</a:t>
            </a:r>
            <a:r>
              <a:rPr lang="en-US" sz="1000"/>
              <a:t>/hab.)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8804155537826518"/>
          <c:y val="0.14187242013250545"/>
          <c:w val="0.57098373165909366"/>
          <c:h val="0.68609386381768367"/>
        </c:manualLayout>
      </c:layout>
      <c:barChart>
        <c:barDir val="bar"/>
        <c:grouping val="clustered"/>
        <c:ser>
          <c:idx val="0"/>
          <c:order val="0"/>
          <c:tx>
            <c:v>Surface de zone à bâtir par habitant [m2]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8"/>
              <c:delete val="1"/>
            </c:dLbl>
            <c:showVal val="1"/>
          </c:dLbls>
          <c:cat>
            <c:strRef>
              <c:f>Statistique_Types_comm!$B$4:$B$12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Statistique_Types_comm!$G$4:$G$12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349.22546113558002</c:v>
                </c:pt>
                <c:pt idx="3" formatCode="#,##0">
                  <c:v>247.49832153012701</c:v>
                </c:pt>
                <c:pt idx="4" formatCode="#,##0">
                  <c:v>349.61369162817255</c:v>
                </c:pt>
                <c:pt idx="5" formatCode="#,##0">
                  <c:v>362.06733505202192</c:v>
                </c:pt>
                <c:pt idx="6" formatCode="#,##0">
                  <c:v>438.56060585291181</c:v>
                </c:pt>
                <c:pt idx="7" formatCode="#,##0">
                  <c:v>465.36049470788652</c:v>
                </c:pt>
                <c:pt idx="8">
                  <c:v>0</c:v>
                </c:pt>
              </c:numCache>
            </c:numRef>
          </c:val>
        </c:ser>
        <c:gapWidth val="70"/>
        <c:axId val="130348160"/>
        <c:axId val="130349696"/>
      </c:barChart>
      <c:catAx>
        <c:axId val="130348160"/>
        <c:scaling>
          <c:orientation val="maxMin"/>
        </c:scaling>
        <c:axPos val="l"/>
        <c:tickLblPos val="nextTo"/>
        <c:crossAx val="130349696"/>
        <c:crosses val="autoZero"/>
        <c:auto val="1"/>
        <c:lblAlgn val="ctr"/>
        <c:lblOffset val="100"/>
      </c:catAx>
      <c:valAx>
        <c:axId val="130349696"/>
        <c:scaling>
          <c:orientation val="minMax"/>
        </c:scaling>
        <c:axPos val="t"/>
        <c:majorGridlines/>
        <c:numFmt formatCode="General" sourceLinked="1"/>
        <c:tickLblPos val="high"/>
        <c:crossAx val="130348160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Surface de zones à bâtir par habitant et emploi</a:t>
            </a:r>
            <a:r>
              <a:rPr lang="en-US" sz="1000" baseline="0"/>
              <a:t> selon les </a:t>
            </a:r>
            <a:r>
              <a:rPr lang="en-US" sz="1000"/>
              <a:t>types de communes (en m</a:t>
            </a:r>
            <a:r>
              <a:rPr lang="en-US" sz="1000" baseline="30000"/>
              <a:t>2</a:t>
            </a:r>
            <a:r>
              <a:rPr lang="en-US" sz="1000"/>
              <a:t>/habitant+emploi)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8804155537826518"/>
          <c:y val="0.19563876651982379"/>
          <c:w val="0.57098373165909366"/>
          <c:h val="0.63673280377397812"/>
        </c:manualLayout>
      </c:layout>
      <c:barChart>
        <c:barDir val="bar"/>
        <c:grouping val="clustered"/>
        <c:ser>
          <c:idx val="0"/>
          <c:order val="0"/>
          <c:tx>
            <c:v>Surface de zone à bâtir par habitant et emploi [m2]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8"/>
              <c:delete val="1"/>
            </c:dLbl>
            <c:showVal val="1"/>
          </c:dLbls>
          <c:cat>
            <c:strRef>
              <c:f>Statistique_Types_comm!$B$4:$B$12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Statistique_Types_comm!$I$4:$I$12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266.78803320893928</c:v>
                </c:pt>
                <c:pt idx="3" formatCode="#,##0">
                  <c:v>136.20777084072557</c:v>
                </c:pt>
                <c:pt idx="4" formatCode="#,##0">
                  <c:v>255.10847675112507</c:v>
                </c:pt>
                <c:pt idx="5" formatCode="#,##0">
                  <c:v>256.48891720600227</c:v>
                </c:pt>
                <c:pt idx="6" formatCode="#,##0">
                  <c:v>327.6928048409539</c:v>
                </c:pt>
                <c:pt idx="7" formatCode="#,##0">
                  <c:v>373.67949339671765</c:v>
                </c:pt>
                <c:pt idx="8">
                  <c:v>0</c:v>
                </c:pt>
              </c:numCache>
            </c:numRef>
          </c:val>
        </c:ser>
        <c:gapWidth val="70"/>
        <c:axId val="130443520"/>
        <c:axId val="130473984"/>
      </c:barChart>
      <c:catAx>
        <c:axId val="130443520"/>
        <c:scaling>
          <c:orientation val="maxMin"/>
        </c:scaling>
        <c:axPos val="l"/>
        <c:tickLblPos val="nextTo"/>
        <c:crossAx val="130473984"/>
        <c:crosses val="autoZero"/>
        <c:auto val="1"/>
        <c:lblAlgn val="ctr"/>
        <c:lblOffset val="100"/>
      </c:catAx>
      <c:valAx>
        <c:axId val="130473984"/>
        <c:scaling>
          <c:orientation val="minMax"/>
        </c:scaling>
        <c:axPos val="t"/>
        <c:majorGridlines/>
        <c:numFmt formatCode="General" sourceLinked="1"/>
        <c:tickLblPos val="high"/>
        <c:crossAx val="130443520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Zones à bâtir construites/non construites par affectation principale (en hectares)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Construit</c:v>
          </c:tx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Analyse_nonconstr_Aff_principal!$E$4:$E$12</c:f>
              <c:numCache>
                <c:formatCode>#,##0</c:formatCode>
                <c:ptCount val="9"/>
                <c:pt idx="0">
                  <c:v>4064.8490177458516</c:v>
                </c:pt>
                <c:pt idx="1">
                  <c:v>848.83528521865003</c:v>
                </c:pt>
                <c:pt idx="2">
                  <c:v>214.73400477507153</c:v>
                </c:pt>
                <c:pt idx="3">
                  <c:v>797.455325788236</c:v>
                </c:pt>
                <c:pt idx="4">
                  <c:v>948.29916537327301</c:v>
                </c:pt>
                <c:pt idx="5">
                  <c:v>34.754366137559302</c:v>
                </c:pt>
                <c:pt idx="6">
                  <c:v>10.4660014044298</c:v>
                </c:pt>
                <c:pt idx="7">
                  <c:v>24.425543123904099</c:v>
                </c:pt>
                <c:pt idx="8">
                  <c:v>123.880260128038</c:v>
                </c:pt>
              </c:numCache>
            </c:numRef>
          </c:val>
        </c:ser>
        <c:ser>
          <c:idx val="1"/>
          <c:order val="1"/>
          <c:tx>
            <c:v>Imprécision</c:v>
          </c:tx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Analyse_nonconstr_Aff_principal!$F$4:$F$12</c:f>
              <c:numCache>
                <c:formatCode>#,##0</c:formatCode>
                <c:ptCount val="9"/>
                <c:pt idx="0">
                  <c:v>362.81547614388302</c:v>
                </c:pt>
                <c:pt idx="1">
                  <c:v>94.796501355465125</c:v>
                </c:pt>
                <c:pt idx="2">
                  <c:v>28.636327130766098</c:v>
                </c:pt>
                <c:pt idx="3">
                  <c:v>64.352957502879903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Non construit</c:v>
          </c:tx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Analyse_nonconstr_Aff_principal!$G$4:$G$12</c:f>
              <c:numCache>
                <c:formatCode>#,##0</c:formatCode>
                <c:ptCount val="9"/>
                <c:pt idx="0">
                  <c:v>315.25166252456603</c:v>
                </c:pt>
                <c:pt idx="1">
                  <c:v>514.83530284021492</c:v>
                </c:pt>
                <c:pt idx="2">
                  <c:v>45.058189624165401</c:v>
                </c:pt>
                <c:pt idx="3">
                  <c:v>35.904272378884102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30413696"/>
        <c:axId val="130415232"/>
      </c:barChart>
      <c:catAx>
        <c:axId val="130413696"/>
        <c:scaling>
          <c:orientation val="maxMin"/>
        </c:scaling>
        <c:axPos val="l"/>
        <c:tickLblPos val="nextTo"/>
        <c:crossAx val="130415232"/>
        <c:crosses val="autoZero"/>
        <c:auto val="1"/>
        <c:lblAlgn val="ctr"/>
        <c:lblOffset val="100"/>
      </c:catAx>
      <c:valAx>
        <c:axId val="130415232"/>
        <c:scaling>
          <c:orientation val="minMax"/>
        </c:scaling>
        <c:axPos val="t"/>
        <c:majorGridlines/>
        <c:numFmt formatCode="#,##0" sourceLinked="1"/>
        <c:tickLblPos val="high"/>
        <c:crossAx val="130413696"/>
        <c:crosses val="autoZero"/>
        <c:crossBetween val="between"/>
        <c:majorUnit val="1000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Zones à bâtir construites/non construites par affectation principale (en pourcentages)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Construit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Analyse_nonconstr_Aff_principal!$H$4:$H$12</c:f>
              <c:numCache>
                <c:formatCode>0%</c:formatCode>
                <c:ptCount val="9"/>
                <c:pt idx="0">
                  <c:v>0.8570358158763921</c:v>
                </c:pt>
                <c:pt idx="1">
                  <c:v>0.58200510068383715</c:v>
                </c:pt>
                <c:pt idx="2">
                  <c:v>0.74449643064420168</c:v>
                </c:pt>
                <c:pt idx="3">
                  <c:v>0.88831922952560471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Imprécision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Analyse_nonconstr_Aff_principal!$I$4:$I$12</c:f>
              <c:numCache>
                <c:formatCode>0%</c:formatCode>
                <c:ptCount val="9"/>
                <c:pt idx="0">
                  <c:v>7.649628713196055E-2</c:v>
                </c:pt>
                <c:pt idx="1">
                  <c:v>6.4997353758275145E-2</c:v>
                </c:pt>
                <c:pt idx="2">
                  <c:v>9.9283964633113717E-2</c:v>
                </c:pt>
                <c:pt idx="3">
                  <c:v>7.1685482280963123E-2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Non construit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Analyse_nonconstr_Aff_principal!$J$4:$J$12</c:f>
              <c:numCache>
                <c:formatCode>0%</c:formatCode>
                <c:ptCount val="9"/>
                <c:pt idx="0">
                  <c:v>6.6467896991647415E-2</c:v>
                </c:pt>
                <c:pt idx="1">
                  <c:v>0.35299754555788776</c:v>
                </c:pt>
                <c:pt idx="2">
                  <c:v>0.15621960472268462</c:v>
                </c:pt>
                <c:pt idx="3">
                  <c:v>3.9995288193432094E-2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30504576"/>
        <c:axId val="130506112"/>
      </c:barChart>
      <c:catAx>
        <c:axId val="130504576"/>
        <c:scaling>
          <c:orientation val="maxMin"/>
        </c:scaling>
        <c:axPos val="l"/>
        <c:tickLblPos val="nextTo"/>
        <c:crossAx val="130506112"/>
        <c:crosses val="autoZero"/>
        <c:auto val="1"/>
        <c:lblAlgn val="ctr"/>
        <c:lblOffset val="100"/>
      </c:catAx>
      <c:valAx>
        <c:axId val="130506112"/>
        <c:scaling>
          <c:orientation val="minMax"/>
        </c:scaling>
        <c:axPos val="t"/>
        <c:majorGridlines/>
        <c:numFmt formatCode="0%" sourceLinked="1"/>
        <c:tickLblPos val="high"/>
        <c:crossAx val="130504576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Zones à bâtir construites/non construites par type de commune (en hectares)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Construit</c:v>
          </c:tx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Analyse_nonconstr_Types_comm!$E$4:$E$12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646.26492953567799</c:v>
                </c:pt>
                <c:pt idx="3" formatCode="#,##0">
                  <c:v>1016.5546213268581</c:v>
                </c:pt>
                <c:pt idx="4" formatCode="#,##0">
                  <c:v>3540.75920009521</c:v>
                </c:pt>
                <c:pt idx="5" formatCode="#,##0">
                  <c:v>171.81954553823769</c:v>
                </c:pt>
                <c:pt idx="6" formatCode="#,##0">
                  <c:v>1420.278335529825</c:v>
                </c:pt>
                <c:pt idx="7" formatCode="#,##0">
                  <c:v>272.02233766918181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Imprécision</c:v>
          </c:tx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Analyse_nonconstr_Types_comm!$F$4:$F$12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54.551101082240898</c:v>
                </c:pt>
                <c:pt idx="3" formatCode="#,##0">
                  <c:v>72.889034306460985</c:v>
                </c:pt>
                <c:pt idx="4" formatCode="#,##0">
                  <c:v>260.25723656954403</c:v>
                </c:pt>
                <c:pt idx="5" formatCode="#,##0">
                  <c:v>11.911988590107903</c:v>
                </c:pt>
                <c:pt idx="6" formatCode="#,##0">
                  <c:v>130.66613537833302</c:v>
                </c:pt>
                <c:pt idx="7" formatCode="#,##0">
                  <c:v>20.325766206303197</c:v>
                </c:pt>
                <c:pt idx="8">
                  <c:v>0</c:v>
                </c:pt>
              </c:numCache>
            </c:numRef>
          </c:val>
        </c:ser>
        <c:ser>
          <c:idx val="2"/>
          <c:order val="2"/>
          <c:tx>
            <c:v>Non construit</c:v>
          </c:tx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Analyse_nonconstr_Types_comm!$G$4:$G$12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51.206077391439102</c:v>
                </c:pt>
                <c:pt idx="3" formatCode="#,##0">
                  <c:v>110.873704123491</c:v>
                </c:pt>
                <c:pt idx="4" formatCode="#,##0">
                  <c:v>529.85812974839598</c:v>
                </c:pt>
                <c:pt idx="5" formatCode="#,##0">
                  <c:v>21.126164044088398</c:v>
                </c:pt>
                <c:pt idx="6" formatCode="#,##0">
                  <c:v>172.81799039671199</c:v>
                </c:pt>
                <c:pt idx="7" formatCode="#,##0">
                  <c:v>25.167361663706</c:v>
                </c:pt>
                <c:pt idx="8">
                  <c:v>0</c:v>
                </c:pt>
              </c:numCache>
            </c:numRef>
          </c:val>
        </c:ser>
        <c:gapWidth val="50"/>
        <c:overlap val="100"/>
        <c:axId val="130633088"/>
        <c:axId val="130659840"/>
      </c:barChart>
      <c:catAx>
        <c:axId val="130633088"/>
        <c:scaling>
          <c:orientation val="maxMin"/>
        </c:scaling>
        <c:axPos val="l"/>
        <c:tickLblPos val="nextTo"/>
        <c:crossAx val="130659840"/>
        <c:crosses val="autoZero"/>
        <c:auto val="1"/>
        <c:lblAlgn val="ctr"/>
        <c:lblOffset val="100"/>
      </c:catAx>
      <c:valAx>
        <c:axId val="130659840"/>
        <c:scaling>
          <c:orientation val="minMax"/>
        </c:scaling>
        <c:axPos val="t"/>
        <c:majorGridlines/>
        <c:numFmt formatCode="General" sourceLinked="1"/>
        <c:tickLblPos val="high"/>
        <c:crossAx val="130633088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Zones à bâtir construites/non construites par type de commune (en pourcentages)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Construit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Analyse_nonconstr_Types_comm!$H$4:$H$12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0%">
                  <c:v>0.85936958854358059</c:v>
                </c:pt>
                <c:pt idx="3" formatCode="0%">
                  <c:v>0.84690487316855678</c:v>
                </c:pt>
                <c:pt idx="4" formatCode="0%">
                  <c:v>0.8175621680559737</c:v>
                </c:pt>
                <c:pt idx="5" formatCode="0%">
                  <c:v>0.83872633086803872</c:v>
                </c:pt>
                <c:pt idx="6" formatCode="0%">
                  <c:v>0.82394086622276774</c:v>
                </c:pt>
                <c:pt idx="7" formatCode="0%">
                  <c:v>0.85672153703519693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Imprécision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Analyse_nonconstr_Types_comm!$I$4:$I$12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0%">
                  <c:v>7.2539225245173353E-2</c:v>
                </c:pt>
                <c:pt idx="3" formatCode="0%">
                  <c:v>6.07248022483226E-2</c:v>
                </c:pt>
                <c:pt idx="4" formatCode="0%">
                  <c:v>6.0093459780131718E-2</c:v>
                </c:pt>
                <c:pt idx="5" formatCode="0%">
                  <c:v>5.8147624894629421E-2</c:v>
                </c:pt>
                <c:pt idx="6" formatCode="0%">
                  <c:v>7.5802866294825869E-2</c:v>
                </c:pt>
                <c:pt idx="7" formatCode="0%">
                  <c:v>6.4015043083923057E-2</c:v>
                </c:pt>
                <c:pt idx="8">
                  <c:v>0</c:v>
                </c:pt>
              </c:numCache>
            </c:numRef>
          </c:val>
        </c:ser>
        <c:ser>
          <c:idx val="2"/>
          <c:order val="2"/>
          <c:tx>
            <c:v>Non construit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Analyse_nonconstr_Types_comm!$J$4:$J$12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0%">
                  <c:v>6.8091186211246213E-2</c:v>
                </c:pt>
                <c:pt idx="3" formatCode="0%">
                  <c:v>9.2370324583120694E-2</c:v>
                </c:pt>
                <c:pt idx="4" formatCode="0%">
                  <c:v>0.12234437216389457</c:v>
                </c:pt>
                <c:pt idx="5" formatCode="0%">
                  <c:v>0.10312604423733182</c:v>
                </c:pt>
                <c:pt idx="6" formatCode="0%">
                  <c:v>0.10025626748240624</c:v>
                </c:pt>
                <c:pt idx="7" formatCode="0%">
                  <c:v>7.9263419880880065E-2</c:v>
                </c:pt>
                <c:pt idx="8">
                  <c:v>0</c:v>
                </c:pt>
              </c:numCache>
            </c:numRef>
          </c:val>
        </c:ser>
        <c:gapWidth val="50"/>
        <c:overlap val="100"/>
        <c:axId val="134042752"/>
        <c:axId val="134044288"/>
      </c:barChart>
      <c:catAx>
        <c:axId val="134042752"/>
        <c:scaling>
          <c:orientation val="maxMin"/>
        </c:scaling>
        <c:axPos val="l"/>
        <c:tickLblPos val="nextTo"/>
        <c:crossAx val="134044288"/>
        <c:crosses val="autoZero"/>
        <c:auto val="1"/>
        <c:lblAlgn val="ctr"/>
        <c:lblOffset val="100"/>
      </c:catAx>
      <c:valAx>
        <c:axId val="134044288"/>
        <c:scaling>
          <c:orientation val="minMax"/>
        </c:scaling>
        <c:axPos val="t"/>
        <c:majorGridlines/>
        <c:numFmt formatCode="0%" sourceLinked="1"/>
        <c:tickLblPos val="high"/>
        <c:crossAx val="134042752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889000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44450</xdr:colOff>
      <xdr:row>14</xdr:row>
      <xdr:rowOff>69850</xdr:rowOff>
    </xdr:from>
    <xdr:to>
      <xdr:col>8</xdr:col>
      <xdr:colOff>552450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629400" y="34099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14</xdr:row>
      <xdr:rowOff>69850</xdr:rowOff>
    </xdr:from>
    <xdr:to>
      <xdr:col>3</xdr:col>
      <xdr:colOff>288925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3</xdr:col>
      <xdr:colOff>492125</xdr:colOff>
      <xdr:row>14</xdr:row>
      <xdr:rowOff>69850</xdr:rowOff>
    </xdr:from>
    <xdr:to>
      <xdr:col>7</xdr:col>
      <xdr:colOff>933450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762625" y="35052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867400" y="32956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889000</xdr:colOff>
      <xdr:row>34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1092200</xdr:colOff>
      <xdr:row>14</xdr:row>
      <xdr:rowOff>69850</xdr:rowOff>
    </xdr:from>
    <xdr:to>
      <xdr:col>8</xdr:col>
      <xdr:colOff>952500</xdr:colOff>
      <xdr:row>34</xdr:row>
      <xdr:rowOff>69850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953125" y="38957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543550" y="36195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69850</xdr:rowOff>
    </xdr:from>
    <xdr:to>
      <xdr:col>3</xdr:col>
      <xdr:colOff>688975</xdr:colOff>
      <xdr:row>36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096000" y="33813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629275" y="33432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915025" y="27336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889000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44450</xdr:colOff>
      <xdr:row>14</xdr:row>
      <xdr:rowOff>69850</xdr:rowOff>
    </xdr:from>
    <xdr:to>
      <xdr:col>8</xdr:col>
      <xdr:colOff>552450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6350</xdr:rowOff>
    </xdr:from>
    <xdr:to>
      <xdr:col>3</xdr:col>
      <xdr:colOff>889000</xdr:colOff>
      <xdr:row>51</xdr:row>
      <xdr:rowOff>136525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943600" y="36195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895975" y="34290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553075" y="29337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14</xdr:row>
      <xdr:rowOff>69850</xdr:rowOff>
    </xdr:from>
    <xdr:to>
      <xdr:col>3</xdr:col>
      <xdr:colOff>288925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3</xdr:col>
      <xdr:colOff>492125</xdr:colOff>
      <xdr:row>14</xdr:row>
      <xdr:rowOff>69850</xdr:rowOff>
    </xdr:from>
    <xdr:to>
      <xdr:col>7</xdr:col>
      <xdr:colOff>933450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705475" y="34004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lf.giezendanner@are.admin.ch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43"/>
  <sheetViews>
    <sheetView tabSelected="1" workbookViewId="0">
      <selection activeCell="A4" sqref="A4:B5"/>
    </sheetView>
  </sheetViews>
  <sheetFormatPr baseColWidth="10" defaultRowHeight="15"/>
  <cols>
    <col min="1" max="1" width="43.7109375" style="29" customWidth="1"/>
    <col min="2" max="2" width="57.7109375" style="29" customWidth="1"/>
  </cols>
  <sheetData>
    <row r="1" spans="1:2" ht="18.75">
      <c r="A1" s="49" t="s">
        <v>63</v>
      </c>
    </row>
    <row r="2" spans="1:2" ht="18.75">
      <c r="A2" s="49" t="s">
        <v>64</v>
      </c>
    </row>
    <row r="4" spans="1:2" ht="12.75">
      <c r="A4" s="68" t="s">
        <v>62</v>
      </c>
      <c r="B4" s="69"/>
    </row>
    <row r="5" spans="1:2" ht="12.75">
      <c r="A5" s="70"/>
      <c r="B5" s="71"/>
    </row>
    <row r="6" spans="1:2">
      <c r="A6" s="30" t="s">
        <v>53</v>
      </c>
      <c r="B6" s="43" t="s">
        <v>45</v>
      </c>
    </row>
    <row r="7" spans="1:2">
      <c r="A7" s="31"/>
      <c r="B7" s="44"/>
    </row>
    <row r="8" spans="1:2">
      <c r="A8" s="30" t="s">
        <v>54</v>
      </c>
      <c r="B8" s="43" t="s">
        <v>46</v>
      </c>
    </row>
    <row r="9" spans="1:2">
      <c r="A9" s="35" t="s">
        <v>55</v>
      </c>
      <c r="B9" s="45">
        <v>120</v>
      </c>
    </row>
    <row r="10" spans="1:2">
      <c r="A10" s="32"/>
      <c r="B10" s="44"/>
    </row>
    <row r="11" spans="1:2">
      <c r="A11" s="31" t="s">
        <v>56</v>
      </c>
      <c r="B11" s="43"/>
    </row>
    <row r="12" spans="1:2">
      <c r="A12" s="37" t="s">
        <v>57</v>
      </c>
      <c r="B12" s="45">
        <v>19</v>
      </c>
    </row>
    <row r="13" spans="1:2">
      <c r="A13" s="35" t="s">
        <v>58</v>
      </c>
      <c r="B13" s="45" t="s">
        <v>47</v>
      </c>
    </row>
    <row r="14" spans="1:2">
      <c r="A14" s="31"/>
      <c r="B14" s="44"/>
    </row>
    <row r="15" spans="1:2" ht="30">
      <c r="A15" s="33" t="s">
        <v>59</v>
      </c>
      <c r="B15" s="43" t="s">
        <v>48</v>
      </c>
    </row>
    <row r="16" spans="1:2">
      <c r="A16" s="32"/>
      <c r="B16" s="44"/>
    </row>
    <row r="17" spans="1:2" ht="30">
      <c r="A17" s="30" t="s">
        <v>60</v>
      </c>
      <c r="B17" s="46" t="s">
        <v>49</v>
      </c>
    </row>
    <row r="18" spans="1:2" ht="30">
      <c r="A18" s="34"/>
      <c r="B18" s="47" t="s">
        <v>50</v>
      </c>
    </row>
    <row r="19" spans="1:2" ht="30">
      <c r="A19" s="35"/>
      <c r="B19" s="47" t="s">
        <v>51</v>
      </c>
    </row>
    <row r="20" spans="1:2" ht="30">
      <c r="A20" s="35"/>
      <c r="B20" s="47" t="s">
        <v>52</v>
      </c>
    </row>
    <row r="21" spans="1:2">
      <c r="A21" s="36"/>
      <c r="B21" s="48"/>
    </row>
    <row r="23" spans="1:2" s="51" customFormat="1" ht="17.100000000000001" customHeight="1">
      <c r="A23" s="50" t="s">
        <v>65</v>
      </c>
      <c r="B23" s="50"/>
    </row>
    <row r="24" spans="1:2" s="56" customFormat="1" ht="15" customHeight="1">
      <c r="A24" s="52" t="s">
        <v>82</v>
      </c>
      <c r="B24" s="52"/>
    </row>
    <row r="25" spans="1:2">
      <c r="A25" s="52" t="s">
        <v>66</v>
      </c>
      <c r="B25" s="53"/>
    </row>
    <row r="26" spans="1:2">
      <c r="A26" s="52" t="s">
        <v>67</v>
      </c>
      <c r="B26" s="53"/>
    </row>
    <row r="27" spans="1:2">
      <c r="A27" s="52" t="s">
        <v>68</v>
      </c>
      <c r="B27" s="53"/>
    </row>
    <row r="28" spans="1:2">
      <c r="A28" s="52" t="s">
        <v>69</v>
      </c>
      <c r="B28" s="53"/>
    </row>
    <row r="29" spans="1:2">
      <c r="A29" s="52" t="s">
        <v>70</v>
      </c>
      <c r="B29" s="53"/>
    </row>
    <row r="30" spans="1:2">
      <c r="A30" s="52" t="s">
        <v>71</v>
      </c>
      <c r="B30" s="53"/>
    </row>
    <row r="34" spans="1:1">
      <c r="A34" s="58" t="s">
        <v>64</v>
      </c>
    </row>
    <row r="35" spans="1:1">
      <c r="A35" s="58" t="s">
        <v>83</v>
      </c>
    </row>
    <row r="36" spans="1:1">
      <c r="A36" s="58" t="s">
        <v>84</v>
      </c>
    </row>
    <row r="37" spans="1:1">
      <c r="A37" s="58"/>
    </row>
    <row r="38" spans="1:1">
      <c r="A38" s="58" t="s">
        <v>85</v>
      </c>
    </row>
    <row r="39" spans="1:1">
      <c r="A39" s="58" t="s">
        <v>63</v>
      </c>
    </row>
    <row r="40" spans="1:1">
      <c r="A40" s="58" t="s">
        <v>86</v>
      </c>
    </row>
    <row r="41" spans="1:1">
      <c r="A41" s="57" t="s">
        <v>87</v>
      </c>
    </row>
    <row r="42" spans="1:1">
      <c r="A42" s="58"/>
    </row>
    <row r="43" spans="1:1">
      <c r="A43" s="58" t="s">
        <v>88</v>
      </c>
    </row>
  </sheetData>
  <mergeCells count="1">
    <mergeCell ref="A4:B5"/>
  </mergeCells>
  <hyperlinks>
    <hyperlink ref="A41" r:id="rId1"/>
  </hyperlinks>
  <pageMargins left="0.70866141732283472" right="0.70866141732283472" top="0.78740157480314965" bottom="0.78740157480314965" header="0.31496062992125984" footer="0.31496062992125984"/>
  <pageSetup paperSize="9" scale="87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39"/>
  <sheetViews>
    <sheetView workbookViewId="0">
      <selection sqref="A1:A2"/>
    </sheetView>
  </sheetViews>
  <sheetFormatPr baseColWidth="10" defaultRowHeight="15"/>
  <cols>
    <col min="1" max="1" width="52.7109375" style="67" customWidth="1"/>
    <col min="2" max="2" width="70.7109375" style="67" customWidth="1"/>
    <col min="3" max="16384" width="11.42578125" style="59"/>
  </cols>
  <sheetData>
    <row r="1" spans="1:2">
      <c r="A1" s="72" t="s">
        <v>89</v>
      </c>
      <c r="B1" s="74" t="s">
        <v>90</v>
      </c>
    </row>
    <row r="2" spans="1:2">
      <c r="A2" s="73"/>
      <c r="B2" s="75"/>
    </row>
    <row r="3" spans="1:2">
      <c r="A3" s="60" t="s">
        <v>18</v>
      </c>
      <c r="B3" s="61" t="s">
        <v>91</v>
      </c>
    </row>
    <row r="4" spans="1:2">
      <c r="A4" s="62" t="s">
        <v>25</v>
      </c>
      <c r="B4" s="63" t="s">
        <v>92</v>
      </c>
    </row>
    <row r="5" spans="1:2" ht="30">
      <c r="A5" s="62" t="s">
        <v>19</v>
      </c>
      <c r="B5" s="63" t="s">
        <v>93</v>
      </c>
    </row>
    <row r="6" spans="1:2" ht="45" customHeight="1">
      <c r="A6" s="62" t="s">
        <v>26</v>
      </c>
      <c r="B6" s="64" t="s">
        <v>94</v>
      </c>
    </row>
    <row r="7" spans="1:2">
      <c r="A7" s="62" t="s">
        <v>20</v>
      </c>
      <c r="B7" s="63" t="s">
        <v>95</v>
      </c>
    </row>
    <row r="8" spans="1:2" ht="30">
      <c r="A8" s="62" t="s">
        <v>21</v>
      </c>
      <c r="B8" s="63" t="s">
        <v>96</v>
      </c>
    </row>
    <row r="9" spans="1:2" ht="30">
      <c r="A9" s="62" t="s">
        <v>22</v>
      </c>
      <c r="B9" s="63" t="s">
        <v>97</v>
      </c>
    </row>
    <row r="10" spans="1:2" ht="17.25">
      <c r="A10" s="62" t="s">
        <v>98</v>
      </c>
      <c r="B10" s="63" t="s">
        <v>99</v>
      </c>
    </row>
    <row r="11" spans="1:2" ht="30">
      <c r="A11" s="62" t="s">
        <v>100</v>
      </c>
      <c r="B11" s="63" t="s">
        <v>101</v>
      </c>
    </row>
    <row r="12" spans="1:2" ht="17.25">
      <c r="A12" s="62" t="s">
        <v>102</v>
      </c>
      <c r="B12" s="63" t="s">
        <v>103</v>
      </c>
    </row>
    <row r="13" spans="1:2" ht="30">
      <c r="A13" s="62" t="s">
        <v>104</v>
      </c>
      <c r="B13" s="63" t="s">
        <v>105</v>
      </c>
    </row>
    <row r="14" spans="1:2" ht="15" customHeight="1">
      <c r="A14" s="62" t="s">
        <v>78</v>
      </c>
      <c r="B14" s="63" t="s">
        <v>106</v>
      </c>
    </row>
    <row r="15" spans="1:2" ht="15" customHeight="1">
      <c r="A15" s="62" t="s">
        <v>79</v>
      </c>
      <c r="B15" s="63" t="s">
        <v>107</v>
      </c>
    </row>
    <row r="16" spans="1:2">
      <c r="A16" s="62" t="s">
        <v>108</v>
      </c>
      <c r="B16" s="63" t="s">
        <v>109</v>
      </c>
    </row>
    <row r="17" spans="1:2" ht="30">
      <c r="A17" s="62" t="s">
        <v>80</v>
      </c>
      <c r="B17" s="63" t="s">
        <v>110</v>
      </c>
    </row>
    <row r="18" spans="1:2">
      <c r="A18" s="62" t="s">
        <v>28</v>
      </c>
      <c r="B18" s="63" t="s">
        <v>111</v>
      </c>
    </row>
    <row r="19" spans="1:2">
      <c r="A19" s="62" t="s">
        <v>29</v>
      </c>
      <c r="B19" s="63" t="s">
        <v>112</v>
      </c>
    </row>
    <row r="20" spans="1:2" ht="30">
      <c r="A20" s="62" t="s">
        <v>81</v>
      </c>
      <c r="B20" s="63" t="s">
        <v>113</v>
      </c>
    </row>
    <row r="21" spans="1:2">
      <c r="A21" s="62" t="s">
        <v>30</v>
      </c>
      <c r="B21" s="63" t="s">
        <v>112</v>
      </c>
    </row>
    <row r="22" spans="1:2" ht="17.25">
      <c r="A22" s="62" t="s">
        <v>114</v>
      </c>
      <c r="B22" s="63" t="s">
        <v>115</v>
      </c>
    </row>
    <row r="23" spans="1:2" ht="45">
      <c r="A23" s="62" t="s">
        <v>134</v>
      </c>
      <c r="B23" s="63" t="s">
        <v>116</v>
      </c>
    </row>
    <row r="24" spans="1:2" ht="30">
      <c r="A24" s="62" t="s">
        <v>31</v>
      </c>
      <c r="B24" s="63" t="s">
        <v>117</v>
      </c>
    </row>
    <row r="25" spans="1:2" ht="30">
      <c r="A25" s="62" t="s">
        <v>32</v>
      </c>
      <c r="B25" s="63" t="s">
        <v>118</v>
      </c>
    </row>
    <row r="26" spans="1:2" ht="30">
      <c r="A26" s="62" t="s">
        <v>141</v>
      </c>
      <c r="B26" s="63" t="s">
        <v>119</v>
      </c>
    </row>
    <row r="27" spans="1:2" ht="30">
      <c r="A27" s="62" t="s">
        <v>137</v>
      </c>
      <c r="B27" s="63" t="s">
        <v>120</v>
      </c>
    </row>
    <row r="28" spans="1:2" ht="30">
      <c r="A28" s="62" t="s">
        <v>33</v>
      </c>
      <c r="B28" s="63" t="s">
        <v>121</v>
      </c>
    </row>
    <row r="29" spans="1:2" ht="30">
      <c r="A29" s="62" t="s">
        <v>34</v>
      </c>
      <c r="B29" s="63" t="s">
        <v>122</v>
      </c>
    </row>
    <row r="30" spans="1:2" ht="30">
      <c r="A30" s="62" t="s">
        <v>35</v>
      </c>
      <c r="B30" s="63" t="s">
        <v>123</v>
      </c>
    </row>
    <row r="31" spans="1:2" ht="30">
      <c r="A31" s="62" t="s">
        <v>142</v>
      </c>
      <c r="B31" s="63" t="s">
        <v>124</v>
      </c>
    </row>
    <row r="32" spans="1:2" ht="30">
      <c r="A32" s="62" t="s">
        <v>138</v>
      </c>
      <c r="B32" s="63" t="s">
        <v>125</v>
      </c>
    </row>
    <row r="33" spans="1:2" ht="30">
      <c r="A33" s="62" t="s">
        <v>36</v>
      </c>
      <c r="B33" s="63" t="s">
        <v>126</v>
      </c>
    </row>
    <row r="34" spans="1:2">
      <c r="A34" s="62" t="s">
        <v>37</v>
      </c>
      <c r="B34" s="63" t="s">
        <v>127</v>
      </c>
    </row>
    <row r="35" spans="1:2">
      <c r="A35" s="62" t="s">
        <v>38</v>
      </c>
      <c r="B35" s="63" t="s">
        <v>128</v>
      </c>
    </row>
    <row r="36" spans="1:2">
      <c r="A36" s="62" t="s">
        <v>39</v>
      </c>
      <c r="B36" s="63" t="s">
        <v>129</v>
      </c>
    </row>
    <row r="37" spans="1:2" ht="30">
      <c r="A37" s="62" t="s">
        <v>40</v>
      </c>
      <c r="B37" s="63" t="s">
        <v>130</v>
      </c>
    </row>
    <row r="38" spans="1:2">
      <c r="A38" s="62" t="s">
        <v>131</v>
      </c>
      <c r="B38" s="63" t="s">
        <v>135</v>
      </c>
    </row>
    <row r="39" spans="1:2">
      <c r="A39" s="65" t="s">
        <v>132</v>
      </c>
      <c r="B39" s="66" t="s">
        <v>133</v>
      </c>
    </row>
  </sheetData>
  <mergeCells count="2">
    <mergeCell ref="A1:A2"/>
    <mergeCell ref="B1:B2"/>
  </mergeCells>
  <pageMargins left="0.70866141732283472" right="0.70866141732283472" top="0.78740157480314965" bottom="0.78740157480314965" header="0.31496062992125984" footer="0.31496062992125984"/>
  <pageSetup paperSize="9" scale="6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workbookViewId="0">
      <selection activeCell="I1" sqref="I1"/>
    </sheetView>
  </sheetViews>
  <sheetFormatPr baseColWidth="10" defaultRowHeight="12.75"/>
  <cols>
    <col min="1" max="1" width="10.7109375" style="1" customWidth="1"/>
    <col min="2" max="2" width="44.7109375" style="1" customWidth="1"/>
    <col min="3" max="3" width="17.7109375" style="1" customWidth="1"/>
    <col min="4" max="4" width="15.7109375" style="1" customWidth="1"/>
    <col min="5" max="6" width="17.7109375" style="1" customWidth="1"/>
    <col min="7" max="8" width="21.7109375" style="1" customWidth="1"/>
    <col min="9" max="9" width="24.7109375" style="1" customWidth="1"/>
    <col min="10" max="16384" width="11.42578125" style="1"/>
  </cols>
  <sheetData>
    <row r="1" spans="1:9" ht="18.75">
      <c r="A1" s="55" t="s">
        <v>72</v>
      </c>
      <c r="I1" s="77" t="s">
        <v>136</v>
      </c>
    </row>
    <row r="3" spans="1:9" ht="50.1" customHeight="1">
      <c r="A3" s="2" t="s">
        <v>18</v>
      </c>
      <c r="B3" s="2" t="s">
        <v>19</v>
      </c>
      <c r="C3" s="2" t="s">
        <v>20</v>
      </c>
      <c r="D3" s="2" t="s">
        <v>21</v>
      </c>
      <c r="E3" s="2" t="s">
        <v>22</v>
      </c>
      <c r="F3" s="2" t="s">
        <v>23</v>
      </c>
      <c r="G3" s="2" t="s">
        <v>41</v>
      </c>
      <c r="H3" s="2" t="s">
        <v>42</v>
      </c>
      <c r="I3" s="2" t="s">
        <v>43</v>
      </c>
    </row>
    <row r="4" spans="1:9" ht="15" customHeight="1">
      <c r="A4" s="5">
        <v>11</v>
      </c>
      <c r="B4" s="5" t="s">
        <v>0</v>
      </c>
      <c r="C4" s="6">
        <v>4742.9161564143005</v>
      </c>
      <c r="D4" s="7">
        <f t="shared" ref="D4:D12" si="0">C4/$C$13</f>
        <v>0.55607008106424272</v>
      </c>
      <c r="E4" s="6">
        <v>197379</v>
      </c>
      <c r="F4" s="6">
        <v>15305</v>
      </c>
      <c r="G4" s="6">
        <f>(C4*10000)/E4</f>
        <v>240.29487211984559</v>
      </c>
      <c r="H4" s="6">
        <f>(C4*10000)/F4</f>
        <v>3098.9324772390069</v>
      </c>
      <c r="I4" s="6">
        <f>(C4*10000)/(E4+F4)</f>
        <v>223.00296009169944</v>
      </c>
    </row>
    <row r="5" spans="1:9" ht="15" customHeight="1">
      <c r="A5" s="8">
        <v>12</v>
      </c>
      <c r="B5" s="8" t="s">
        <v>1</v>
      </c>
      <c r="C5" s="9">
        <v>1458.4670894143301</v>
      </c>
      <c r="D5" s="10">
        <f t="shared" si="0"/>
        <v>0.17099393830594078</v>
      </c>
      <c r="E5" s="9">
        <v>2108</v>
      </c>
      <c r="F5" s="9">
        <v>44672</v>
      </c>
      <c r="G5" s="9">
        <f t="shared" ref="G5:G12" si="1">(C5*10000)/E5</f>
        <v>6918.724333085057</v>
      </c>
      <c r="H5" s="9">
        <f t="shared" ref="H5:H12" si="2">(C5*10000)/F5</f>
        <v>326.48349960027087</v>
      </c>
      <c r="I5" s="9">
        <f t="shared" ref="I5:I12" si="3">(C5*10000)/(E5+F5)</f>
        <v>311.77150265376872</v>
      </c>
    </row>
    <row r="6" spans="1:9" ht="15" customHeight="1">
      <c r="A6" s="8">
        <v>13</v>
      </c>
      <c r="B6" s="8" t="s">
        <v>2</v>
      </c>
      <c r="C6" s="9">
        <v>288.42852153000302</v>
      </c>
      <c r="D6" s="10">
        <f t="shared" si="0"/>
        <v>3.3816003922296299E-2</v>
      </c>
      <c r="E6" s="9">
        <v>4236</v>
      </c>
      <c r="F6" s="9">
        <v>9474</v>
      </c>
      <c r="G6" s="9">
        <f t="shared" si="1"/>
        <v>680.89830389519125</v>
      </c>
      <c r="H6" s="9">
        <f t="shared" si="2"/>
        <v>304.44218020899621</v>
      </c>
      <c r="I6" s="9">
        <f t="shared" si="3"/>
        <v>210.37820680525382</v>
      </c>
    </row>
    <row r="7" spans="1:9" ht="15" customHeight="1">
      <c r="A7" s="8">
        <v>14</v>
      </c>
      <c r="B7" s="8" t="s">
        <v>3</v>
      </c>
      <c r="C7" s="9">
        <v>897.71255567000003</v>
      </c>
      <c r="D7" s="10">
        <f t="shared" si="0"/>
        <v>0.10524982461026672</v>
      </c>
      <c r="E7" s="9">
        <v>38359</v>
      </c>
      <c r="F7" s="9">
        <v>27372</v>
      </c>
      <c r="G7" s="9">
        <f t="shared" si="1"/>
        <v>234.02918628483539</v>
      </c>
      <c r="H7" s="9">
        <f t="shared" si="2"/>
        <v>327.96746882580743</v>
      </c>
      <c r="I7" s="9">
        <f t="shared" si="3"/>
        <v>136.57369516210008</v>
      </c>
    </row>
    <row r="8" spans="1:9" ht="15" customHeight="1">
      <c r="A8" s="8">
        <v>15</v>
      </c>
      <c r="B8" s="8" t="s">
        <v>4</v>
      </c>
      <c r="C8" s="9">
        <v>948.29916537327301</v>
      </c>
      <c r="D8" s="10">
        <f t="shared" si="0"/>
        <v>0.11118071169129211</v>
      </c>
      <c r="E8" s="9">
        <v>2679</v>
      </c>
      <c r="F8" s="9">
        <v>11937</v>
      </c>
      <c r="G8" s="14" t="s">
        <v>44</v>
      </c>
      <c r="H8" s="14" t="s">
        <v>44</v>
      </c>
      <c r="I8" s="14" t="s">
        <v>44</v>
      </c>
    </row>
    <row r="9" spans="1:9" ht="15" customHeight="1">
      <c r="A9" s="8">
        <v>16</v>
      </c>
      <c r="B9" s="8" t="s">
        <v>5</v>
      </c>
      <c r="C9" s="9">
        <v>34.754366137559302</v>
      </c>
      <c r="D9" s="10">
        <f t="shared" si="0"/>
        <v>4.074679492133285E-3</v>
      </c>
      <c r="E9" s="9">
        <v>118</v>
      </c>
      <c r="F9" s="9">
        <v>2</v>
      </c>
      <c r="G9" s="14" t="s">
        <v>44</v>
      </c>
      <c r="H9" s="14" t="s">
        <v>44</v>
      </c>
      <c r="I9" s="14" t="s">
        <v>44</v>
      </c>
    </row>
    <row r="10" spans="1:9" ht="15" customHeight="1">
      <c r="A10" s="8">
        <v>17</v>
      </c>
      <c r="B10" s="8" t="s">
        <v>6</v>
      </c>
      <c r="C10" s="9">
        <v>10.4660014044298</v>
      </c>
      <c r="D10" s="10">
        <f t="shared" si="0"/>
        <v>1.2270573751359789E-3</v>
      </c>
      <c r="E10" s="9">
        <v>0</v>
      </c>
      <c r="F10" s="9">
        <v>2</v>
      </c>
      <c r="G10" s="14" t="s">
        <v>44</v>
      </c>
      <c r="H10" s="14" t="s">
        <v>44</v>
      </c>
      <c r="I10" s="14" t="s">
        <v>44</v>
      </c>
    </row>
    <row r="11" spans="1:9" ht="15" customHeight="1">
      <c r="A11" s="8">
        <v>18</v>
      </c>
      <c r="B11" s="8" t="s">
        <v>7</v>
      </c>
      <c r="C11" s="9">
        <v>24.425543123904099</v>
      </c>
      <c r="D11" s="10">
        <f t="shared" si="0"/>
        <v>2.8637052178497489E-3</v>
      </c>
      <c r="E11" s="9">
        <v>16</v>
      </c>
      <c r="F11" s="9">
        <v>44</v>
      </c>
      <c r="G11" s="14" t="s">
        <v>44</v>
      </c>
      <c r="H11" s="14" t="s">
        <v>44</v>
      </c>
      <c r="I11" s="14" t="s">
        <v>44</v>
      </c>
    </row>
    <row r="12" spans="1:9" ht="15" customHeight="1">
      <c r="A12" s="8">
        <v>19</v>
      </c>
      <c r="B12" s="8" t="s">
        <v>8</v>
      </c>
      <c r="C12" s="9">
        <v>123.880260128038</v>
      </c>
      <c r="D12" s="10">
        <f t="shared" si="0"/>
        <v>1.4523998320842396E-2</v>
      </c>
      <c r="E12" s="9">
        <v>799</v>
      </c>
      <c r="F12" s="9">
        <v>663</v>
      </c>
      <c r="G12" s="14" t="s">
        <v>44</v>
      </c>
      <c r="H12" s="14" t="s">
        <v>44</v>
      </c>
      <c r="I12" s="14" t="s">
        <v>44</v>
      </c>
    </row>
    <row r="13" spans="1:9" ht="15" customHeight="1">
      <c r="A13" s="76"/>
      <c r="B13" s="76"/>
      <c r="C13" s="11">
        <f>SUM(C4:C12)</f>
        <v>8529.3496591958374</v>
      </c>
      <c r="D13" s="12"/>
      <c r="E13" s="11">
        <f>SUM(E4:E12)</f>
        <v>245694</v>
      </c>
      <c r="F13" s="11">
        <f>SUM(F4:F12)</f>
        <v>109471</v>
      </c>
      <c r="G13" s="11">
        <f>(C13*10000)/E13</f>
        <v>347.15335576757417</v>
      </c>
      <c r="H13" s="11">
        <f>(C13*10000)/F13</f>
        <v>779.14239014860902</v>
      </c>
      <c r="I13" s="11">
        <f>(C13*10000)/(E13+F13)</f>
        <v>240.15175085371129</v>
      </c>
    </row>
    <row r="14" spans="1:9" ht="15" customHeight="1">
      <c r="A14" s="54" t="s">
        <v>24</v>
      </c>
      <c r="B14" s="3"/>
      <c r="C14" s="3"/>
      <c r="D14" s="3"/>
      <c r="E14" s="3"/>
      <c r="F14" s="3"/>
      <c r="G14" s="3"/>
      <c r="H14" s="3"/>
      <c r="I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workbookViewId="0">
      <selection activeCell="I1" sqref="I1"/>
    </sheetView>
  </sheetViews>
  <sheetFormatPr baseColWidth="10" defaultRowHeight="12.75"/>
  <cols>
    <col min="1" max="1" width="10.7109375" style="1" customWidth="1"/>
    <col min="2" max="2" width="44.7109375" style="1" customWidth="1"/>
    <col min="3" max="3" width="17.7109375" style="1" customWidth="1"/>
    <col min="4" max="4" width="15.7109375" style="1" customWidth="1"/>
    <col min="5" max="6" width="17.7109375" style="1" customWidth="1"/>
    <col min="7" max="8" width="21.7109375" style="1" customWidth="1"/>
    <col min="9" max="9" width="24.7109375" style="1" customWidth="1"/>
    <col min="10" max="16384" width="11.42578125" style="1"/>
  </cols>
  <sheetData>
    <row r="1" spans="1:9" ht="18.75">
      <c r="A1" s="55" t="s">
        <v>73</v>
      </c>
      <c r="I1" s="77" t="s">
        <v>136</v>
      </c>
    </row>
    <row r="3" spans="1:9" ht="49.5" customHeight="1">
      <c r="A3" s="2" t="s">
        <v>25</v>
      </c>
      <c r="B3" s="2" t="s">
        <v>26</v>
      </c>
      <c r="C3" s="2" t="s">
        <v>20</v>
      </c>
      <c r="D3" s="2" t="s">
        <v>21</v>
      </c>
      <c r="E3" s="2" t="s">
        <v>22</v>
      </c>
      <c r="F3" s="2" t="s">
        <v>23</v>
      </c>
      <c r="G3" s="2" t="s">
        <v>41</v>
      </c>
      <c r="H3" s="2" t="s">
        <v>42</v>
      </c>
      <c r="I3" s="2" t="s">
        <v>43</v>
      </c>
    </row>
    <row r="4" spans="1:9" ht="15" customHeight="1">
      <c r="A4" s="5">
        <v>1</v>
      </c>
      <c r="B4" s="5" t="s">
        <v>9</v>
      </c>
      <c r="C4" s="13" t="s">
        <v>44</v>
      </c>
      <c r="D4" s="13" t="s">
        <v>44</v>
      </c>
      <c r="E4" s="13" t="s">
        <v>44</v>
      </c>
      <c r="F4" s="13" t="s">
        <v>44</v>
      </c>
      <c r="G4" s="13" t="s">
        <v>44</v>
      </c>
      <c r="H4" s="13" t="s">
        <v>44</v>
      </c>
      <c r="I4" s="13" t="s">
        <v>44</v>
      </c>
    </row>
    <row r="5" spans="1:9" ht="15" customHeight="1">
      <c r="A5" s="8">
        <v>2</v>
      </c>
      <c r="B5" s="8" t="s">
        <v>10</v>
      </c>
      <c r="C5" s="14" t="s">
        <v>44</v>
      </c>
      <c r="D5" s="14" t="s">
        <v>44</v>
      </c>
      <c r="E5" s="14" t="s">
        <v>44</v>
      </c>
      <c r="F5" s="14" t="s">
        <v>44</v>
      </c>
      <c r="G5" s="14" t="s">
        <v>44</v>
      </c>
      <c r="H5" s="14" t="s">
        <v>44</v>
      </c>
      <c r="I5" s="14" t="s">
        <v>44</v>
      </c>
    </row>
    <row r="6" spans="1:9" ht="15" customHeight="1">
      <c r="A6" s="8">
        <v>3</v>
      </c>
      <c r="B6" s="8" t="s">
        <v>11</v>
      </c>
      <c r="C6" s="9">
        <v>752.02210800935802</v>
      </c>
      <c r="D6" s="10">
        <f t="shared" ref="D6:D11" si="0">C6/$C$13</f>
        <v>8.8168751201162771E-2</v>
      </c>
      <c r="E6" s="9">
        <v>21534</v>
      </c>
      <c r="F6" s="9">
        <v>6654</v>
      </c>
      <c r="G6" s="9">
        <f t="shared" ref="G6:G11" si="1">(C6*10000)/E6</f>
        <v>349.22546113558002</v>
      </c>
      <c r="H6" s="9">
        <f t="shared" ref="H6:H11" si="2">(C6*10000)/F6</f>
        <v>1130.1805049734867</v>
      </c>
      <c r="I6" s="9">
        <f t="shared" ref="I6:I11" si="3">(C6*10000)/(E6+F6)</f>
        <v>266.78803320893928</v>
      </c>
    </row>
    <row r="7" spans="1:9" ht="15" customHeight="1">
      <c r="A7" s="8">
        <v>4</v>
      </c>
      <c r="B7" s="8" t="s">
        <v>12</v>
      </c>
      <c r="C7" s="9">
        <v>1200.31735975681</v>
      </c>
      <c r="D7" s="10">
        <f t="shared" si="0"/>
        <v>0.1407278875550263</v>
      </c>
      <c r="E7" s="9">
        <v>48498</v>
      </c>
      <c r="F7" s="9">
        <v>39626</v>
      </c>
      <c r="G7" s="9">
        <f t="shared" si="1"/>
        <v>247.49832153012701</v>
      </c>
      <c r="H7" s="9">
        <f t="shared" si="2"/>
        <v>302.91156305375512</v>
      </c>
      <c r="I7" s="9">
        <f t="shared" si="3"/>
        <v>136.20777084072557</v>
      </c>
    </row>
    <row r="8" spans="1:9" ht="15" customHeight="1">
      <c r="A8" s="8">
        <v>5</v>
      </c>
      <c r="B8" s="8" t="s">
        <v>13</v>
      </c>
      <c r="C8" s="9">
        <v>4330.8745664131502</v>
      </c>
      <c r="D8" s="10">
        <f t="shared" si="0"/>
        <v>0.50776140496759581</v>
      </c>
      <c r="E8" s="9">
        <v>123876</v>
      </c>
      <c r="F8" s="9">
        <v>45890</v>
      </c>
      <c r="G8" s="9">
        <f t="shared" si="1"/>
        <v>349.61369162817255</v>
      </c>
      <c r="H8" s="9">
        <f t="shared" si="2"/>
        <v>943.75126746854437</v>
      </c>
      <c r="I8" s="9">
        <f t="shared" si="3"/>
        <v>255.10847675112507</v>
      </c>
    </row>
    <row r="9" spans="1:9" ht="15" customHeight="1">
      <c r="A9" s="8">
        <v>6</v>
      </c>
      <c r="B9" s="8" t="s">
        <v>14</v>
      </c>
      <c r="C9" s="9">
        <v>204.857698172434</v>
      </c>
      <c r="D9" s="10">
        <f t="shared" si="0"/>
        <v>2.4017973979008966E-2</v>
      </c>
      <c r="E9" s="9">
        <v>5658</v>
      </c>
      <c r="F9" s="9">
        <v>2329</v>
      </c>
      <c r="G9" s="9">
        <f t="shared" si="1"/>
        <v>362.06733505202192</v>
      </c>
      <c r="H9" s="9">
        <f t="shared" si="2"/>
        <v>879.59509734836411</v>
      </c>
      <c r="I9" s="9">
        <f t="shared" si="3"/>
        <v>256.48891720600227</v>
      </c>
    </row>
    <row r="10" spans="1:9" ht="15" customHeight="1">
      <c r="A10" s="8">
        <v>7</v>
      </c>
      <c r="B10" s="8" t="s">
        <v>15</v>
      </c>
      <c r="C10" s="9">
        <v>1723.7624613048699</v>
      </c>
      <c r="D10" s="10">
        <f t="shared" si="0"/>
        <v>0.20209776010840602</v>
      </c>
      <c r="E10" s="9">
        <v>39305</v>
      </c>
      <c r="F10" s="9">
        <v>13298</v>
      </c>
      <c r="G10" s="9">
        <f t="shared" si="1"/>
        <v>438.56060585291181</v>
      </c>
      <c r="H10" s="9">
        <f t="shared" si="2"/>
        <v>1296.2569268347645</v>
      </c>
      <c r="I10" s="9">
        <f t="shared" si="3"/>
        <v>327.6928048409539</v>
      </c>
    </row>
    <row r="11" spans="1:9" ht="15" customHeight="1">
      <c r="A11" s="8">
        <v>8</v>
      </c>
      <c r="B11" s="8" t="s">
        <v>16</v>
      </c>
      <c r="C11" s="9">
        <v>317.51546553919098</v>
      </c>
      <c r="D11" s="10">
        <f t="shared" si="0"/>
        <v>3.722622218880025E-2</v>
      </c>
      <c r="E11" s="9">
        <v>6823</v>
      </c>
      <c r="F11" s="9">
        <v>1674</v>
      </c>
      <c r="G11" s="9">
        <f t="shared" si="1"/>
        <v>465.36049470788652</v>
      </c>
      <c r="H11" s="9">
        <f t="shared" si="2"/>
        <v>1896.7471059688828</v>
      </c>
      <c r="I11" s="9">
        <f t="shared" si="3"/>
        <v>373.67949339671765</v>
      </c>
    </row>
    <row r="12" spans="1:9" ht="15" customHeight="1">
      <c r="A12" s="8">
        <v>9</v>
      </c>
      <c r="B12" s="8" t="s">
        <v>17</v>
      </c>
      <c r="C12" s="14" t="s">
        <v>44</v>
      </c>
      <c r="D12" s="14" t="s">
        <v>44</v>
      </c>
      <c r="E12" s="14" t="s">
        <v>44</v>
      </c>
      <c r="F12" s="14" t="s">
        <v>44</v>
      </c>
      <c r="G12" s="14" t="s">
        <v>44</v>
      </c>
      <c r="H12" s="14" t="s">
        <v>44</v>
      </c>
      <c r="I12" s="14" t="s">
        <v>44</v>
      </c>
    </row>
    <row r="13" spans="1:9" ht="15" customHeight="1">
      <c r="A13" s="76"/>
      <c r="B13" s="76"/>
      <c r="C13" s="11">
        <f>SUM(C4:C12)</f>
        <v>8529.3496591958119</v>
      </c>
      <c r="D13" s="12"/>
      <c r="E13" s="11">
        <f>SUM(E4:E12)</f>
        <v>245694</v>
      </c>
      <c r="F13" s="11">
        <f>SUM(F4:F12)</f>
        <v>109471</v>
      </c>
      <c r="G13" s="11">
        <f>(C13*10000)/E13</f>
        <v>347.15335576757315</v>
      </c>
      <c r="H13" s="11">
        <f>(C13*10000)/F13</f>
        <v>779.14239014860664</v>
      </c>
      <c r="I13" s="11">
        <f>(C13*10000)/(E13+F13)</f>
        <v>240.15175085371058</v>
      </c>
    </row>
    <row r="14" spans="1:9" ht="15" customHeight="1">
      <c r="A14" s="54" t="s">
        <v>24</v>
      </c>
      <c r="B14" s="3"/>
      <c r="C14" s="3"/>
      <c r="D14" s="3"/>
      <c r="E14" s="3"/>
      <c r="F14" s="3"/>
      <c r="G14" s="3"/>
      <c r="H14" s="3"/>
      <c r="I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workbookViewId="0">
      <selection activeCell="J1" sqref="J1"/>
    </sheetView>
  </sheetViews>
  <sheetFormatPr baseColWidth="10" defaultRowHeight="12.75"/>
  <cols>
    <col min="1" max="1" width="10.7109375" style="1" customWidth="1"/>
    <col min="2" max="2" width="44.7109375" style="1" customWidth="1"/>
    <col min="3" max="4" width="26.7109375" style="1" customWidth="1"/>
    <col min="5" max="10" width="17.7109375" style="1" customWidth="1"/>
    <col min="11" max="16384" width="11.42578125" style="1"/>
  </cols>
  <sheetData>
    <row r="1" spans="1:10" ht="18.75">
      <c r="A1" s="55" t="s">
        <v>74</v>
      </c>
      <c r="J1" s="77" t="s">
        <v>136</v>
      </c>
    </row>
    <row r="3" spans="1:10" ht="50.1" customHeight="1">
      <c r="A3" s="2" t="s">
        <v>18</v>
      </c>
      <c r="B3" s="2" t="s">
        <v>19</v>
      </c>
      <c r="C3" s="2" t="s">
        <v>78</v>
      </c>
      <c r="D3" s="2" t="s">
        <v>79</v>
      </c>
      <c r="E3" s="2" t="s">
        <v>27</v>
      </c>
      <c r="F3" s="2" t="s">
        <v>80</v>
      </c>
      <c r="G3" s="2" t="s">
        <v>28</v>
      </c>
      <c r="H3" s="2" t="s">
        <v>29</v>
      </c>
      <c r="I3" s="2" t="s">
        <v>81</v>
      </c>
      <c r="J3" s="2" t="s">
        <v>30</v>
      </c>
    </row>
    <row r="4" spans="1:10" ht="15" customHeight="1">
      <c r="A4" s="5">
        <v>11</v>
      </c>
      <c r="B4" s="5" t="s">
        <v>0</v>
      </c>
      <c r="C4" s="15">
        <v>315.25166252456603</v>
      </c>
      <c r="D4" s="15">
        <v>678.06713866844905</v>
      </c>
      <c r="E4" s="15">
        <v>4064.8490177458516</v>
      </c>
      <c r="F4" s="15">
        <v>362.81547614388302</v>
      </c>
      <c r="G4" s="15">
        <v>315.25166252456603</v>
      </c>
      <c r="H4" s="16">
        <f>E4/SUM($E4:$G4)</f>
        <v>0.8570358158763921</v>
      </c>
      <c r="I4" s="16">
        <f t="shared" ref="I4:J4" si="0">F4/SUM($E4:$G4)</f>
        <v>7.649628713196055E-2</v>
      </c>
      <c r="J4" s="16">
        <f t="shared" si="0"/>
        <v>6.6467896991647415E-2</v>
      </c>
    </row>
    <row r="5" spans="1:10" ht="15" customHeight="1">
      <c r="A5" s="8">
        <v>12</v>
      </c>
      <c r="B5" s="8" t="s">
        <v>1</v>
      </c>
      <c r="C5" s="17">
        <v>514.83530284021492</v>
      </c>
      <c r="D5" s="17">
        <v>609.63180419568005</v>
      </c>
      <c r="E5" s="17">
        <v>848.83528521865003</v>
      </c>
      <c r="F5" s="17">
        <v>94.796501355465125</v>
      </c>
      <c r="G5" s="17">
        <v>514.83530284021492</v>
      </c>
      <c r="H5" s="18">
        <f t="shared" ref="H5:H13" si="1">E5/SUM($E5:$G5)</f>
        <v>0.58200510068383715</v>
      </c>
      <c r="I5" s="18">
        <f t="shared" ref="I5:I13" si="2">F5/SUM($E5:$G5)</f>
        <v>6.4997353758275145E-2</v>
      </c>
      <c r="J5" s="18">
        <f t="shared" ref="J5:J13" si="3">G5/SUM($E5:$G5)</f>
        <v>0.35299754555788776</v>
      </c>
    </row>
    <row r="6" spans="1:10" ht="15" customHeight="1">
      <c r="A6" s="8">
        <v>13</v>
      </c>
      <c r="B6" s="8" t="s">
        <v>2</v>
      </c>
      <c r="C6" s="17">
        <v>45.058189624165401</v>
      </c>
      <c r="D6" s="17">
        <v>73.694516754931499</v>
      </c>
      <c r="E6" s="17">
        <v>214.73400477507153</v>
      </c>
      <c r="F6" s="17">
        <v>28.636327130766098</v>
      </c>
      <c r="G6" s="17">
        <v>45.058189624165401</v>
      </c>
      <c r="H6" s="18">
        <f t="shared" si="1"/>
        <v>0.74449643064420168</v>
      </c>
      <c r="I6" s="18">
        <f t="shared" si="2"/>
        <v>9.9283964633113717E-2</v>
      </c>
      <c r="J6" s="18">
        <f t="shared" si="3"/>
        <v>0.15621960472268462</v>
      </c>
    </row>
    <row r="7" spans="1:10" ht="15" customHeight="1">
      <c r="A7" s="8">
        <v>14</v>
      </c>
      <c r="B7" s="8" t="s">
        <v>3</v>
      </c>
      <c r="C7" s="17">
        <v>35.904272378884102</v>
      </c>
      <c r="D7" s="17">
        <v>100.257229881764</v>
      </c>
      <c r="E7" s="17">
        <v>797.455325788236</v>
      </c>
      <c r="F7" s="17">
        <v>64.352957502879903</v>
      </c>
      <c r="G7" s="17">
        <v>35.904272378884102</v>
      </c>
      <c r="H7" s="18">
        <f t="shared" si="1"/>
        <v>0.88831922952560471</v>
      </c>
      <c r="I7" s="18">
        <f t="shared" si="2"/>
        <v>7.1685482280963123E-2</v>
      </c>
      <c r="J7" s="18">
        <f t="shared" si="3"/>
        <v>3.9995288193432094E-2</v>
      </c>
    </row>
    <row r="8" spans="1:10" ht="15" customHeight="1">
      <c r="A8" s="8">
        <v>15</v>
      </c>
      <c r="B8" s="8" t="s">
        <v>4</v>
      </c>
      <c r="C8" s="14" t="s">
        <v>44</v>
      </c>
      <c r="D8" s="14" t="s">
        <v>44</v>
      </c>
      <c r="E8" s="17">
        <v>948.29916537327301</v>
      </c>
      <c r="F8" s="14" t="s">
        <v>44</v>
      </c>
      <c r="G8" s="14" t="s">
        <v>44</v>
      </c>
      <c r="H8" s="14" t="s">
        <v>44</v>
      </c>
      <c r="I8" s="14" t="s">
        <v>44</v>
      </c>
      <c r="J8" s="14" t="s">
        <v>44</v>
      </c>
    </row>
    <row r="9" spans="1:10" ht="15" customHeight="1">
      <c r="A9" s="8">
        <v>16</v>
      </c>
      <c r="B9" s="8" t="s">
        <v>5</v>
      </c>
      <c r="C9" s="14" t="s">
        <v>44</v>
      </c>
      <c r="D9" s="14" t="s">
        <v>44</v>
      </c>
      <c r="E9" s="17">
        <v>34.754366137559302</v>
      </c>
      <c r="F9" s="14" t="s">
        <v>44</v>
      </c>
      <c r="G9" s="14" t="s">
        <v>44</v>
      </c>
      <c r="H9" s="14" t="s">
        <v>44</v>
      </c>
      <c r="I9" s="14" t="s">
        <v>44</v>
      </c>
      <c r="J9" s="14" t="s">
        <v>44</v>
      </c>
    </row>
    <row r="10" spans="1:10" ht="15" customHeight="1">
      <c r="A10" s="8">
        <v>17</v>
      </c>
      <c r="B10" s="8" t="s">
        <v>6</v>
      </c>
      <c r="C10" s="14" t="s">
        <v>44</v>
      </c>
      <c r="D10" s="14" t="s">
        <v>44</v>
      </c>
      <c r="E10" s="17">
        <v>10.4660014044298</v>
      </c>
      <c r="F10" s="14" t="s">
        <v>44</v>
      </c>
      <c r="G10" s="14" t="s">
        <v>44</v>
      </c>
      <c r="H10" s="14" t="s">
        <v>44</v>
      </c>
      <c r="I10" s="14" t="s">
        <v>44</v>
      </c>
      <c r="J10" s="14" t="s">
        <v>44</v>
      </c>
    </row>
    <row r="11" spans="1:10" ht="15" customHeight="1">
      <c r="A11" s="8">
        <v>18</v>
      </c>
      <c r="B11" s="8" t="s">
        <v>7</v>
      </c>
      <c r="C11" s="14" t="s">
        <v>44</v>
      </c>
      <c r="D11" s="14" t="s">
        <v>44</v>
      </c>
      <c r="E11" s="17">
        <v>24.425543123904099</v>
      </c>
      <c r="F11" s="14" t="s">
        <v>44</v>
      </c>
      <c r="G11" s="14" t="s">
        <v>44</v>
      </c>
      <c r="H11" s="14" t="s">
        <v>44</v>
      </c>
      <c r="I11" s="14" t="s">
        <v>44</v>
      </c>
      <c r="J11" s="14" t="s">
        <v>44</v>
      </c>
    </row>
    <row r="12" spans="1:10" ht="15" customHeight="1">
      <c r="A12" s="8">
        <v>19</v>
      </c>
      <c r="B12" s="8" t="s">
        <v>8</v>
      </c>
      <c r="C12" s="14" t="s">
        <v>44</v>
      </c>
      <c r="D12" s="14" t="s">
        <v>44</v>
      </c>
      <c r="E12" s="17">
        <v>123.880260128038</v>
      </c>
      <c r="F12" s="14" t="s">
        <v>44</v>
      </c>
      <c r="G12" s="14" t="s">
        <v>44</v>
      </c>
      <c r="H12" s="14" t="s">
        <v>44</v>
      </c>
      <c r="I12" s="14" t="s">
        <v>44</v>
      </c>
      <c r="J12" s="14" t="s">
        <v>44</v>
      </c>
    </row>
    <row r="13" spans="1:10" ht="15" customHeight="1">
      <c r="A13" s="76"/>
      <c r="B13" s="76"/>
      <c r="C13" s="11">
        <f>SUM(C4:C12)</f>
        <v>911.0494273678305</v>
      </c>
      <c r="D13" s="11">
        <f t="shared" ref="D13:G13" si="4">SUM(D4:D12)</f>
        <v>1461.6506895008247</v>
      </c>
      <c r="E13" s="11">
        <f t="shared" si="4"/>
        <v>7067.6989696950141</v>
      </c>
      <c r="F13" s="11">
        <f t="shared" si="4"/>
        <v>550.60126213299418</v>
      </c>
      <c r="G13" s="11">
        <f t="shared" si="4"/>
        <v>911.0494273678305</v>
      </c>
      <c r="H13" s="19">
        <f t="shared" si="1"/>
        <v>0.82863280931097016</v>
      </c>
      <c r="I13" s="19">
        <f t="shared" si="2"/>
        <v>6.4553721459803037E-2</v>
      </c>
      <c r="J13" s="19">
        <f t="shared" si="3"/>
        <v>0.10681346922922676</v>
      </c>
    </row>
    <row r="14" spans="1:10" ht="15" customHeight="1">
      <c r="A14" s="54" t="s">
        <v>24</v>
      </c>
      <c r="B14" s="3"/>
      <c r="C14" s="3"/>
      <c r="D14" s="3"/>
      <c r="E14" s="3"/>
      <c r="F14" s="3"/>
      <c r="G14" s="3"/>
      <c r="H14" s="3"/>
      <c r="I14" s="3"/>
      <c r="J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62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workbookViewId="0">
      <selection activeCell="J1" sqref="J1"/>
    </sheetView>
  </sheetViews>
  <sheetFormatPr baseColWidth="10" defaultRowHeight="12.75"/>
  <cols>
    <col min="1" max="1" width="10.7109375" style="1" customWidth="1"/>
    <col min="2" max="2" width="44.7109375" style="1" customWidth="1"/>
    <col min="3" max="4" width="26.7109375" style="1" customWidth="1"/>
    <col min="5" max="10" width="17.7109375" style="1" customWidth="1"/>
    <col min="11" max="16384" width="11.42578125" style="1"/>
  </cols>
  <sheetData>
    <row r="1" spans="1:10" ht="18.75">
      <c r="A1" s="55" t="s">
        <v>75</v>
      </c>
      <c r="J1" s="77" t="s">
        <v>136</v>
      </c>
    </row>
    <row r="3" spans="1:10" ht="50.1" customHeight="1">
      <c r="A3" s="2" t="s">
        <v>25</v>
      </c>
      <c r="B3" s="2" t="s">
        <v>26</v>
      </c>
      <c r="C3" s="2" t="s">
        <v>78</v>
      </c>
      <c r="D3" s="2" t="s">
        <v>79</v>
      </c>
      <c r="E3" s="2" t="s">
        <v>27</v>
      </c>
      <c r="F3" s="2" t="s">
        <v>80</v>
      </c>
      <c r="G3" s="2" t="s">
        <v>28</v>
      </c>
      <c r="H3" s="2" t="s">
        <v>29</v>
      </c>
      <c r="I3" s="2" t="s">
        <v>81</v>
      </c>
      <c r="J3" s="2" t="s">
        <v>30</v>
      </c>
    </row>
    <row r="4" spans="1:10" ht="15" customHeight="1">
      <c r="A4" s="5">
        <v>1</v>
      </c>
      <c r="B4" s="5" t="s">
        <v>9</v>
      </c>
      <c r="C4" s="13" t="s">
        <v>44</v>
      </c>
      <c r="D4" s="13" t="s">
        <v>44</v>
      </c>
      <c r="E4" s="13" t="s">
        <v>44</v>
      </c>
      <c r="F4" s="13" t="s">
        <v>44</v>
      </c>
      <c r="G4" s="13" t="s">
        <v>44</v>
      </c>
      <c r="H4" s="13" t="s">
        <v>44</v>
      </c>
      <c r="I4" s="13" t="s">
        <v>44</v>
      </c>
      <c r="J4" s="13" t="s">
        <v>44</v>
      </c>
    </row>
    <row r="5" spans="1:10" ht="15" customHeight="1">
      <c r="A5" s="8">
        <v>2</v>
      </c>
      <c r="B5" s="8" t="s">
        <v>10</v>
      </c>
      <c r="C5" s="14" t="s">
        <v>44</v>
      </c>
      <c r="D5" s="14" t="s">
        <v>44</v>
      </c>
      <c r="E5" s="14" t="s">
        <v>44</v>
      </c>
      <c r="F5" s="14" t="s">
        <v>44</v>
      </c>
      <c r="G5" s="14" t="s">
        <v>44</v>
      </c>
      <c r="H5" s="14" t="s">
        <v>44</v>
      </c>
      <c r="I5" s="14" t="s">
        <v>44</v>
      </c>
      <c r="J5" s="14" t="s">
        <v>44</v>
      </c>
    </row>
    <row r="6" spans="1:10" ht="15" customHeight="1">
      <c r="A6" s="8">
        <v>3</v>
      </c>
      <c r="B6" s="8" t="s">
        <v>11</v>
      </c>
      <c r="C6" s="17">
        <v>51.206077391439102</v>
      </c>
      <c r="D6" s="17">
        <v>105.75717847368</v>
      </c>
      <c r="E6" s="17">
        <v>646.26492953567799</v>
      </c>
      <c r="F6" s="17">
        <v>54.551101082240898</v>
      </c>
      <c r="G6" s="17">
        <v>51.206077391439102</v>
      </c>
      <c r="H6" s="18">
        <f t="shared" ref="H6:H13" si="0">E6/SUM($E6:$G6)</f>
        <v>0.85936958854358059</v>
      </c>
      <c r="I6" s="18">
        <f t="shared" ref="I6:I13" si="1">F6/SUM($E6:$G6)</f>
        <v>7.2539225245173353E-2</v>
      </c>
      <c r="J6" s="18">
        <f t="shared" ref="J6:J13" si="2">G6/SUM($E6:$G6)</f>
        <v>6.8091186211246213E-2</v>
      </c>
    </row>
    <row r="7" spans="1:10" ht="15" customHeight="1">
      <c r="A7" s="8">
        <v>4</v>
      </c>
      <c r="B7" s="8" t="s">
        <v>12</v>
      </c>
      <c r="C7" s="17">
        <v>110.873704123491</v>
      </c>
      <c r="D7" s="17">
        <v>183.76273842995198</v>
      </c>
      <c r="E7" s="17">
        <v>1016.5546213268581</v>
      </c>
      <c r="F7" s="17">
        <v>72.889034306460985</v>
      </c>
      <c r="G7" s="17">
        <v>110.873704123491</v>
      </c>
      <c r="H7" s="18">
        <f t="shared" si="0"/>
        <v>0.84690487316855678</v>
      </c>
      <c r="I7" s="18">
        <f t="shared" si="1"/>
        <v>6.07248022483226E-2</v>
      </c>
      <c r="J7" s="18">
        <f t="shared" si="2"/>
        <v>9.2370324583120694E-2</v>
      </c>
    </row>
    <row r="8" spans="1:10" ht="15" customHeight="1">
      <c r="A8" s="8">
        <v>5</v>
      </c>
      <c r="B8" s="8" t="s">
        <v>13</v>
      </c>
      <c r="C8" s="17">
        <v>529.85812974839598</v>
      </c>
      <c r="D8" s="17">
        <v>790.11536631794002</v>
      </c>
      <c r="E8" s="17">
        <v>3540.75920009521</v>
      </c>
      <c r="F8" s="17">
        <v>260.25723656954403</v>
      </c>
      <c r="G8" s="17">
        <v>529.85812974839598</v>
      </c>
      <c r="H8" s="18">
        <f t="shared" si="0"/>
        <v>0.8175621680559737</v>
      </c>
      <c r="I8" s="18">
        <f t="shared" si="1"/>
        <v>6.0093459780131718E-2</v>
      </c>
      <c r="J8" s="18">
        <f t="shared" si="2"/>
        <v>0.12234437216389457</v>
      </c>
    </row>
    <row r="9" spans="1:10" ht="15" customHeight="1">
      <c r="A9" s="8">
        <v>6</v>
      </c>
      <c r="B9" s="8" t="s">
        <v>14</v>
      </c>
      <c r="C9" s="17">
        <v>21.126164044088398</v>
      </c>
      <c r="D9" s="17">
        <v>33.038152634196301</v>
      </c>
      <c r="E9" s="17">
        <v>171.81954553823769</v>
      </c>
      <c r="F9" s="17">
        <v>11.911988590107903</v>
      </c>
      <c r="G9" s="17">
        <v>21.126164044088398</v>
      </c>
      <c r="H9" s="18">
        <f t="shared" si="0"/>
        <v>0.83872633086803872</v>
      </c>
      <c r="I9" s="18">
        <f t="shared" si="1"/>
        <v>5.8147624894629421E-2</v>
      </c>
      <c r="J9" s="18">
        <f t="shared" si="2"/>
        <v>0.10312604423733182</v>
      </c>
    </row>
    <row r="10" spans="1:10" ht="15" customHeight="1">
      <c r="A10" s="8">
        <v>7</v>
      </c>
      <c r="B10" s="8" t="s">
        <v>15</v>
      </c>
      <c r="C10" s="17">
        <v>172.81799039671199</v>
      </c>
      <c r="D10" s="17">
        <v>303.48412577504502</v>
      </c>
      <c r="E10" s="17">
        <v>1420.278335529825</v>
      </c>
      <c r="F10" s="17">
        <v>130.66613537833302</v>
      </c>
      <c r="G10" s="17">
        <v>172.81799039671199</v>
      </c>
      <c r="H10" s="18">
        <f t="shared" si="0"/>
        <v>0.82394086622276774</v>
      </c>
      <c r="I10" s="18">
        <f t="shared" si="1"/>
        <v>7.5802866294825869E-2</v>
      </c>
      <c r="J10" s="18">
        <f t="shared" si="2"/>
        <v>0.10025626748240624</v>
      </c>
    </row>
    <row r="11" spans="1:10" ht="15" customHeight="1">
      <c r="A11" s="8">
        <v>8</v>
      </c>
      <c r="B11" s="8" t="s">
        <v>16</v>
      </c>
      <c r="C11" s="17">
        <v>25.167361663706</v>
      </c>
      <c r="D11" s="17">
        <v>45.493127870009197</v>
      </c>
      <c r="E11" s="17">
        <v>272.02233766918181</v>
      </c>
      <c r="F11" s="17">
        <v>20.325766206303197</v>
      </c>
      <c r="G11" s="17">
        <v>25.167361663706</v>
      </c>
      <c r="H11" s="18">
        <f t="shared" si="0"/>
        <v>0.85672153703519693</v>
      </c>
      <c r="I11" s="18">
        <f t="shared" si="1"/>
        <v>6.4015043083923057E-2</v>
      </c>
      <c r="J11" s="18">
        <f t="shared" si="2"/>
        <v>7.9263419880880065E-2</v>
      </c>
    </row>
    <row r="12" spans="1:10" ht="15" customHeight="1">
      <c r="A12" s="8">
        <v>9</v>
      </c>
      <c r="B12" s="8" t="s">
        <v>17</v>
      </c>
      <c r="C12" s="14" t="s">
        <v>44</v>
      </c>
      <c r="D12" s="14" t="s">
        <v>44</v>
      </c>
      <c r="E12" s="14" t="s">
        <v>44</v>
      </c>
      <c r="F12" s="14" t="s">
        <v>44</v>
      </c>
      <c r="G12" s="14" t="s">
        <v>44</v>
      </c>
      <c r="H12" s="14" t="s">
        <v>44</v>
      </c>
      <c r="I12" s="14" t="s">
        <v>44</v>
      </c>
      <c r="J12" s="14" t="s">
        <v>44</v>
      </c>
    </row>
    <row r="13" spans="1:10" ht="15" customHeight="1">
      <c r="A13" s="76"/>
      <c r="B13" s="76"/>
      <c r="C13" s="11">
        <f>SUM(C4:C12)</f>
        <v>911.04942736783244</v>
      </c>
      <c r="D13" s="11">
        <f t="shared" ref="D13:G13" si="3">SUM(D4:D12)</f>
        <v>1461.6506895008224</v>
      </c>
      <c r="E13" s="11">
        <f t="shared" si="3"/>
        <v>7067.6989696949904</v>
      </c>
      <c r="F13" s="11">
        <f t="shared" si="3"/>
        <v>550.60126213299009</v>
      </c>
      <c r="G13" s="11">
        <f t="shared" si="3"/>
        <v>911.04942736783244</v>
      </c>
      <c r="H13" s="19">
        <f t="shared" si="0"/>
        <v>0.82863280931096983</v>
      </c>
      <c r="I13" s="19">
        <f t="shared" si="1"/>
        <v>6.4553721459802746E-2</v>
      </c>
      <c r="J13" s="19">
        <f t="shared" si="2"/>
        <v>0.1068134692292273</v>
      </c>
    </row>
    <row r="14" spans="1:10" ht="15" customHeight="1">
      <c r="A14" s="54" t="s">
        <v>24</v>
      </c>
      <c r="B14" s="3"/>
      <c r="C14" s="3"/>
      <c r="D14" s="3"/>
      <c r="E14" s="3"/>
      <c r="F14" s="3"/>
      <c r="G14" s="3"/>
      <c r="H14" s="3"/>
      <c r="I14" s="3"/>
      <c r="J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62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4"/>
  <sheetViews>
    <sheetView workbookViewId="0">
      <selection activeCell="J20" sqref="J20"/>
    </sheetView>
  </sheetViews>
  <sheetFormatPr baseColWidth="10" defaultRowHeight="12.75"/>
  <cols>
    <col min="1" max="1" width="10.7109375" style="1" customWidth="1"/>
    <col min="2" max="2" width="44.7109375" style="1" customWidth="1"/>
    <col min="3" max="12" width="17.7109375" style="1" customWidth="1"/>
    <col min="13" max="16384" width="11.42578125" style="1"/>
  </cols>
  <sheetData>
    <row r="1" spans="1:12" ht="18.75">
      <c r="A1" s="55" t="s">
        <v>76</v>
      </c>
      <c r="L1" s="77" t="s">
        <v>136</v>
      </c>
    </row>
    <row r="3" spans="1:12" ht="50.1" customHeight="1">
      <c r="A3" s="2" t="s">
        <v>18</v>
      </c>
      <c r="B3" s="2" t="s">
        <v>19</v>
      </c>
      <c r="C3" s="2" t="s">
        <v>31</v>
      </c>
      <c r="D3" s="2" t="s">
        <v>32</v>
      </c>
      <c r="E3" s="2" t="s">
        <v>141</v>
      </c>
      <c r="F3" s="2" t="s">
        <v>139</v>
      </c>
      <c r="G3" s="2" t="s">
        <v>33</v>
      </c>
      <c r="H3" s="2" t="s">
        <v>34</v>
      </c>
      <c r="I3" s="2" t="s">
        <v>35</v>
      </c>
      <c r="J3" s="2" t="s">
        <v>142</v>
      </c>
      <c r="K3" s="2" t="s">
        <v>140</v>
      </c>
      <c r="L3" s="2" t="s">
        <v>36</v>
      </c>
    </row>
    <row r="4" spans="1:12" ht="15" customHeight="1">
      <c r="A4" s="20">
        <v>11</v>
      </c>
      <c r="B4" s="20" t="s">
        <v>0</v>
      </c>
      <c r="C4" s="21">
        <v>60.755234948040894</v>
      </c>
      <c r="D4" s="21">
        <v>241.50841708371999</v>
      </c>
      <c r="E4" s="15">
        <v>1199.13381516343</v>
      </c>
      <c r="F4" s="15">
        <v>1954.3465867815698</v>
      </c>
      <c r="G4" s="15">
        <v>1287.17210276945</v>
      </c>
      <c r="H4" s="16">
        <v>1.2809679307028039E-2</v>
      </c>
      <c r="I4" s="16">
        <v>5.0919815805768397E-2</v>
      </c>
      <c r="J4" s="16">
        <v>0.25282627302146393</v>
      </c>
      <c r="K4" s="16">
        <v>0.41205590025068312</v>
      </c>
      <c r="L4" s="16">
        <v>0.27138833161505654</v>
      </c>
    </row>
    <row r="5" spans="1:12" ht="15" customHeight="1">
      <c r="A5" s="22">
        <v>12</v>
      </c>
      <c r="B5" s="22" t="s">
        <v>1</v>
      </c>
      <c r="C5" s="23">
        <v>21.9651426180451</v>
      </c>
      <c r="D5" s="23">
        <v>65.423150346597197</v>
      </c>
      <c r="E5" s="17">
        <v>354.85217560432397</v>
      </c>
      <c r="F5" s="17">
        <v>593.59412780290893</v>
      </c>
      <c r="G5" s="17">
        <v>422.63249208650404</v>
      </c>
      <c r="H5" s="18">
        <v>1.5060430771367334E-2</v>
      </c>
      <c r="I5" s="18">
        <v>4.4857474580211755E-2</v>
      </c>
      <c r="J5" s="18">
        <v>0.24330489073936376</v>
      </c>
      <c r="K5" s="18">
        <v>0.40699864433029231</v>
      </c>
      <c r="L5" s="18">
        <v>0.28977855957876475</v>
      </c>
    </row>
    <row r="6" spans="1:12" ht="15" customHeight="1">
      <c r="A6" s="22">
        <v>13</v>
      </c>
      <c r="B6" s="22" t="s">
        <v>2</v>
      </c>
      <c r="C6" s="23">
        <v>12.1483512157424</v>
      </c>
      <c r="D6" s="23">
        <v>41.906414109182499</v>
      </c>
      <c r="E6" s="17">
        <v>89.794963023881692</v>
      </c>
      <c r="F6" s="17">
        <v>80.018571191112699</v>
      </c>
      <c r="G6" s="17">
        <v>64.560224816686798</v>
      </c>
      <c r="H6" s="18">
        <v>4.2119104699653319E-2</v>
      </c>
      <c r="I6" s="18">
        <v>0.14529219744358715</v>
      </c>
      <c r="J6" s="18">
        <v>0.31132483593356863</v>
      </c>
      <c r="K6" s="18">
        <v>0.27742946495881127</v>
      </c>
      <c r="L6" s="18">
        <v>0.22383439696437959</v>
      </c>
    </row>
    <row r="7" spans="1:12" ht="15" customHeight="1">
      <c r="A7" s="22">
        <v>14</v>
      </c>
      <c r="B7" s="22" t="s">
        <v>3</v>
      </c>
      <c r="C7" s="23">
        <v>79.581617277066201</v>
      </c>
      <c r="D7" s="23">
        <v>97.09180873691021</v>
      </c>
      <c r="E7" s="17">
        <v>258.43445827707899</v>
      </c>
      <c r="F7" s="17">
        <v>316.52880134491397</v>
      </c>
      <c r="G7" s="17">
        <v>146.07587061252602</v>
      </c>
      <c r="H7" s="18">
        <v>8.8649330705180926E-2</v>
      </c>
      <c r="I7" s="18">
        <v>0.10815467385535184</v>
      </c>
      <c r="J7" s="18">
        <v>0.28788107783304956</v>
      </c>
      <c r="K7" s="18">
        <v>0.35259482463704761</v>
      </c>
      <c r="L7" s="18">
        <v>0.16272009296937007</v>
      </c>
    </row>
    <row r="8" spans="1:12" ht="15" customHeight="1">
      <c r="A8" s="22">
        <v>15</v>
      </c>
      <c r="B8" s="22" t="s">
        <v>4</v>
      </c>
      <c r="C8" s="23">
        <v>22.716527136855298</v>
      </c>
      <c r="D8" s="23">
        <v>76.035422841846</v>
      </c>
      <c r="E8" s="17">
        <v>288.54681754701596</v>
      </c>
      <c r="F8" s="17">
        <v>346.11934685374496</v>
      </c>
      <c r="G8" s="17">
        <v>214.88105163451297</v>
      </c>
      <c r="H8" s="18">
        <v>2.3955021738910318E-2</v>
      </c>
      <c r="I8" s="18">
        <v>8.0180839092634473E-2</v>
      </c>
      <c r="J8" s="18">
        <v>0.30427825720851015</v>
      </c>
      <c r="K8" s="18">
        <v>0.36498961430979915</v>
      </c>
      <c r="L8" s="18">
        <v>0.22659626765014604</v>
      </c>
    </row>
    <row r="9" spans="1:12" ht="15" customHeight="1">
      <c r="A9" s="22">
        <v>16</v>
      </c>
      <c r="B9" s="22" t="s">
        <v>5</v>
      </c>
      <c r="C9" s="23">
        <v>0.48025800257509599</v>
      </c>
      <c r="D9" s="23">
        <v>2.6323117123400901</v>
      </c>
      <c r="E9" s="17">
        <v>5.9988041715541698</v>
      </c>
      <c r="F9" s="17">
        <v>18.0577883360599</v>
      </c>
      <c r="G9" s="17">
        <v>7.5852039684619204</v>
      </c>
      <c r="H9" s="18">
        <v>1.3818637921228604E-2</v>
      </c>
      <c r="I9" s="18">
        <v>7.5740460863948159E-2</v>
      </c>
      <c r="J9" s="18">
        <v>0.17260577098681618</v>
      </c>
      <c r="K9" s="18">
        <v>0.51958330175909617</v>
      </c>
      <c r="L9" s="18">
        <v>0.21825182846891084</v>
      </c>
    </row>
    <row r="10" spans="1:12" ht="15" customHeight="1">
      <c r="A10" s="22">
        <v>17</v>
      </c>
      <c r="B10" s="22" t="s">
        <v>6</v>
      </c>
      <c r="C10" s="23">
        <v>0</v>
      </c>
      <c r="D10" s="23">
        <v>0</v>
      </c>
      <c r="E10" s="17">
        <v>0.306360185749738</v>
      </c>
      <c r="F10" s="17">
        <v>4.3371421329547397</v>
      </c>
      <c r="G10" s="17">
        <v>5.8224994139204398</v>
      </c>
      <c r="H10" s="18">
        <v>0</v>
      </c>
      <c r="I10" s="18">
        <v>0</v>
      </c>
      <c r="J10" s="18">
        <v>2.927194105030036E-2</v>
      </c>
      <c r="K10" s="18">
        <v>0.41440296340051974</v>
      </c>
      <c r="L10" s="18">
        <v>0.55632509554917997</v>
      </c>
    </row>
    <row r="11" spans="1:12" ht="15" customHeight="1">
      <c r="A11" s="22">
        <v>18</v>
      </c>
      <c r="B11" s="22" t="s">
        <v>7</v>
      </c>
      <c r="C11" s="23">
        <v>1.7388919186901399</v>
      </c>
      <c r="D11" s="23">
        <v>4.5928016793678204</v>
      </c>
      <c r="E11" s="17">
        <v>9.7821583313135712</v>
      </c>
      <c r="F11" s="17">
        <v>6.645310183674761</v>
      </c>
      <c r="G11" s="17">
        <v>1.66638287882902</v>
      </c>
      <c r="H11" s="18">
        <v>7.11915299850443E-2</v>
      </c>
      <c r="I11" s="18">
        <v>0.18803272069857713</v>
      </c>
      <c r="J11" s="18">
        <v>0.40048884618817787</v>
      </c>
      <c r="K11" s="18">
        <v>0.27206394722759292</v>
      </c>
      <c r="L11" s="18">
        <v>6.8222955900607757E-2</v>
      </c>
    </row>
    <row r="12" spans="1:12" ht="15" customHeight="1">
      <c r="A12" s="22">
        <v>19</v>
      </c>
      <c r="B12" s="22" t="s">
        <v>8</v>
      </c>
      <c r="C12" s="23">
        <v>0</v>
      </c>
      <c r="D12" s="23">
        <v>6.2372254263631399</v>
      </c>
      <c r="E12" s="17">
        <v>33.548211412552298</v>
      </c>
      <c r="F12" s="17">
        <v>42.526018892121797</v>
      </c>
      <c r="G12" s="17">
        <v>41.568801805789199</v>
      </c>
      <c r="H12" s="18">
        <v>0</v>
      </c>
      <c r="I12" s="18">
        <v>5.0348825150843525E-2</v>
      </c>
      <c r="J12" s="18">
        <v>0.27081160533250648</v>
      </c>
      <c r="K12" s="18">
        <v>0.34328326189893416</v>
      </c>
      <c r="L12" s="18">
        <v>0.33555630761771588</v>
      </c>
    </row>
    <row r="13" spans="1:12" ht="15" customHeight="1">
      <c r="A13" s="76"/>
      <c r="B13" s="76"/>
      <c r="C13" s="24">
        <f t="shared" ref="C13:G13" si="0">SUM(C4:C12)</f>
        <v>199.3860231170151</v>
      </c>
      <c r="D13" s="24">
        <f t="shared" si="0"/>
        <v>535.42755193632684</v>
      </c>
      <c r="E13" s="11">
        <f t="shared" si="0"/>
        <v>2240.3977637169005</v>
      </c>
      <c r="F13" s="11">
        <f t="shared" si="0"/>
        <v>3362.1736935190615</v>
      </c>
      <c r="G13" s="11">
        <f t="shared" si="0"/>
        <v>2191.9646299866804</v>
      </c>
      <c r="H13" s="19">
        <v>2.3376462568871943E-2</v>
      </c>
      <c r="I13" s="19">
        <v>6.2774721770927203E-2</v>
      </c>
      <c r="J13" s="19">
        <v>0.26266923651000484</v>
      </c>
      <c r="K13" s="19">
        <v>0.39418875138739407</v>
      </c>
      <c r="L13" s="19">
        <v>0.25699082776280191</v>
      </c>
    </row>
    <row r="14" spans="1:12" ht="15" customHeight="1">
      <c r="A14" s="54" t="s">
        <v>24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4"/>
    </row>
  </sheetData>
  <sortState ref="A2:F43">
    <sortCondition ref="A1:A1048576"/>
    <sortCondition ref="C1:C1048576"/>
  </sortState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6"/>
  <sheetViews>
    <sheetView workbookViewId="0">
      <selection activeCell="F1" sqref="F1"/>
    </sheetView>
  </sheetViews>
  <sheetFormatPr baseColWidth="10" defaultRowHeight="12.75"/>
  <cols>
    <col min="1" max="1" width="10.7109375" style="1" customWidth="1"/>
    <col min="2" max="2" width="44.7109375" style="1" customWidth="1"/>
    <col min="3" max="4" width="20.7109375" style="1" customWidth="1"/>
    <col min="5" max="6" width="15.7109375" style="1" customWidth="1"/>
    <col min="7" max="16384" width="11.42578125" style="1"/>
  </cols>
  <sheetData>
    <row r="1" spans="1:6" ht="18.75">
      <c r="A1" s="55" t="s">
        <v>77</v>
      </c>
      <c r="F1" s="77" t="s">
        <v>136</v>
      </c>
    </row>
    <row r="3" spans="1:6" ht="50.1" customHeight="1">
      <c r="A3" s="2" t="s">
        <v>18</v>
      </c>
      <c r="B3" s="2" t="s">
        <v>19</v>
      </c>
      <c r="C3" s="2" t="s">
        <v>37</v>
      </c>
      <c r="D3" s="2" t="s">
        <v>38</v>
      </c>
      <c r="E3" s="2" t="s">
        <v>39</v>
      </c>
      <c r="F3" s="2" t="s">
        <v>40</v>
      </c>
    </row>
    <row r="4" spans="1:6" ht="15" customHeight="1">
      <c r="A4" s="5">
        <v>11</v>
      </c>
      <c r="B4" s="5" t="s">
        <v>0</v>
      </c>
      <c r="C4" s="15">
        <v>4748.1360000000004</v>
      </c>
      <c r="D4" s="15">
        <v>4742.9161564143005</v>
      </c>
      <c r="E4" s="15">
        <f t="shared" ref="E4:E13" si="0">D4-C4</f>
        <v>-5.2198435856998913</v>
      </c>
      <c r="F4" s="26">
        <f t="shared" ref="F4:F13" si="1">D4/C4-1</f>
        <v>-1.0993458455486049E-3</v>
      </c>
    </row>
    <row r="5" spans="1:6" ht="15" customHeight="1">
      <c r="A5" s="8">
        <v>12</v>
      </c>
      <c r="B5" s="8" t="s">
        <v>1</v>
      </c>
      <c r="C5" s="17">
        <v>1401.0717999999999</v>
      </c>
      <c r="D5" s="17">
        <v>1458.4670894143301</v>
      </c>
      <c r="E5" s="17">
        <f t="shared" si="0"/>
        <v>57.395289414330136</v>
      </c>
      <c r="F5" s="27">
        <f t="shared" si="1"/>
        <v>4.0965273453030804E-2</v>
      </c>
    </row>
    <row r="6" spans="1:6" ht="15" customHeight="1">
      <c r="A6" s="8">
        <v>13</v>
      </c>
      <c r="B6" s="8" t="s">
        <v>2</v>
      </c>
      <c r="C6" s="17">
        <v>256.6103</v>
      </c>
      <c r="D6" s="17">
        <v>288.42852153000302</v>
      </c>
      <c r="E6" s="17">
        <f t="shared" si="0"/>
        <v>31.818221530003029</v>
      </c>
      <c r="F6" s="27">
        <f t="shared" si="1"/>
        <v>0.12399432731267224</v>
      </c>
    </row>
    <row r="7" spans="1:6" ht="15" customHeight="1">
      <c r="A7" s="8">
        <v>14</v>
      </c>
      <c r="B7" s="8" t="s">
        <v>3</v>
      </c>
      <c r="C7" s="17">
        <v>819.80179999999996</v>
      </c>
      <c r="D7" s="17">
        <v>897.71255567000003</v>
      </c>
      <c r="E7" s="17">
        <f t="shared" si="0"/>
        <v>77.910755670000071</v>
      </c>
      <c r="F7" s="27">
        <f t="shared" si="1"/>
        <v>9.5036087588487916E-2</v>
      </c>
    </row>
    <row r="8" spans="1:6" ht="15" customHeight="1">
      <c r="A8" s="8">
        <v>15</v>
      </c>
      <c r="B8" s="8" t="s">
        <v>4</v>
      </c>
      <c r="C8" s="17">
        <v>798.97500000000002</v>
      </c>
      <c r="D8" s="17">
        <v>948.29916537327301</v>
      </c>
      <c r="E8" s="17">
        <f t="shared" si="0"/>
        <v>149.32416537327299</v>
      </c>
      <c r="F8" s="27">
        <f t="shared" si="1"/>
        <v>0.18689466550677181</v>
      </c>
    </row>
    <row r="9" spans="1:6" ht="15" customHeight="1">
      <c r="A9" s="8">
        <v>16</v>
      </c>
      <c r="B9" s="8" t="s">
        <v>5</v>
      </c>
      <c r="C9" s="14" t="s">
        <v>44</v>
      </c>
      <c r="D9" s="17">
        <v>34.754366137559302</v>
      </c>
      <c r="E9" s="17">
        <v>34.754366137559302</v>
      </c>
      <c r="F9" s="27">
        <v>1</v>
      </c>
    </row>
    <row r="10" spans="1:6" ht="15" customHeight="1">
      <c r="A10" s="8">
        <v>17</v>
      </c>
      <c r="B10" s="8" t="s">
        <v>6</v>
      </c>
      <c r="C10" s="14" t="s">
        <v>44</v>
      </c>
      <c r="D10" s="17">
        <v>10.4660014044298</v>
      </c>
      <c r="E10" s="17">
        <v>10.4660014044298</v>
      </c>
      <c r="F10" s="27">
        <v>1</v>
      </c>
    </row>
    <row r="11" spans="1:6" ht="15" customHeight="1">
      <c r="A11" s="8">
        <v>18</v>
      </c>
      <c r="B11" s="8" t="s">
        <v>7</v>
      </c>
      <c r="C11" s="14" t="s">
        <v>44</v>
      </c>
      <c r="D11" s="17">
        <v>24.425543123904099</v>
      </c>
      <c r="E11" s="17">
        <v>24.425543123904099</v>
      </c>
      <c r="F11" s="27">
        <v>1</v>
      </c>
    </row>
    <row r="12" spans="1:6" ht="15" customHeight="1">
      <c r="A12" s="8">
        <v>19</v>
      </c>
      <c r="B12" s="8" t="s">
        <v>8</v>
      </c>
      <c r="C12" s="14" t="s">
        <v>44</v>
      </c>
      <c r="D12" s="17">
        <v>123.880260128038</v>
      </c>
      <c r="E12" s="17">
        <v>123.880260128038</v>
      </c>
      <c r="F12" s="27">
        <v>1</v>
      </c>
    </row>
    <row r="13" spans="1:6" ht="15" customHeight="1">
      <c r="A13" s="76"/>
      <c r="B13" s="76"/>
      <c r="C13" s="11">
        <f t="shared" ref="C13:D13" si="2">SUM(C4:C12)</f>
        <v>8024.594900000001</v>
      </c>
      <c r="D13" s="11">
        <f t="shared" si="2"/>
        <v>8529.3496591958374</v>
      </c>
      <c r="E13" s="25">
        <f t="shared" si="0"/>
        <v>504.75475919583641</v>
      </c>
      <c r="F13" s="28">
        <f t="shared" si="1"/>
        <v>6.2900964532905723E-2</v>
      </c>
    </row>
    <row r="14" spans="1:6" ht="15" customHeight="1">
      <c r="A14" s="54" t="s">
        <v>24</v>
      </c>
      <c r="B14" s="3"/>
      <c r="C14" s="3"/>
      <c r="D14" s="3"/>
      <c r="E14" s="3"/>
      <c r="F14" s="4"/>
    </row>
    <row r="15" spans="1:6" s="39" customFormat="1" ht="15" customHeight="1">
      <c r="A15" s="38"/>
      <c r="B15" s="38"/>
      <c r="C15" s="38"/>
      <c r="D15" s="38"/>
      <c r="E15" s="38"/>
      <c r="F15" s="38"/>
    </row>
    <row r="16" spans="1:6" s="39" customFormat="1" ht="15" customHeight="1">
      <c r="A16" s="40" t="s">
        <v>61</v>
      </c>
      <c r="B16" s="41"/>
      <c r="C16" s="41"/>
      <c r="D16" s="41"/>
      <c r="E16" s="41"/>
      <c r="F16" s="42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Fiche_dInformation</vt:lpstr>
      <vt:lpstr>Légende</vt:lpstr>
      <vt:lpstr>Statistique_Aff_principale</vt:lpstr>
      <vt:lpstr>Statistique_Types_comm</vt:lpstr>
      <vt:lpstr>Analyse_nonconstr_Aff_principal</vt:lpstr>
      <vt:lpstr>Analyse_nonconstr_Types_comm</vt:lpstr>
      <vt:lpstr>Analyse_desserte_TP</vt:lpstr>
      <vt:lpstr>Comparaison_2007_2012</vt:lpstr>
    </vt:vector>
  </TitlesOfParts>
  <Company>Bundesverwaltung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Etienne Rosset</dc:creator>
  <cp:lastModifiedBy>Etienne Rosset</cp:lastModifiedBy>
  <dcterms:created xsi:type="dcterms:W3CDTF">2012-11-16T14:44:22Z</dcterms:created>
  <dcterms:modified xsi:type="dcterms:W3CDTF">2012-12-17T16:06:18Z</dcterms:modified>
</cp:coreProperties>
</file>