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_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8"/>
  <c r="F9"/>
  <c r="F10"/>
  <c r="F12"/>
  <c r="E4"/>
  <c r="E5"/>
  <c r="E6"/>
  <c r="E8"/>
  <c r="E9"/>
  <c r="E10"/>
  <c r="E12"/>
  <c r="C13"/>
  <c r="E13" s="1"/>
  <c r="D13"/>
  <c r="C13" i="5"/>
  <c r="D13"/>
  <c r="E13"/>
  <c r="F13"/>
  <c r="G13"/>
  <c r="H5" i="7"/>
  <c r="I5"/>
  <c r="J5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I4"/>
  <c r="J4"/>
  <c r="H4"/>
  <c r="D13"/>
  <c r="E13"/>
  <c r="H13" s="1"/>
  <c r="F13"/>
  <c r="I13" s="1"/>
  <c r="G13"/>
  <c r="J13" s="1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D9" s="1"/>
  <c r="I5"/>
  <c r="I6"/>
  <c r="I7"/>
  <c r="I8"/>
  <c r="I9"/>
  <c r="I10"/>
  <c r="I11"/>
  <c r="I12"/>
  <c r="I4"/>
  <c r="H5"/>
  <c r="H6"/>
  <c r="H7"/>
  <c r="H8"/>
  <c r="H9"/>
  <c r="H10"/>
  <c r="H11"/>
  <c r="H12"/>
  <c r="H4"/>
  <c r="G5"/>
  <c r="G6"/>
  <c r="G7"/>
  <c r="G8"/>
  <c r="G9"/>
  <c r="G10"/>
  <c r="G11"/>
  <c r="G12"/>
  <c r="G4"/>
  <c r="F13" i="11"/>
  <c r="E13"/>
  <c r="C13"/>
  <c r="D9" s="1"/>
  <c r="I5"/>
  <c r="I6"/>
  <c r="I7"/>
  <c r="I4"/>
  <c r="H5"/>
  <c r="H6"/>
  <c r="H7"/>
  <c r="H4"/>
  <c r="G5"/>
  <c r="G6"/>
  <c r="G7"/>
  <c r="G4"/>
  <c r="F13" i="4" l="1"/>
  <c r="I13" i="9"/>
  <c r="J13"/>
  <c r="D12" i="10"/>
  <c r="D11"/>
  <c r="D12" i="11"/>
  <c r="D8" i="10"/>
  <c r="D4"/>
  <c r="I13"/>
  <c r="D7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<sst xmlns="http://schemas.openxmlformats.org/spreadsheetml/2006/main" count="313" uniqueCount="146">
  <si>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</si>
  <si>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</si>
  <si>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</si>
  <si>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</si>
  <si>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</si>
  <si>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</si>
  <si>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</si>
  <si>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</si>
  <si>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</si>
  <si>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</si>
  <si>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</si>
  <si>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</si>
  <si>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</si>
  <si>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</si>
  <si>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</si>
  <si>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</si>
  <si>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</si>
  <si>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</si>
  <si>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</si>
  <si>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</si>
  <si>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</si>
  <si>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</si>
  <si>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</si>
  <si>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</si>
  <si>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</si>
  <si>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</si>
  <si>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</si>
  <si>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</si>
  <si>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</si>
  <si>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</si>
  <si>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</si>
  <si>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</si>
  <si>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</si>
  <si>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</si>
  <si>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</si>
  <si>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</si>
  <si>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</si>
  <si>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</si>
  <si>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</si>
  <si>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</si>
  <si>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</si>
  <si>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</si>
  <si>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</si>
  <si>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</si>
  <si>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</si>
  <si>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30.11.2009 (84 Gemeinden) / 01.01.2012 (287 Gemeinden)</t>
  </si>
  <si>
    <t>ja</t>
  </si>
  <si>
    <t>371/382</t>
  </si>
  <si>
    <t>Gemeinden Meienried, Mötschwil, Rumendingen, Mont-Tramelan, Scheunen, Clavaleyres, Monibles, Schelten, Seehof, Rebévelier, Kienersrüti haben keine Bauzonen</t>
  </si>
  <si>
    <t>keine</t>
  </si>
  <si>
    <t>keine, Verkehrsflächen sind teilweise ausgeschnitten</t>
  </si>
  <si>
    <t>Die Städte Biel und Bern konnten im Jahr 2007 nur Hektardaten (ausschliesslich Mischzonen) liefern.</t>
  </si>
  <si>
    <t>Die Kernzonen sind in der Statistik 2012 den Zentrumszonen zugeordnet.</t>
  </si>
  <si>
    <t>Die Golfplätze sind in der Statistik 2012 den Nichtbauzonen zugewiesen, 2007 waren sie den „weiteren Bauzonen“ zugeordnet.</t>
  </si>
  <si>
    <t>Die Hauptnutzungen 11-13 und 17 sind mit den Daten von 2007 vergleichbar, wenn für die Gemeinde Bern Mischzonen 2007 zu den Wohnzonen gezählt werden und umgekehrt.</t>
  </si>
  <si>
    <t>Für die gesamte Bauzonenfläche ist ein Vergleich mit 2007 nicht möglich.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</si>
  <si>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</si>
  <si>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</si>
  <si>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</si>
  <si>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</si>
  <si>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</si>
  <si>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</si>
  <si>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</si>
  <si>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</si>
  <si>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</si>
  <si>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de BE</t>
  </si>
  <si>
    <t>Office fédéral du développement territorial ARE</t>
  </si>
  <si>
    <t>Statistique suisse des zones à bâtir 2012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</si>
  <si>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</si>
  <si>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</si>
  <si>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</si>
  <si>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</si>
  <si>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</si>
  <si>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</si>
  <si>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</si>
  <si>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</si>
  <si>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</si>
  <si>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</si>
  <si>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</si>
  <si>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</si>
  <si>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</si>
  <si>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</si>
  <si>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</si>
  <si>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</si>
  <si>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</si>
  <si>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</si>
  <si>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</si>
  <si>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</si>
  <si>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</si>
  <si>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</si>
  <si>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</si>
  <si>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</si>
  <si>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</si>
  <si>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</si>
  <si>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</si>
  <si>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</si>
  <si>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</si>
  <si>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</si>
  <si>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</si>
  <si>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</si>
  <si>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</si>
  <si>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</si>
  <si>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</si>
  <si>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</si>
  <si>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</si>
  <si>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</si>
  <si>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</si>
  <si>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</si>
  <si>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</si>
  <si>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</si>
  <si>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</si>
  <si>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</si>
  <si>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</si>
  <si>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</si>
  <si>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</si>
  <si>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</si>
  <si>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</si>
  <si>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</si>
  <si>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</si>
  <si>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</si>
  <si>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</si>
  <si>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</si>
  <si>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</si>
  <si>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</si>
  <si>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</si>
  <si>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</si>
  <si>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</si>
  <si>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</si>
  <si>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</si>
  <si>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</si>
  <si>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</si>
  <si>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</si>
  <si>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</si>
  <si>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</si>
  <si>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</si>
  <si>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</si>
  <si>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</si>
  <si>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</si>
  <si>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</si>
  <si>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de BE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</si>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</sst>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1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Symbol"/>
      <family val="1"/>
      <charset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2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horizontal="left" indent="2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10" fillId="0" borderId="4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1" xfId="0" applyNumberFormat="1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3" fillId="0" borderId="0" xfId="0" applyFont="1"/>
    <xf numFmtId="49" fontId="15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6" fillId="0" borderId="0" xfId="1" applyFont="1"/>
    <xf numFmtId="49" fontId="14" fillId="0" borderId="0" xfId="0" applyNumberFormat="1" applyFont="1" applyBorder="1" applyAlignment="1">
      <alignment vertical="top"/>
    </xf>
    <xf numFmtId="49" fontId="13" fillId="0" borderId="0" xfId="0" applyNumberFormat="1" applyFont="1"/>
    <xf numFmtId="0" fontId="18" fillId="0" borderId="0" xfId="2" applyFont="1" applyAlignment="1" applyProtection="1">
      <alignment vertical="top"/>
    </xf>
    <xf numFmtId="0" fontId="10" fillId="0" borderId="0" xfId="0" applyFont="1" applyAlignment="1">
      <alignment vertical="top"/>
    </xf>
    <xf numFmtId="0" fontId="10" fillId="0" borderId="0" xfId="3"/>
    <xf numFmtId="49" fontId="11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1" fillId="0" borderId="5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49" fontId="11" fillId="0" borderId="11" xfId="3" applyNumberFormat="1" applyFont="1" applyBorder="1" applyAlignment="1">
      <alignment horizontal="left" vertical="top" wrapText="1"/>
    </xf>
    <xf numFmtId="49" fontId="11" fillId="0" borderId="12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9" fillId="5" borderId="4" xfId="3" applyNumberFormat="1" applyFont="1" applyFill="1" applyBorder="1" applyAlignment="1">
      <alignment horizontal="left" vertical="top" wrapText="1"/>
    </xf>
    <xf numFmtId="49" fontId="19" fillId="5" borderId="12" xfId="3" applyNumberFormat="1" applyFont="1" applyFill="1" applyBorder="1" applyAlignment="1">
      <alignment horizontal="left" vertical="top" wrapText="1"/>
    </xf>
    <xf numFmtId="49" fontId="9" fillId="5" borderId="4" xfId="3" applyNumberFormat="1" applyFont="1" applyFill="1" applyBorder="1" applyAlignment="1">
      <alignment horizontal="left" vertical="top" wrapText="1"/>
    </xf>
    <xf numFmtId="49" fontId="9" fillId="5" borderId="12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6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7743209962190847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gapWidth val="70"/>
        <c:axId val="130963712"/>
        <c:axId val="130981888"/>
      </c:barChart>
      <c:catAx>
        <c:axId val="130963712"/>
        <c:scaling>
          <c:orientation val="maxMin"/>
        </c:scaling>
        <c:axPos val="l"/>
        <c:tickLblPos val="nextTo"/>
        <c:crossAx val="130981888"/>
        <c:crosses val="autoZero"/>
        <c:auto val="1"/>
        <c:lblAlgn val="ctr"/>
        <c:lblOffset val="100"/>
      </c:catAx>
      <c:valAx>
        <c:axId val="130981888"/>
        <c:scaling>
          <c:orientation val="minMax"/>
        </c:scaling>
        <c:axPos val="t"/>
        <c:majorGridlines/>
        <c:numFmt formatCode="#,##0" sourceLinked="1"/>
        <c:tickLblPos val="high"/>
        <c:crossAx val="1309637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548.74625120517794</c:v>
                </c:pt>
                <c:pt idx="1">
                  <c:v>244.76688401737502</c:v>
                </c:pt>
                <c:pt idx="2">
                  <c:v>431.77222929689299</c:v>
                </c:pt>
                <c:pt idx="3">
                  <c:v>90.210664511458901</c:v>
                </c:pt>
                <c:pt idx="4">
                  <c:v>232.55391878454898</c:v>
                </c:pt>
                <c:pt idx="5">
                  <c:v>98.800956302391498</c:v>
                </c:pt>
                <c:pt idx="6">
                  <c:v>4.10592719000012</c:v>
                </c:pt>
                <c:pt idx="7" formatCode="General">
                  <c:v>0</c:v>
                </c:pt>
                <c:pt idx="8">
                  <c:v>3.6200967012956498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1466.2746676640102</c:v>
                </c:pt>
                <c:pt idx="1">
                  <c:v>373.66237367585802</c:v>
                </c:pt>
                <c:pt idx="2">
                  <c:v>752.94636652936299</c:v>
                </c:pt>
                <c:pt idx="3">
                  <c:v>206.11861406182899</c:v>
                </c:pt>
                <c:pt idx="4">
                  <c:v>547.79535919204807</c:v>
                </c:pt>
                <c:pt idx="5">
                  <c:v>221.73373529569898</c:v>
                </c:pt>
                <c:pt idx="6">
                  <c:v>6.2872011985580594</c:v>
                </c:pt>
                <c:pt idx="7" formatCode="General">
                  <c:v>0</c:v>
                </c:pt>
                <c:pt idx="8">
                  <c:v>34.9997115369829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2110.9891367356399</c:v>
                </c:pt>
                <c:pt idx="1">
                  <c:v>777.33461812267001</c:v>
                </c:pt>
                <c:pt idx="2">
                  <c:v>648.31178547995796</c:v>
                </c:pt>
                <c:pt idx="3">
                  <c:v>432.15831778117803</c:v>
                </c:pt>
                <c:pt idx="4">
                  <c:v>611.45867956188999</c:v>
                </c:pt>
                <c:pt idx="5">
                  <c:v>226.34136753364001</c:v>
                </c:pt>
                <c:pt idx="6">
                  <c:v>17.417625508322299</c:v>
                </c:pt>
                <c:pt idx="7" formatCode="General">
                  <c:v>0</c:v>
                </c:pt>
                <c:pt idx="8">
                  <c:v>48.784213362845598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3204.7473967931301</c:v>
                </c:pt>
                <c:pt idx="1">
                  <c:v>886.41592880502401</c:v>
                </c:pt>
                <c:pt idx="2">
                  <c:v>1178.8700846715801</c:v>
                </c:pt>
                <c:pt idx="3">
                  <c:v>1048.78998286607</c:v>
                </c:pt>
                <c:pt idx="4">
                  <c:v>1132.7347383752201</c:v>
                </c:pt>
                <c:pt idx="5">
                  <c:v>269.932648605201</c:v>
                </c:pt>
                <c:pt idx="6">
                  <c:v>54.964071806363506</c:v>
                </c:pt>
                <c:pt idx="7" formatCode="General">
                  <c:v>0</c:v>
                </c:pt>
                <c:pt idx="8">
                  <c:v>81.781446108879905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2706.54316646288</c:v>
                </c:pt>
                <c:pt idx="1">
                  <c:v>1211.8690899665801</c:v>
                </c:pt>
                <c:pt idx="2">
                  <c:v>981.62592756496588</c:v>
                </c:pt>
                <c:pt idx="3">
                  <c:v>861.14159277732801</c:v>
                </c:pt>
                <c:pt idx="4">
                  <c:v>1384.6363245623102</c:v>
                </c:pt>
                <c:pt idx="5">
                  <c:v>163.324886210057</c:v>
                </c:pt>
                <c:pt idx="6">
                  <c:v>57.932131995287897</c:v>
                </c:pt>
                <c:pt idx="7" formatCode="General">
                  <c:v>0</c:v>
                </c:pt>
                <c:pt idx="8">
                  <c:v>156.36859964609701</c:v>
                </c:pt>
              </c:numCache>
            </c:numRef>
          </c:val>
        </c:ser>
        <c:gapWidth val="50"/>
        <c:overlap val="100"/>
        <c:axId val="134037888"/>
        <c:axId val="134039424"/>
      </c:barChart>
      <c:catAx>
        <c:axId val="134037888"/>
        <c:scaling>
          <c:orientation val="maxMin"/>
        </c:scaling>
        <c:axPos val="l"/>
        <c:tickLblPos val="nextTo"/>
        <c:crossAx val="134039424"/>
        <c:crosses val="autoZero"/>
        <c:auto val="1"/>
        <c:lblAlgn val="ctr"/>
        <c:lblOffset val="100"/>
      </c:catAx>
      <c:valAx>
        <c:axId val="134039424"/>
        <c:scaling>
          <c:orientation val="minMax"/>
        </c:scaling>
        <c:axPos val="t"/>
        <c:majorGridlines/>
        <c:numFmt formatCode="#,##0" sourceLinked="1"/>
        <c:tickLblPos val="high"/>
        <c:crossAx val="13403788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5.4670700026065049E-2</c:v>
                </c:pt>
                <c:pt idx="1">
                  <c:v>7.0052506819962862E-2</c:v>
                </c:pt>
                <c:pt idx="2">
                  <c:v>0.10811803572778113</c:v>
                </c:pt>
                <c:pt idx="3">
                  <c:v>3.4191179881076131E-2</c:v>
                </c:pt>
                <c:pt idx="4">
                  <c:v>5.9489196469756735E-2</c:v>
                </c:pt>
                <c:pt idx="5">
                  <c:v>0.1008035607722831</c:v>
                </c:pt>
                <c:pt idx="6">
                  <c:v>2.9180697651051274E-2</c:v>
                </c:pt>
                <c:pt idx="7" formatCode="General">
                  <c:v>0</c:v>
                </c:pt>
                <c:pt idx="8">
                  <c:v>1.1119801791128833E-2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0.14608256974078973</c:v>
                </c:pt>
                <c:pt idx="1">
                  <c:v>0.10694251424319896</c:v>
                </c:pt>
                <c:pt idx="2">
                  <c:v>0.1885417278690889</c:v>
                </c:pt>
                <c:pt idx="3">
                  <c:v>7.8122011941624825E-2</c:v>
                </c:pt>
                <c:pt idx="4">
                  <c:v>0.14013053797811068</c:v>
                </c:pt>
                <c:pt idx="5">
                  <c:v>0.22622807407588122</c:v>
                </c:pt>
                <c:pt idx="6">
                  <c:v>4.4682944620468186E-2</c:v>
                </c:pt>
                <c:pt idx="7" formatCode="General">
                  <c:v>0</c:v>
                </c:pt>
                <c:pt idx="8">
                  <c:v>0.1075081378071039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0.21031442784217638</c:v>
                </c:pt>
                <c:pt idx="1">
                  <c:v>0.22247388104007598</c:v>
                </c:pt>
                <c:pt idx="2">
                  <c:v>0.16234067878660594</c:v>
                </c:pt>
                <c:pt idx="3">
                  <c:v>0.16379441233893821</c:v>
                </c:pt>
                <c:pt idx="4">
                  <c:v>0.15641613657474127</c:v>
                </c:pt>
                <c:pt idx="5">
                  <c:v>0.23092909877944856</c:v>
                </c:pt>
                <c:pt idx="6">
                  <c:v>0.12378652621883837</c:v>
                </c:pt>
                <c:pt idx="7" formatCode="General">
                  <c:v>0</c:v>
                </c:pt>
                <c:pt idx="8">
                  <c:v>0.14984980454716273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0.31928379137824869</c:v>
                </c:pt>
                <c:pt idx="1">
                  <c:v>0.25369305225755023</c:v>
                </c:pt>
                <c:pt idx="2">
                  <c:v>0.29519526566237969</c:v>
                </c:pt>
                <c:pt idx="3">
                  <c:v>0.39750695946918291</c:v>
                </c:pt>
                <c:pt idx="4">
                  <c:v>0.2897628203881254</c:v>
                </c:pt>
                <c:pt idx="5">
                  <c:v>0.27540393500664012</c:v>
                </c:pt>
                <c:pt idx="6">
                  <c:v>0.39062795973547648</c:v>
                </c:pt>
                <c:pt idx="7" formatCode="General">
                  <c:v>0</c:v>
                </c:pt>
                <c:pt idx="8">
                  <c:v>0.2512069554929714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0.26964851101272019</c:v>
                </c:pt>
                <c:pt idx="1">
                  <c:v>0.34683804563921206</c:v>
                </c:pt>
                <c:pt idx="2">
                  <c:v>0.24580429195414441</c:v>
                </c:pt>
                <c:pt idx="3">
                  <c:v>0.32638543636917794</c:v>
                </c:pt>
                <c:pt idx="4">
                  <c:v>0.35420130858926596</c:v>
                </c:pt>
                <c:pt idx="5">
                  <c:v>0.16663533136574707</c:v>
                </c:pt>
                <c:pt idx="6">
                  <c:v>0.41172187177416569</c:v>
                </c:pt>
                <c:pt idx="7" formatCode="General">
                  <c:v>0</c:v>
                </c:pt>
                <c:pt idx="8">
                  <c:v>0.48031530036163306</c:v>
                </c:pt>
              </c:numCache>
            </c:numRef>
          </c:val>
        </c:ser>
        <c:gapWidth val="50"/>
        <c:overlap val="100"/>
        <c:axId val="134107136"/>
        <c:axId val="134108672"/>
      </c:barChart>
      <c:catAx>
        <c:axId val="134107136"/>
        <c:scaling>
          <c:orientation val="maxMin"/>
        </c:scaling>
        <c:axPos val="l"/>
        <c:tickLblPos val="nextTo"/>
        <c:crossAx val="134108672"/>
        <c:crosses val="autoZero"/>
        <c:auto val="1"/>
        <c:lblAlgn val="ctr"/>
        <c:lblOffset val="100"/>
      </c:catAx>
      <c:valAx>
        <c:axId val="134108672"/>
        <c:scaling>
          <c:orientation val="minMax"/>
        </c:scaling>
        <c:axPos val="t"/>
        <c:majorGridlines/>
        <c:numFmt formatCode="0%" sourceLinked="1"/>
        <c:tickLblPos val="high"/>
        <c:crossAx val="13410713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</a:t>
            </a:r>
            <a:r>
              <a:rPr lang="de-CH" sz="1000" baseline="0"/>
              <a:t> </a:t>
            </a:r>
            <a:r>
              <a:rPr lang="de-CH" sz="1000"/>
              <a:t>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3"/>
              <c:delete val="1"/>
            </c:dLbl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9886.7777999999998</c:v>
                </c:pt>
                <c:pt idx="1">
                  <c:v>3312.3452000000002</c:v>
                </c:pt>
                <c:pt idx="2">
                  <c:v>5706.5029000000004</c:v>
                </c:pt>
                <c:pt idx="3" formatCode="General">
                  <c:v>0</c:v>
                </c:pt>
                <c:pt idx="4">
                  <c:v>3468.0837000000001</c:v>
                </c:pt>
                <c:pt idx="5">
                  <c:v>981.04740000000004</c:v>
                </c:pt>
                <c:pt idx="6">
                  <c:v>118.2229</c:v>
                </c:pt>
                <c:pt idx="7" formatCode="General">
                  <c:v>0</c:v>
                </c:pt>
                <c:pt idx="8">
                  <c:v>1046.0958000000001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gapWidth val="50"/>
        <c:axId val="134137728"/>
        <c:axId val="134139264"/>
      </c:barChart>
      <c:catAx>
        <c:axId val="134137728"/>
        <c:scaling>
          <c:orientation val="maxMin"/>
        </c:scaling>
        <c:axPos val="l"/>
        <c:tickLblPos val="nextTo"/>
        <c:crossAx val="134139264"/>
        <c:crosses val="autoZero"/>
        <c:auto val="1"/>
        <c:lblAlgn val="ctr"/>
        <c:lblOffset val="100"/>
      </c:catAx>
      <c:valAx>
        <c:axId val="134139264"/>
        <c:scaling>
          <c:orientation val="minMax"/>
        </c:scaling>
        <c:axPos val="t"/>
        <c:majorGridlines/>
        <c:numFmt formatCode="#,##0" sourceLinked="1"/>
        <c:tickLblPos val="high"/>
        <c:crossAx val="13413772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10037.300643083399</c:v>
                </c:pt>
                <c:pt idx="1">
                  <c:v>3494.0488995764299</c:v>
                </c:pt>
                <c:pt idx="2">
                  <c:v>3993.5263904527501</c:v>
                </c:pt>
                <c:pt idx="3">
                  <c:v>2638.4191672756001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12"/>
          <c:y val="0.14803982101356272"/>
          <c:w val="0.3153513822886690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6297166048076619"/>
          <c:h val="0.68609386381768367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>
                  <c:v>1737.56311410078</c:v>
                </c:pt>
                <c:pt idx="1">
                  <c:v>1841.54191066766</c:v>
                </c:pt>
                <c:pt idx="2">
                  <c:v>3029.47263942257</c:v>
                </c:pt>
                <c:pt idx="3">
                  <c:v>3373.7229158482701</c:v>
                </c:pt>
                <c:pt idx="4">
                  <c:v>3630.9816019540103</c:v>
                </c:pt>
                <c:pt idx="5">
                  <c:v>1174.9646335514201</c:v>
                </c:pt>
                <c:pt idx="6">
                  <c:v>5929.2876475155699</c:v>
                </c:pt>
                <c:pt idx="7">
                  <c:v>3386.7877564948903</c:v>
                </c:pt>
                <c:pt idx="8">
                  <c:v>1414.5465308175501</c:v>
                </c:pt>
              </c:numCache>
            </c:numRef>
          </c:val>
        </c:ser>
        <c:gapWidth val="70"/>
        <c:axId val="129554304"/>
        <c:axId val="129555840"/>
      </c:barChart>
      <c:catAx>
        <c:axId val="129554304"/>
        <c:scaling>
          <c:orientation val="maxMin"/>
        </c:scaling>
        <c:axPos val="l"/>
        <c:tickLblPos val="nextTo"/>
        <c:crossAx val="129555840"/>
        <c:crosses val="autoZero"/>
        <c:auto val="1"/>
        <c:lblAlgn val="ctr"/>
        <c:lblOffset val="100"/>
      </c:catAx>
      <c:valAx>
        <c:axId val="129555840"/>
        <c:scaling>
          <c:orientation val="minMax"/>
        </c:scaling>
        <c:axPos val="t"/>
        <c:majorGridlines/>
        <c:numFmt formatCode="#,##0" sourceLinked="1"/>
        <c:tickLblPos val="high"/>
        <c:crossAx val="1295543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(en m</a:t>
            </a:r>
            <a:r>
              <a:rPr lang="de-CH" sz="1000" baseline="30000"/>
              <a:t>2</a:t>
            </a:r>
            <a:r>
              <a:rPr lang="de-CH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8168857747407186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>
                  <c:v>142.74613996424534</c:v>
                </c:pt>
                <c:pt idx="1">
                  <c:v>214.44946731425011</c:v>
                </c:pt>
                <c:pt idx="2">
                  <c:v>260.26620842297353</c:v>
                </c:pt>
                <c:pt idx="3">
                  <c:v>237.80215236716947</c:v>
                </c:pt>
                <c:pt idx="4">
                  <c:v>296.51316407150404</c:v>
                </c:pt>
                <c:pt idx="5">
                  <c:v>322.01398639317586</c:v>
                </c:pt>
                <c:pt idx="6">
                  <c:v>431.2397375533165</c:v>
                </c:pt>
                <c:pt idx="7">
                  <c:v>466.42259633323556</c:v>
                </c:pt>
                <c:pt idx="8">
                  <c:v>529.95149513620186</c:v>
                </c:pt>
              </c:numCache>
            </c:numRef>
          </c:val>
        </c:ser>
        <c:gapWidth val="70"/>
        <c:axId val="133563136"/>
        <c:axId val="133564672"/>
      </c:barChart>
      <c:catAx>
        <c:axId val="133563136"/>
        <c:scaling>
          <c:orientation val="maxMin"/>
        </c:scaling>
        <c:axPos val="l"/>
        <c:tickLblPos val="nextTo"/>
        <c:crossAx val="133564672"/>
        <c:crosses val="autoZero"/>
        <c:auto val="1"/>
        <c:lblAlgn val="ctr"/>
        <c:lblOffset val="100"/>
      </c:catAx>
      <c:valAx>
        <c:axId val="133564672"/>
        <c:scaling>
          <c:orientation val="minMax"/>
        </c:scaling>
        <c:axPos val="t"/>
        <c:majorGridlines/>
        <c:numFmt formatCode="#,##0" sourceLinked="1"/>
        <c:tickLblPos val="high"/>
        <c:crossAx val="1335631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</a:t>
            </a:r>
            <a:r>
              <a:rPr lang="de-CH" sz="1000" baseline="0"/>
              <a:t> les </a:t>
            </a:r>
            <a:r>
              <a:rPr lang="de-CH" sz="1000"/>
              <a:t>types de communes (en m</a:t>
            </a:r>
            <a:r>
              <a:rPr lang="de-CH" sz="1000" baseline="30000"/>
              <a:t>2</a:t>
            </a:r>
            <a:r>
              <a:rPr lang="de-CH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232751743036564"/>
        </c:manualLayout>
      </c:layout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>
                  <c:v>64.78223201079652</c:v>
                </c:pt>
                <c:pt idx="1">
                  <c:v>141.03110889878462</c:v>
                </c:pt>
                <c:pt idx="2">
                  <c:v>194.39509753033988</c:v>
                </c:pt>
                <c:pt idx="3">
                  <c:v>148.5338197921179</c:v>
                </c:pt>
                <c:pt idx="4">
                  <c:v>225.07525907366031</c:v>
                </c:pt>
                <c:pt idx="5">
                  <c:v>211.05127057612805</c:v>
                </c:pt>
                <c:pt idx="6">
                  <c:v>322.88088171313893</c:v>
                </c:pt>
                <c:pt idx="7">
                  <c:v>342.70903388801202</c:v>
                </c:pt>
                <c:pt idx="8">
                  <c:v>353.58359516511274</c:v>
                </c:pt>
              </c:numCache>
            </c:numRef>
          </c:val>
        </c:ser>
        <c:gapWidth val="70"/>
        <c:axId val="133592960"/>
        <c:axId val="133594496"/>
      </c:barChart>
      <c:catAx>
        <c:axId val="133592960"/>
        <c:scaling>
          <c:orientation val="maxMin"/>
        </c:scaling>
        <c:axPos val="l"/>
        <c:tickLblPos val="nextTo"/>
        <c:crossAx val="133594496"/>
        <c:crosses val="autoZero"/>
        <c:auto val="1"/>
        <c:lblAlgn val="ctr"/>
        <c:lblOffset val="100"/>
      </c:catAx>
      <c:valAx>
        <c:axId val="133594496"/>
        <c:scaling>
          <c:orientation val="minMax"/>
        </c:scaling>
        <c:axPos val="t"/>
        <c:majorGridlines/>
        <c:numFmt formatCode="#,##0" sourceLinked="1"/>
        <c:tickLblPos val="high"/>
        <c:crossAx val="13359296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8768.5861815384887</c:v>
                </c:pt>
                <c:pt idx="1">
                  <c:v>2197.0266339219597</c:v>
                </c:pt>
                <c:pt idx="2">
                  <c:v>3385.3321858636791</c:v>
                </c:pt>
                <c:pt idx="3">
                  <c:v>2402.7168181626189</c:v>
                </c:pt>
                <c:pt idx="4">
                  <c:v>3909.1790426208099</c:v>
                </c:pt>
                <c:pt idx="5">
                  <c:v>980.13357882610501</c:v>
                </c:pt>
                <c:pt idx="6">
                  <c:v>140.706957100946</c:v>
                </c:pt>
                <c:pt idx="7" formatCode="General">
                  <c:v>0</c:v>
                </c:pt>
                <c:pt idx="8">
                  <c:v>325.55407143657101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562.8183120989811</c:v>
                </c:pt>
                <c:pt idx="1">
                  <c:v>239.34232017458976</c:v>
                </c:pt>
                <c:pt idx="2">
                  <c:v>245.750939620655</c:v>
                </c:pt>
                <c:pt idx="3">
                  <c:v>133.159500306007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705.89614944592904</c:v>
                </c:pt>
                <c:pt idx="1">
                  <c:v>1057.6799454798802</c:v>
                </c:pt>
                <c:pt idx="2">
                  <c:v>362.44326496841597</c:v>
                </c:pt>
                <c:pt idx="3">
                  <c:v>102.54284880697401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46752"/>
        <c:axId val="133548288"/>
      </c:barChart>
      <c:catAx>
        <c:axId val="133546752"/>
        <c:scaling>
          <c:orientation val="maxMin"/>
        </c:scaling>
        <c:axPos val="l"/>
        <c:tickLblPos val="nextTo"/>
        <c:crossAx val="133548288"/>
        <c:crosses val="autoZero"/>
        <c:auto val="1"/>
        <c:lblAlgn val="ctr"/>
        <c:lblOffset val="100"/>
      </c:catAx>
      <c:valAx>
        <c:axId val="133548288"/>
        <c:scaling>
          <c:orientation val="minMax"/>
        </c:scaling>
        <c:axPos val="t"/>
        <c:majorGridlines/>
        <c:numFmt formatCode="#,##0" sourceLinked="1"/>
        <c:tickLblPos val="high"/>
        <c:crossAx val="1335467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0.87360003384782858</c:v>
                </c:pt>
                <c:pt idx="1">
                  <c:v>0.62879103786678447</c:v>
                </c:pt>
                <c:pt idx="2">
                  <c:v>0.84770497421950941</c:v>
                </c:pt>
                <c:pt idx="3">
                  <c:v>0.9106653135193965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5.6072676520535769E-2</c:v>
                </c:pt>
                <c:pt idx="1">
                  <c:v>6.8499991572414543E-2</c:v>
                </c:pt>
                <c:pt idx="2">
                  <c:v>6.1537327062159211E-2</c:v>
                </c:pt>
                <c:pt idx="3">
                  <c:v>5.0469425767364295E-2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7.0327289631635662E-2</c:v>
                </c:pt>
                <c:pt idx="1">
                  <c:v>0.30270897056080087</c:v>
                </c:pt>
                <c:pt idx="2">
                  <c:v>9.075769871833135E-2</c:v>
                </c:pt>
                <c:pt idx="3">
                  <c:v>3.8865260713239334E-2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45824"/>
        <c:axId val="133647360"/>
      </c:barChart>
      <c:catAx>
        <c:axId val="133645824"/>
        <c:scaling>
          <c:orientation val="maxMin"/>
        </c:scaling>
        <c:axPos val="l"/>
        <c:tickLblPos val="nextTo"/>
        <c:crossAx val="133647360"/>
        <c:crosses val="autoZero"/>
        <c:auto val="1"/>
        <c:lblAlgn val="ctr"/>
        <c:lblOffset val="100"/>
      </c:catAx>
      <c:valAx>
        <c:axId val="133647360"/>
        <c:scaling>
          <c:orientation val="minMax"/>
        </c:scaling>
        <c:axPos val="t"/>
        <c:majorGridlines/>
        <c:numFmt formatCode="0%" sourceLinked="1"/>
        <c:tickLblPos val="high"/>
        <c:crossAx val="13364582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>
                  <c:v>1569.526829038731</c:v>
                </c:pt>
                <c:pt idx="1">
                  <c:v>1615.5981261902759</c:v>
                </c:pt>
                <c:pt idx="2">
                  <c:v>2686.767453858934</c:v>
                </c:pt>
                <c:pt idx="3">
                  <c:v>2982.1054500602522</c:v>
                </c:pt>
                <c:pt idx="4">
                  <c:v>3120.7447356564594</c:v>
                </c:pt>
                <c:pt idx="5">
                  <c:v>1020.7878291372501</c:v>
                </c:pt>
                <c:pt idx="6">
                  <c:v>4988.9881084334265</c:v>
                </c:pt>
                <c:pt idx="7">
                  <c:v>2844.9435256104216</c:v>
                </c:pt>
                <c:pt idx="8">
                  <c:v>1279.7734114855382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>
                  <c:v>60.461737117047988</c:v>
                </c:pt>
                <c:pt idx="1">
                  <c:v>71.811618853500022</c:v>
                </c:pt>
                <c:pt idx="2">
                  <c:v>125.085302638542</c:v>
                </c:pt>
                <c:pt idx="3">
                  <c:v>133.147566291072</c:v>
                </c:pt>
                <c:pt idx="4">
                  <c:v>175.55095027600197</c:v>
                </c:pt>
                <c:pt idx="5">
                  <c:v>54.353886450208392</c:v>
                </c:pt>
                <c:pt idx="6">
                  <c:v>303.62726918291207</c:v>
                </c:pt>
                <c:pt idx="7">
                  <c:v>180.36659201999993</c:v>
                </c:pt>
                <c:pt idx="8">
                  <c:v>76.666149370953178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>
                  <c:v>107.574547945001</c:v>
                </c:pt>
                <c:pt idx="1">
                  <c:v>154.13216562388399</c:v>
                </c:pt>
                <c:pt idx="2">
                  <c:v>217.619882925094</c:v>
                </c:pt>
                <c:pt idx="3">
                  <c:v>258.46989949694603</c:v>
                </c:pt>
                <c:pt idx="4">
                  <c:v>334.68591602154902</c:v>
                </c:pt>
                <c:pt idx="5">
                  <c:v>99.822917963961601</c:v>
                </c:pt>
                <c:pt idx="6">
                  <c:v>636.67226989923097</c:v>
                </c:pt>
                <c:pt idx="7">
                  <c:v>361.47763886446904</c:v>
                </c:pt>
                <c:pt idx="8">
                  <c:v>58.106969961058802</c:v>
                </c:pt>
              </c:numCache>
            </c:numRef>
          </c:val>
        </c:ser>
        <c:gapWidth val="50"/>
        <c:overlap val="100"/>
        <c:axId val="133827968"/>
        <c:axId val="133788800"/>
      </c:barChart>
      <c:catAx>
        <c:axId val="133827968"/>
        <c:scaling>
          <c:orientation val="maxMin"/>
        </c:scaling>
        <c:axPos val="l"/>
        <c:tickLblPos val="nextTo"/>
        <c:crossAx val="133788800"/>
        <c:crosses val="autoZero"/>
        <c:auto val="1"/>
        <c:lblAlgn val="ctr"/>
        <c:lblOffset val="100"/>
      </c:catAx>
      <c:valAx>
        <c:axId val="133788800"/>
        <c:scaling>
          <c:orientation val="minMax"/>
        </c:scaling>
        <c:axPos val="t"/>
        <c:majorGridlines/>
        <c:numFmt formatCode="#,##0" sourceLinked="1"/>
        <c:tickLblPos val="high"/>
        <c:crossAx val="13382796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>
                  <c:v>0.90329198191513704</c:v>
                </c:pt>
                <c:pt idx="1">
                  <c:v>0.87730728083431619</c:v>
                </c:pt>
                <c:pt idx="2">
                  <c:v>0.88687628958782838</c:v>
                </c:pt>
                <c:pt idx="3">
                  <c:v>0.88392127167635159</c:v>
                </c:pt>
                <c:pt idx="4">
                  <c:v>0.85947687919350313</c:v>
                </c:pt>
                <c:pt idx="5">
                  <c:v>0.86878174881897607</c:v>
                </c:pt>
                <c:pt idx="6">
                  <c:v>0.84141441687752538</c:v>
                </c:pt>
                <c:pt idx="7">
                  <c:v>0.8400123450767274</c:v>
                </c:pt>
                <c:pt idx="8">
                  <c:v>0.9047234457150598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>
                  <c:v>3.4796858097634067E-2</c:v>
                </c:pt>
                <c:pt idx="1">
                  <c:v>3.8995375797591471E-2</c:v>
                </c:pt>
                <c:pt idx="2">
                  <c:v>4.1289464380963606E-2</c:v>
                </c:pt>
                <c:pt idx="3">
                  <c:v>3.9466064526402903E-2</c:v>
                </c:pt>
                <c:pt idx="4">
                  <c:v>4.8348069343433012E-2</c:v>
                </c:pt>
                <c:pt idx="5">
                  <c:v>4.6260019151316605E-2</c:v>
                </c:pt>
                <c:pt idx="6">
                  <c:v>5.1208051832353746E-2</c:v>
                </c:pt>
                <c:pt idx="7">
                  <c:v>5.3255947814889897E-2</c:v>
                </c:pt>
                <c:pt idx="8">
                  <c:v>5.419839340784588E-2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>
                  <c:v>6.1911159987228868E-2</c:v>
                </c:pt>
                <c:pt idx="1">
                  <c:v>8.3697343368092356E-2</c:v>
                </c:pt>
                <c:pt idx="2">
                  <c:v>7.1834246031208013E-2</c:v>
                </c:pt>
                <c:pt idx="3">
                  <c:v>7.6612663797245406E-2</c:v>
                </c:pt>
                <c:pt idx="4">
                  <c:v>9.2175051463063873E-2</c:v>
                </c:pt>
                <c:pt idx="5">
                  <c:v>8.4958232029707342E-2</c:v>
                </c:pt>
                <c:pt idx="6">
                  <c:v>0.10737753129012101</c:v>
                </c:pt>
                <c:pt idx="7">
                  <c:v>0.10673170710838265</c:v>
                </c:pt>
                <c:pt idx="8">
                  <c:v>4.1078160877094184E-2</c:v>
                </c:pt>
              </c:numCache>
            </c:numRef>
          </c:val>
        </c:ser>
        <c:gapWidth val="50"/>
        <c:overlap val="100"/>
        <c:axId val="133956352"/>
        <c:axId val="133957888"/>
      </c:barChart>
      <c:catAx>
        <c:axId val="133956352"/>
        <c:scaling>
          <c:orientation val="maxMin"/>
        </c:scaling>
        <c:axPos val="l"/>
        <c:tickLblPos val="nextTo"/>
        <c:crossAx val="133957888"/>
        <c:crosses val="autoZero"/>
        <c:auto val="1"/>
        <c:lblAlgn val="ctr"/>
        <c:lblOffset val="100"/>
      </c:catAx>
      <c:valAx>
        <c:axId val="133957888"/>
        <c:scaling>
          <c:orientation val="minMax"/>
        </c:scaling>
        <c:axPos val="t"/>
        <c:majorGridlines/>
        <c:numFmt formatCode="0%" sourceLinked="1"/>
        <c:tickLblPos val="high"/>
        <c:crossAx val="13395635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95950" y="27622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62600" y="3067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524625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36671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3909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86500" y="34861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05525" y="34385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62675" y="2943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267450" y="3476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572125" y="28384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53100" y="28670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10225" y="30003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5"/>
  <sheetViews>
    <sheetView tabSelected="1" workbookViewId="0">
      <selection activeCell="A4" sqref="A4:B5"/>
    </sheetView>
  </sheetViews>
  <sheetFormatPr baseColWidth="10" defaultRowHeight="15"/>
  <cols>
    <col min="1" max="1" width="43.7109375" style="29" customWidth="1"/>
    <col min="2" max="2" width="57.7109375" style="29" customWidth="1"/>
  </cols>
  <sheetData>
    <row r="1" spans="1:2" ht="18.75">
      <c r="A1" s="52" t="s">
        <v>66</v>
      </c>
    </row>
    <row r="2" spans="1:2" ht="18.75">
      <c r="A2" s="52" t="s">
        <v>67</v>
      </c>
    </row>
    <row r="4" spans="1:2" ht="12.75">
      <c r="A4" s="72" t="s">
        <v>65</v>
      </c>
      <c r="B4" s="73"/>
    </row>
    <row r="5" spans="1:2" ht="12.75">
      <c r="A5" s="74"/>
      <c r="B5" s="75"/>
    </row>
    <row r="6" spans="1:2">
      <c r="A6" s="31" t="s">
        <v>56</v>
      </c>
      <c r="B6" s="43" t="s">
        <v>45</v>
      </c>
    </row>
    <row r="7" spans="1:2">
      <c r="A7" s="32"/>
      <c r="B7" s="44"/>
    </row>
    <row r="8" spans="1:2">
      <c r="A8" s="31" t="s">
        <v>57</v>
      </c>
      <c r="B8" s="45" t="s">
        <v>46</v>
      </c>
    </row>
    <row r="9" spans="1:2">
      <c r="A9" s="35" t="s">
        <v>58</v>
      </c>
      <c r="B9" s="46" t="s">
        <v>47</v>
      </c>
    </row>
    <row r="10" spans="1:2" ht="45">
      <c r="A10" s="35"/>
      <c r="B10" s="46" t="s">
        <v>48</v>
      </c>
    </row>
    <row r="11" spans="1:2">
      <c r="A11" s="33"/>
      <c r="B11" s="47"/>
    </row>
    <row r="12" spans="1:2">
      <c r="A12" s="32" t="s">
        <v>59</v>
      </c>
      <c r="B12" s="44"/>
    </row>
    <row r="13" spans="1:2">
      <c r="A13" s="37" t="s">
        <v>60</v>
      </c>
      <c r="B13" s="44">
        <v>23</v>
      </c>
    </row>
    <row r="14" spans="1:2">
      <c r="A14" s="35" t="s">
        <v>61</v>
      </c>
      <c r="B14" s="44" t="s">
        <v>49</v>
      </c>
    </row>
    <row r="15" spans="1:2">
      <c r="A15" s="32"/>
      <c r="B15" s="48"/>
    </row>
    <row r="16" spans="1:2">
      <c r="A16" s="34" t="s">
        <v>62</v>
      </c>
      <c r="B16" s="43" t="s">
        <v>50</v>
      </c>
    </row>
    <row r="17" spans="1:2">
      <c r="A17" s="33"/>
      <c r="B17" s="48"/>
    </row>
    <row r="18" spans="1:2" ht="30">
      <c r="A18" s="31" t="s">
        <v>63</v>
      </c>
      <c r="B18" s="49" t="s">
        <v>51</v>
      </c>
    </row>
    <row r="19" spans="1:2" ht="30">
      <c r="A19" s="32"/>
      <c r="B19" s="50" t="s">
        <v>52</v>
      </c>
    </row>
    <row r="20" spans="1:2" ht="45">
      <c r="A20" s="35"/>
      <c r="B20" s="50" t="s">
        <v>53</v>
      </c>
    </row>
    <row r="21" spans="1:2" ht="45">
      <c r="A21" s="35"/>
      <c r="B21" s="50" t="s">
        <v>54</v>
      </c>
    </row>
    <row r="22" spans="1:2" ht="30">
      <c r="A22" s="35"/>
      <c r="B22" s="50" t="s">
        <v>55</v>
      </c>
    </row>
    <row r="23" spans="1:2">
      <c r="A23" s="36"/>
      <c r="B23" s="51"/>
    </row>
    <row r="24" spans="1:2">
      <c r="B24" s="30"/>
    </row>
    <row r="25" spans="1:2" s="54" customFormat="1" ht="17.100000000000001" customHeight="1">
      <c r="A25" s="53" t="s">
        <v>68</v>
      </c>
      <c r="B25" s="53"/>
    </row>
    <row r="26" spans="1:2" s="60" customFormat="1" ht="15" customHeight="1">
      <c r="A26" s="55" t="s">
        <v>85</v>
      </c>
      <c r="B26" s="59"/>
    </row>
    <row r="27" spans="1:2">
      <c r="A27" s="55" t="s">
        <v>69</v>
      </c>
      <c r="B27" s="56"/>
    </row>
    <row r="28" spans="1:2">
      <c r="A28" s="55" t="s">
        <v>70</v>
      </c>
      <c r="B28" s="56"/>
    </row>
    <row r="29" spans="1:2">
      <c r="A29" s="55" t="s">
        <v>71</v>
      </c>
      <c r="B29" s="56"/>
    </row>
    <row r="30" spans="1:2">
      <c r="A30" s="55" t="s">
        <v>72</v>
      </c>
      <c r="B30" s="56"/>
    </row>
    <row r="31" spans="1:2">
      <c r="A31" s="55" t="s">
        <v>73</v>
      </c>
      <c r="B31" s="56"/>
    </row>
    <row r="32" spans="1:2">
      <c r="A32" s="55" t="s">
        <v>74</v>
      </c>
      <c r="B32" s="56"/>
    </row>
    <row r="36" spans="1:1">
      <c r="A36" s="62" t="s">
        <v>67</v>
      </c>
    </row>
    <row r="37" spans="1:1">
      <c r="A37" s="62" t="s">
        <v>86</v>
      </c>
    </row>
    <row r="38" spans="1:1">
      <c r="A38" s="62" t="s">
        <v>87</v>
      </c>
    </row>
    <row r="39" spans="1:1">
      <c r="A39" s="62"/>
    </row>
    <row r="40" spans="1:1">
      <c r="A40" s="62" t="s">
        <v>88</v>
      </c>
    </row>
    <row r="41" spans="1:1">
      <c r="A41" s="62" t="s">
        <v>66</v>
      </c>
    </row>
    <row r="42" spans="1:1">
      <c r="A42" s="62" t="s">
        <v>89</v>
      </c>
    </row>
    <row r="43" spans="1:1">
      <c r="A43" s="61" t="s">
        <v>90</v>
      </c>
    </row>
    <row r="44" spans="1:1">
      <c r="A44" s="62"/>
    </row>
    <row r="45" spans="1:1">
      <c r="A45" s="62" t="s">
        <v>91</v>
      </c>
    </row>
  </sheetData>
  <mergeCells count="1">
    <mergeCell ref="A4:B5"/>
  </mergeCells>
  <hyperlinks>
    <hyperlink ref="A43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71" customWidth="1"/>
    <col min="2" max="2" width="70.7109375" style="71" customWidth="1"/>
    <col min="3" max="16384" width="11.42578125" style="63"/>
  </cols>
  <sheetData>
    <row r="1" spans="1:2">
      <c r="A1" s="76" t="s">
        <v>92</v>
      </c>
      <c r="B1" s="78" t="s">
        <v>93</v>
      </c>
    </row>
    <row r="2" spans="1:2">
      <c r="A2" s="77"/>
      <c r="B2" s="79"/>
    </row>
    <row r="3" spans="1:2">
      <c r="A3" s="64" t="s">
        <v>18</v>
      </c>
      <c r="B3" s="65" t="s">
        <v>94</v>
      </c>
    </row>
    <row r="4" spans="1:2">
      <c r="A4" s="66" t="s">
        <v>25</v>
      </c>
      <c r="B4" s="67" t="s">
        <v>95</v>
      </c>
    </row>
    <row r="5" spans="1:2" ht="30">
      <c r="A5" s="66" t="s">
        <v>19</v>
      </c>
      <c r="B5" s="67" t="s">
        <v>96</v>
      </c>
    </row>
    <row r="6" spans="1:2" ht="45" customHeight="1">
      <c r="A6" s="66" t="s">
        <v>26</v>
      </c>
      <c r="B6" s="68" t="s">
        <v>97</v>
      </c>
    </row>
    <row r="7" spans="1:2">
      <c r="A7" s="66" t="s">
        <v>20</v>
      </c>
      <c r="B7" s="67" t="s">
        <v>98</v>
      </c>
    </row>
    <row r="8" spans="1:2" ht="30">
      <c r="A8" s="66" t="s">
        <v>21</v>
      </c>
      <c r="B8" s="67" t="s">
        <v>99</v>
      </c>
    </row>
    <row r="9" spans="1:2" ht="30">
      <c r="A9" s="66" t="s">
        <v>22</v>
      </c>
      <c r="B9" s="67" t="s">
        <v>100</v>
      </c>
    </row>
    <row r="10" spans="1:2" ht="17.25">
      <c r="A10" s="66" t="s">
        <v>101</v>
      </c>
      <c r="B10" s="67" t="s">
        <v>102</v>
      </c>
    </row>
    <row r="11" spans="1:2" ht="30">
      <c r="A11" s="66" t="s">
        <v>103</v>
      </c>
      <c r="B11" s="67" t="s">
        <v>104</v>
      </c>
    </row>
    <row r="12" spans="1:2" ht="17.25">
      <c r="A12" s="66" t="s">
        <v>105</v>
      </c>
      <c r="B12" s="67" t="s">
        <v>106</v>
      </c>
    </row>
    <row r="13" spans="1:2" ht="30">
      <c r="A13" s="66" t="s">
        <v>107</v>
      </c>
      <c r="B13" s="67" t="s">
        <v>108</v>
      </c>
    </row>
    <row r="14" spans="1:2" ht="15" customHeight="1">
      <c r="A14" s="66" t="s">
        <v>81</v>
      </c>
      <c r="B14" s="67" t="s">
        <v>109</v>
      </c>
    </row>
    <row r="15" spans="1:2" ht="15" customHeight="1">
      <c r="A15" s="66" t="s">
        <v>82</v>
      </c>
      <c r="B15" s="67" t="s">
        <v>110</v>
      </c>
    </row>
    <row r="16" spans="1:2">
      <c r="A16" s="66" t="s">
        <v>111</v>
      </c>
      <c r="B16" s="67" t="s">
        <v>112</v>
      </c>
    </row>
    <row r="17" spans="1:2" ht="30">
      <c r="A17" s="66" t="s">
        <v>83</v>
      </c>
      <c r="B17" s="67" t="s">
        <v>113</v>
      </c>
    </row>
    <row r="18" spans="1:2">
      <c r="A18" s="66" t="s">
        <v>28</v>
      </c>
      <c r="B18" s="67" t="s">
        <v>114</v>
      </c>
    </row>
    <row r="19" spans="1:2">
      <c r="A19" s="66" t="s">
        <v>29</v>
      </c>
      <c r="B19" s="67" t="s">
        <v>115</v>
      </c>
    </row>
    <row r="20" spans="1:2" ht="30">
      <c r="A20" s="66" t="s">
        <v>84</v>
      </c>
      <c r="B20" s="67" t="s">
        <v>116</v>
      </c>
    </row>
    <row r="21" spans="1:2">
      <c r="A21" s="66" t="s">
        <v>30</v>
      </c>
      <c r="B21" s="67" t="s">
        <v>115</v>
      </c>
    </row>
    <row r="22" spans="1:2" ht="17.25">
      <c r="A22" s="66" t="s">
        <v>117</v>
      </c>
      <c r="B22" s="67" t="s">
        <v>118</v>
      </c>
    </row>
    <row r="23" spans="1:2" ht="45">
      <c r="A23" s="66" t="s">
        <v>137</v>
      </c>
      <c r="B23" s="67" t="s">
        <v>119</v>
      </c>
    </row>
    <row r="24" spans="1:2" ht="30">
      <c r="A24" s="66" t="s">
        <v>31</v>
      </c>
      <c r="B24" s="67" t="s">
        <v>120</v>
      </c>
    </row>
    <row r="25" spans="1:2" ht="30">
      <c r="A25" s="66" t="s">
        <v>32</v>
      </c>
      <c r="B25" s="67" t="s">
        <v>121</v>
      </c>
    </row>
    <row r="26" spans="1:2" ht="30">
      <c r="A26" s="66" t="s">
        <v>140</v>
      </c>
      <c r="B26" s="67" t="s">
        <v>122</v>
      </c>
    </row>
    <row r="27" spans="1:2" ht="30">
      <c r="A27" s="66" t="s">
        <v>142</v>
      </c>
      <c r="B27" s="67" t="s">
        <v>123</v>
      </c>
    </row>
    <row r="28" spans="1:2" ht="30">
      <c r="A28" s="66" t="s">
        <v>33</v>
      </c>
      <c r="B28" s="67" t="s">
        <v>124</v>
      </c>
    </row>
    <row r="29" spans="1:2" ht="30">
      <c r="A29" s="66" t="s">
        <v>34</v>
      </c>
      <c r="B29" s="67" t="s">
        <v>125</v>
      </c>
    </row>
    <row r="30" spans="1:2" ht="30">
      <c r="A30" s="66" t="s">
        <v>35</v>
      </c>
      <c r="B30" s="67" t="s">
        <v>126</v>
      </c>
    </row>
    <row r="31" spans="1:2" ht="30">
      <c r="A31" s="66" t="s">
        <v>141</v>
      </c>
      <c r="B31" s="67" t="s">
        <v>127</v>
      </c>
    </row>
    <row r="32" spans="1:2" ht="30">
      <c r="A32" s="66" t="s">
        <v>143</v>
      </c>
      <c r="B32" s="67" t="s">
        <v>128</v>
      </c>
    </row>
    <row r="33" spans="1:2" ht="30">
      <c r="A33" s="66" t="s">
        <v>36</v>
      </c>
      <c r="B33" s="67" t="s">
        <v>129</v>
      </c>
    </row>
    <row r="34" spans="1:2">
      <c r="A34" s="66" t="s">
        <v>37</v>
      </c>
      <c r="B34" s="67" t="s">
        <v>130</v>
      </c>
    </row>
    <row r="35" spans="1:2">
      <c r="A35" s="66" t="s">
        <v>38</v>
      </c>
      <c r="B35" s="67" t="s">
        <v>131</v>
      </c>
    </row>
    <row r="36" spans="1:2">
      <c r="A36" s="66" t="s">
        <v>39</v>
      </c>
      <c r="B36" s="67" t="s">
        <v>132</v>
      </c>
    </row>
    <row r="37" spans="1:2" ht="30">
      <c r="A37" s="66" t="s">
        <v>40</v>
      </c>
      <c r="B37" s="67" t="s">
        <v>133</v>
      </c>
    </row>
    <row r="38" spans="1:2">
      <c r="A38" s="66" t="s">
        <v>134</v>
      </c>
      <c r="B38" s="67" t="s">
        <v>138</v>
      </c>
    </row>
    <row r="39" spans="1:2">
      <c r="A39" s="69" t="s">
        <v>135</v>
      </c>
      <c r="B39" s="70" t="s">
        <v>136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75</v>
      </c>
      <c r="I1" s="81" t="s">
        <v>139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10037.300643083399</v>
      </c>
      <c r="D4" s="7">
        <f t="shared" ref="D4:D10" si="0">C4/$C$13</f>
        <v>0.39332858918116581</v>
      </c>
      <c r="E4" s="6">
        <v>541096</v>
      </c>
      <c r="F4" s="6">
        <v>40683</v>
      </c>
      <c r="G4" s="6">
        <f>(C4*10000)/E4</f>
        <v>185.49944266975544</v>
      </c>
      <c r="H4" s="6">
        <f>(C4*10000)/F4</f>
        <v>2467.1977590353217</v>
      </c>
      <c r="I4" s="6">
        <f>(C4*10000)/(E4+F4)</f>
        <v>172.52772346687314</v>
      </c>
    </row>
    <row r="5" spans="1:9" ht="15" customHeight="1">
      <c r="A5" s="8">
        <v>12</v>
      </c>
      <c r="B5" s="8" t="s">
        <v>1</v>
      </c>
      <c r="C5" s="9">
        <v>3494.0488995764299</v>
      </c>
      <c r="D5" s="10">
        <f t="shared" si="0"/>
        <v>0.13692021122705184</v>
      </c>
      <c r="E5" s="9">
        <v>10490</v>
      </c>
      <c r="F5" s="9">
        <v>194853</v>
      </c>
      <c r="G5" s="9">
        <f t="shared" ref="G5:G12" si="1">(C5*10000)/E5</f>
        <v>3330.8378451634221</v>
      </c>
      <c r="H5" s="9">
        <f t="shared" ref="H5:H12" si="2">(C5*10000)/F5</f>
        <v>179.31717241081378</v>
      </c>
      <c r="I5" s="9">
        <f t="shared" ref="I5:I12" si="3">(C5*10000)/(E5+F5)</f>
        <v>170.15670851095143</v>
      </c>
    </row>
    <row r="6" spans="1:9" ht="15" customHeight="1">
      <c r="A6" s="8">
        <v>13</v>
      </c>
      <c r="B6" s="8" t="s">
        <v>2</v>
      </c>
      <c r="C6" s="9">
        <v>3993.5263904527501</v>
      </c>
      <c r="D6" s="10">
        <f t="shared" si="0"/>
        <v>0.15649308084608723</v>
      </c>
      <c r="E6" s="9">
        <v>186953</v>
      </c>
      <c r="F6" s="9">
        <v>88282</v>
      </c>
      <c r="G6" s="9">
        <f t="shared" si="1"/>
        <v>213.61124937565859</v>
      </c>
      <c r="H6" s="9">
        <f t="shared" si="2"/>
        <v>452.36020824774585</v>
      </c>
      <c r="I6" s="9">
        <f t="shared" si="3"/>
        <v>145.09515106918633</v>
      </c>
    </row>
    <row r="7" spans="1:9" ht="15" customHeight="1">
      <c r="A7" s="8">
        <v>14</v>
      </c>
      <c r="B7" s="8" t="s">
        <v>3</v>
      </c>
      <c r="C7" s="9">
        <v>2638.4191672756001</v>
      </c>
      <c r="D7" s="10">
        <f t="shared" si="0"/>
        <v>0.10339091411475972</v>
      </c>
      <c r="E7" s="9">
        <v>106008</v>
      </c>
      <c r="F7" s="9">
        <v>52769</v>
      </c>
      <c r="G7" s="9">
        <f t="shared" si="1"/>
        <v>248.88868455924083</v>
      </c>
      <c r="H7" s="9">
        <f t="shared" si="2"/>
        <v>499.99415703833694</v>
      </c>
      <c r="I7" s="9">
        <f t="shared" si="3"/>
        <v>166.17137036696752</v>
      </c>
    </row>
    <row r="8" spans="1:9" ht="15" customHeight="1">
      <c r="A8" s="8">
        <v>15</v>
      </c>
      <c r="B8" s="8" t="s">
        <v>4</v>
      </c>
      <c r="C8" s="9">
        <v>3909.1790426208099</v>
      </c>
      <c r="D8" s="10">
        <f t="shared" si="0"/>
        <v>0.15318778747054493</v>
      </c>
      <c r="E8" s="9">
        <v>13620</v>
      </c>
      <c r="F8" s="9">
        <v>77720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980.13357882610501</v>
      </c>
      <c r="D9" s="10">
        <f t="shared" si="0"/>
        <v>3.8408190755391293E-2</v>
      </c>
      <c r="E9" s="9">
        <v>1700</v>
      </c>
      <c r="F9" s="9">
        <v>1527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140.706957100946</v>
      </c>
      <c r="D10" s="10">
        <f t="shared" si="0"/>
        <v>5.5138399149802239E-3</v>
      </c>
      <c r="E10" s="9">
        <v>1158</v>
      </c>
      <c r="F10" s="9">
        <v>3483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9">
        <v>325.55407143657101</v>
      </c>
      <c r="D12" s="10">
        <f>C12/$C$13</f>
        <v>1.2757386490018978E-2</v>
      </c>
      <c r="E12" s="9">
        <v>584</v>
      </c>
      <c r="F12" s="9">
        <v>305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80"/>
      <c r="B13" s="80"/>
      <c r="C13" s="11">
        <f>SUM(C4:C12)</f>
        <v>25518.868750372611</v>
      </c>
      <c r="D13" s="12"/>
      <c r="E13" s="11">
        <f>SUM(E4:E12)</f>
        <v>861609</v>
      </c>
      <c r="F13" s="11">
        <f>SUM(F4:F12)</f>
        <v>459622</v>
      </c>
      <c r="G13" s="11">
        <f>(C13*10000)/E13</f>
        <v>296.17690565410305</v>
      </c>
      <c r="H13" s="11">
        <f>(C13*10000)/F13</f>
        <v>555.2142575936881</v>
      </c>
      <c r="I13" s="11">
        <f>(C13*10000)/(E13+F13)</f>
        <v>193.14464125026291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58" t="s">
        <v>76</v>
      </c>
      <c r="I1" s="81" t="s">
        <v>139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6">
        <v>1737.56311410078</v>
      </c>
      <c r="D4" s="7">
        <f t="shared" ref="D4:D12" si="0">C4/$C$13</f>
        <v>6.8089347184537782E-2</v>
      </c>
      <c r="E4" s="6">
        <v>121724</v>
      </c>
      <c r="F4" s="6">
        <v>146492</v>
      </c>
      <c r="G4" s="6">
        <f>(C4*10000)/E4</f>
        <v>142.74613996424534</v>
      </c>
      <c r="H4" s="6">
        <f>(C4*10000)/F4</f>
        <v>118.61146780034268</v>
      </c>
      <c r="I4" s="6">
        <f>(C4*10000)/(E4+F4)</f>
        <v>64.78223201079652</v>
      </c>
    </row>
    <row r="5" spans="1:9" ht="15" customHeight="1">
      <c r="A5" s="8">
        <v>2</v>
      </c>
      <c r="B5" s="8" t="s">
        <v>10</v>
      </c>
      <c r="C5" s="9">
        <v>1841.54191066766</v>
      </c>
      <c r="D5" s="10">
        <f t="shared" si="0"/>
        <v>7.2163932056775154E-2</v>
      </c>
      <c r="E5" s="9">
        <v>85873</v>
      </c>
      <c r="F5" s="9">
        <v>44704</v>
      </c>
      <c r="G5" s="9">
        <f t="shared" ref="G5:G12" si="1">(C5*10000)/E5</f>
        <v>214.44946731425011</v>
      </c>
      <c r="H5" s="9">
        <f t="shared" ref="H5:H12" si="2">(C5*10000)/F5</f>
        <v>411.94119333116947</v>
      </c>
      <c r="I5" s="9">
        <f t="shared" ref="I5:I12" si="3">(C5*10000)/(E5+F5)</f>
        <v>141.03110889878462</v>
      </c>
    </row>
    <row r="6" spans="1:9" ht="15" customHeight="1">
      <c r="A6" s="8">
        <v>3</v>
      </c>
      <c r="B6" s="8" t="s">
        <v>11</v>
      </c>
      <c r="C6" s="9">
        <v>3029.47263942257</v>
      </c>
      <c r="D6" s="10">
        <f t="shared" si="0"/>
        <v>0.11871500531849877</v>
      </c>
      <c r="E6" s="9">
        <v>116399</v>
      </c>
      <c r="F6" s="9">
        <v>39442</v>
      </c>
      <c r="G6" s="9">
        <f t="shared" si="1"/>
        <v>260.26620842297353</v>
      </c>
      <c r="H6" s="9">
        <f t="shared" si="2"/>
        <v>768.08291654139487</v>
      </c>
      <c r="I6" s="9">
        <f t="shared" si="3"/>
        <v>194.39509753033988</v>
      </c>
    </row>
    <row r="7" spans="1:9" ht="15" customHeight="1">
      <c r="A7" s="8">
        <v>4</v>
      </c>
      <c r="B7" s="8" t="s">
        <v>12</v>
      </c>
      <c r="C7" s="9">
        <v>3373.7229158482701</v>
      </c>
      <c r="D7" s="10">
        <f t="shared" si="0"/>
        <v>0.13220503419842991</v>
      </c>
      <c r="E7" s="9">
        <v>141871</v>
      </c>
      <c r="F7" s="9">
        <v>85264</v>
      </c>
      <c r="G7" s="9">
        <f t="shared" si="1"/>
        <v>237.80215236716947</v>
      </c>
      <c r="H7" s="9">
        <f t="shared" si="2"/>
        <v>395.67964391164736</v>
      </c>
      <c r="I7" s="9">
        <f t="shared" si="3"/>
        <v>148.5338197921179</v>
      </c>
    </row>
    <row r="8" spans="1:9" ht="15" customHeight="1">
      <c r="A8" s="8">
        <v>5</v>
      </c>
      <c r="B8" s="8" t="s">
        <v>13</v>
      </c>
      <c r="C8" s="9">
        <v>3630.9816019540103</v>
      </c>
      <c r="D8" s="10">
        <f t="shared" si="0"/>
        <v>0.14228615059203895</v>
      </c>
      <c r="E8" s="9">
        <v>122456</v>
      </c>
      <c r="F8" s="9">
        <v>38867</v>
      </c>
      <c r="G8" s="9">
        <f t="shared" si="1"/>
        <v>296.51316407150404</v>
      </c>
      <c r="H8" s="9">
        <f t="shared" si="2"/>
        <v>934.20680833457948</v>
      </c>
      <c r="I8" s="9">
        <f t="shared" si="3"/>
        <v>225.07525907366031</v>
      </c>
    </row>
    <row r="9" spans="1:9" ht="15" customHeight="1">
      <c r="A9" s="8">
        <v>6</v>
      </c>
      <c r="B9" s="8" t="s">
        <v>14</v>
      </c>
      <c r="C9" s="9">
        <v>1174.9646335514201</v>
      </c>
      <c r="D9" s="10">
        <f t="shared" si="0"/>
        <v>4.6042974907900602E-2</v>
      </c>
      <c r="E9" s="9">
        <v>36488</v>
      </c>
      <c r="F9" s="9">
        <v>19184</v>
      </c>
      <c r="G9" s="9">
        <f t="shared" si="1"/>
        <v>322.01398639317586</v>
      </c>
      <c r="H9" s="9">
        <f t="shared" si="2"/>
        <v>612.47113925741246</v>
      </c>
      <c r="I9" s="9">
        <f t="shared" si="3"/>
        <v>211.05127057612805</v>
      </c>
    </row>
    <row r="10" spans="1:9" ht="15" customHeight="1">
      <c r="A10" s="8">
        <v>7</v>
      </c>
      <c r="B10" s="8" t="s">
        <v>15</v>
      </c>
      <c r="C10" s="9">
        <v>5929.2876475155699</v>
      </c>
      <c r="D10" s="10">
        <f t="shared" si="0"/>
        <v>0.23234915722621788</v>
      </c>
      <c r="E10" s="9">
        <v>137494</v>
      </c>
      <c r="F10" s="9">
        <v>46143</v>
      </c>
      <c r="G10" s="9">
        <f t="shared" si="1"/>
        <v>431.2397375533165</v>
      </c>
      <c r="H10" s="9">
        <f t="shared" si="2"/>
        <v>1284.9809608208329</v>
      </c>
      <c r="I10" s="9">
        <f t="shared" si="3"/>
        <v>322.88088171313893</v>
      </c>
    </row>
    <row r="11" spans="1:9" ht="15" customHeight="1">
      <c r="A11" s="8">
        <v>8</v>
      </c>
      <c r="B11" s="8" t="s">
        <v>16</v>
      </c>
      <c r="C11" s="9">
        <v>3386.7877564948903</v>
      </c>
      <c r="D11" s="10">
        <f t="shared" si="0"/>
        <v>0.13271700205932616</v>
      </c>
      <c r="E11" s="9">
        <v>72612</v>
      </c>
      <c r="F11" s="9">
        <v>26212</v>
      </c>
      <c r="G11" s="9">
        <f t="shared" si="1"/>
        <v>466.42259633323556</v>
      </c>
      <c r="H11" s="9">
        <f t="shared" si="2"/>
        <v>1292.0752924213682</v>
      </c>
      <c r="I11" s="9">
        <f t="shared" si="3"/>
        <v>342.70903388801202</v>
      </c>
    </row>
    <row r="12" spans="1:9" ht="15" customHeight="1">
      <c r="A12" s="8">
        <v>9</v>
      </c>
      <c r="B12" s="8" t="s">
        <v>17</v>
      </c>
      <c r="C12" s="9">
        <v>1414.5465308175501</v>
      </c>
      <c r="D12" s="10">
        <f t="shared" si="0"/>
        <v>5.5431396456274713E-2</v>
      </c>
      <c r="E12" s="9">
        <v>26692</v>
      </c>
      <c r="F12" s="9">
        <v>13314</v>
      </c>
      <c r="G12" s="9">
        <f t="shared" si="1"/>
        <v>529.95149513620186</v>
      </c>
      <c r="H12" s="9">
        <f t="shared" si="2"/>
        <v>1062.4504512675005</v>
      </c>
      <c r="I12" s="9">
        <f t="shared" si="3"/>
        <v>353.58359516511274</v>
      </c>
    </row>
    <row r="13" spans="1:9" ht="15" customHeight="1">
      <c r="A13" s="80"/>
      <c r="B13" s="80"/>
      <c r="C13" s="11">
        <f>SUM(C4:C12)</f>
        <v>25518.868750372723</v>
      </c>
      <c r="D13" s="12"/>
      <c r="E13" s="11">
        <f>SUM(E4:E12)</f>
        <v>861609</v>
      </c>
      <c r="F13" s="11">
        <f>SUM(F4:F12)</f>
        <v>459622</v>
      </c>
      <c r="G13" s="11">
        <f>(C13*10000)/E13</f>
        <v>296.17690565410436</v>
      </c>
      <c r="H13" s="11">
        <f>(C13*10000)/F13</f>
        <v>555.21425759369049</v>
      </c>
      <c r="I13" s="11">
        <f>(C13*10000)/(E13+F13)</f>
        <v>193.14464125026376</v>
      </c>
    </row>
    <row r="14" spans="1:9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77</v>
      </c>
      <c r="J1" s="81" t="s">
        <v>139</v>
      </c>
    </row>
    <row r="3" spans="1:10" ht="50.1" customHeight="1">
      <c r="A3" s="2" t="s">
        <v>18</v>
      </c>
      <c r="B3" s="2" t="s">
        <v>19</v>
      </c>
      <c r="C3" s="2" t="s">
        <v>81</v>
      </c>
      <c r="D3" s="2" t="s">
        <v>82</v>
      </c>
      <c r="E3" s="2" t="s">
        <v>27</v>
      </c>
      <c r="F3" s="2" t="s">
        <v>83</v>
      </c>
      <c r="G3" s="2" t="s">
        <v>28</v>
      </c>
      <c r="H3" s="2" t="s">
        <v>29</v>
      </c>
      <c r="I3" s="2" t="s">
        <v>84</v>
      </c>
      <c r="J3" s="2" t="s">
        <v>30</v>
      </c>
    </row>
    <row r="4" spans="1:10" ht="15" customHeight="1">
      <c r="A4" s="5">
        <v>11</v>
      </c>
      <c r="B4" s="5" t="s">
        <v>0</v>
      </c>
      <c r="C4" s="14">
        <v>705.89614944592904</v>
      </c>
      <c r="D4" s="14">
        <v>1268.7144615449101</v>
      </c>
      <c r="E4" s="14">
        <v>8768.5861815384887</v>
      </c>
      <c r="F4" s="14">
        <v>562.8183120989811</v>
      </c>
      <c r="G4" s="14">
        <v>705.89614944592904</v>
      </c>
      <c r="H4" s="15">
        <f>E4/SUM($E4:$G4)</f>
        <v>0.87360003384782858</v>
      </c>
      <c r="I4" s="15">
        <f t="shared" ref="I4:J4" si="0">F4/SUM($E4:$G4)</f>
        <v>5.6072676520535769E-2</v>
      </c>
      <c r="J4" s="15">
        <f t="shared" si="0"/>
        <v>7.0327289631635662E-2</v>
      </c>
    </row>
    <row r="5" spans="1:10" ht="15" customHeight="1">
      <c r="A5" s="8">
        <v>12</v>
      </c>
      <c r="B5" s="8" t="s">
        <v>1</v>
      </c>
      <c r="C5" s="16">
        <v>1057.6799454798802</v>
      </c>
      <c r="D5" s="16">
        <v>1297.0222656544699</v>
      </c>
      <c r="E5" s="16">
        <v>2197.0266339219597</v>
      </c>
      <c r="F5" s="16">
        <v>239.34232017458976</v>
      </c>
      <c r="G5" s="16">
        <v>1057.6799454798802</v>
      </c>
      <c r="H5" s="17">
        <f t="shared" ref="H5:H13" si="1">E5/SUM($E5:$G5)</f>
        <v>0.62879103786678447</v>
      </c>
      <c r="I5" s="17">
        <f t="shared" ref="I5:I13" si="2">F5/SUM($E5:$G5)</f>
        <v>6.8499991572414543E-2</v>
      </c>
      <c r="J5" s="17">
        <f t="shared" ref="J5:J13" si="3">G5/SUM($E5:$G5)</f>
        <v>0.30270897056080087</v>
      </c>
    </row>
    <row r="6" spans="1:10" ht="15" customHeight="1">
      <c r="A6" s="8">
        <v>13</v>
      </c>
      <c r="B6" s="8" t="s">
        <v>2</v>
      </c>
      <c r="C6" s="16">
        <v>362.44326496841597</v>
      </c>
      <c r="D6" s="16">
        <v>608.19420458907098</v>
      </c>
      <c r="E6" s="16">
        <v>3385.3321858636791</v>
      </c>
      <c r="F6" s="16">
        <v>245.750939620655</v>
      </c>
      <c r="G6" s="16">
        <v>362.44326496841597</v>
      </c>
      <c r="H6" s="17">
        <f t="shared" si="1"/>
        <v>0.84770497421950941</v>
      </c>
      <c r="I6" s="17">
        <f t="shared" si="2"/>
        <v>6.1537327062159211E-2</v>
      </c>
      <c r="J6" s="17">
        <f t="shared" si="3"/>
        <v>9.075769871833135E-2</v>
      </c>
    </row>
    <row r="7" spans="1:10" ht="15" customHeight="1">
      <c r="A7" s="8">
        <v>14</v>
      </c>
      <c r="B7" s="8" t="s">
        <v>3</v>
      </c>
      <c r="C7" s="16">
        <v>102.54284880697401</v>
      </c>
      <c r="D7" s="16">
        <v>235.70234911298101</v>
      </c>
      <c r="E7" s="16">
        <v>2402.7168181626189</v>
      </c>
      <c r="F7" s="16">
        <v>133.159500306007</v>
      </c>
      <c r="G7" s="16">
        <v>102.54284880697401</v>
      </c>
      <c r="H7" s="17">
        <f t="shared" si="1"/>
        <v>0.9106653135193965</v>
      </c>
      <c r="I7" s="17">
        <f t="shared" si="2"/>
        <v>5.0469425767364295E-2</v>
      </c>
      <c r="J7" s="17">
        <f t="shared" si="3"/>
        <v>3.8865260713239334E-2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6">
        <v>3909.1790426208099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6">
        <v>980.13357882610501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6">
        <v>140.706957100946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6">
        <v>325.55407143657101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80"/>
      <c r="B13" s="80"/>
      <c r="C13" s="11">
        <f>SUM(C4:C12)</f>
        <v>2228.5622087011989</v>
      </c>
      <c r="D13" s="11">
        <f t="shared" ref="D13:G13" si="4">SUM(D4:D12)</f>
        <v>3409.633280901432</v>
      </c>
      <c r="E13" s="11">
        <f t="shared" si="4"/>
        <v>22109.235469471179</v>
      </c>
      <c r="F13" s="11">
        <f t="shared" si="4"/>
        <v>1181.0710722002327</v>
      </c>
      <c r="G13" s="11">
        <f t="shared" si="4"/>
        <v>2228.5622087011989</v>
      </c>
      <c r="H13" s="18">
        <f t="shared" si="1"/>
        <v>0.86638775745685648</v>
      </c>
      <c r="I13" s="18">
        <f t="shared" si="2"/>
        <v>4.6282266026505876E-2</v>
      </c>
      <c r="J13" s="18">
        <f t="shared" si="3"/>
        <v>8.7329976516637667E-2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58" t="s">
        <v>78</v>
      </c>
      <c r="J1" s="81" t="s">
        <v>139</v>
      </c>
    </row>
    <row r="3" spans="1:10" ht="50.1" customHeight="1">
      <c r="A3" s="2" t="s">
        <v>25</v>
      </c>
      <c r="B3" s="2" t="s">
        <v>26</v>
      </c>
      <c r="C3" s="2" t="s">
        <v>81</v>
      </c>
      <c r="D3" s="2" t="s">
        <v>82</v>
      </c>
      <c r="E3" s="2" t="s">
        <v>27</v>
      </c>
      <c r="F3" s="2" t="s">
        <v>83</v>
      </c>
      <c r="G3" s="2" t="s">
        <v>28</v>
      </c>
      <c r="H3" s="2" t="s">
        <v>29</v>
      </c>
      <c r="I3" s="2" t="s">
        <v>84</v>
      </c>
      <c r="J3" s="2" t="s">
        <v>30</v>
      </c>
    </row>
    <row r="4" spans="1:10" ht="15" customHeight="1">
      <c r="A4" s="5">
        <v>1</v>
      </c>
      <c r="B4" s="5" t="s">
        <v>9</v>
      </c>
      <c r="C4" s="14">
        <v>107.574547945001</v>
      </c>
      <c r="D4" s="14">
        <v>168.03628506204899</v>
      </c>
      <c r="E4" s="14">
        <v>1569.526829038731</v>
      </c>
      <c r="F4" s="14">
        <v>60.461737117047988</v>
      </c>
      <c r="G4" s="14">
        <v>107.574547945001</v>
      </c>
      <c r="H4" s="15">
        <f>E4/SUM($E4:$G4)</f>
        <v>0.90329198191513704</v>
      </c>
      <c r="I4" s="15">
        <f t="shared" ref="I4:J4" si="0">F4/SUM($E4:$G4)</f>
        <v>3.4796858097634067E-2</v>
      </c>
      <c r="J4" s="15">
        <f t="shared" si="0"/>
        <v>6.1911159987228868E-2</v>
      </c>
    </row>
    <row r="5" spans="1:10" ht="15" customHeight="1">
      <c r="A5" s="8">
        <v>2</v>
      </c>
      <c r="B5" s="8" t="s">
        <v>10</v>
      </c>
      <c r="C5" s="16">
        <v>154.13216562388399</v>
      </c>
      <c r="D5" s="16">
        <v>225.94378447738401</v>
      </c>
      <c r="E5" s="16">
        <v>1615.5981261902759</v>
      </c>
      <c r="F5" s="16">
        <v>71.811618853500022</v>
      </c>
      <c r="G5" s="16">
        <v>154.13216562388399</v>
      </c>
      <c r="H5" s="17">
        <f t="shared" ref="H5:H13" si="1">E5/SUM($E5:$G5)</f>
        <v>0.87730728083431619</v>
      </c>
      <c r="I5" s="17">
        <f t="shared" ref="I5:I13" si="2">F5/SUM($E5:$G5)</f>
        <v>3.8995375797591471E-2</v>
      </c>
      <c r="J5" s="17">
        <f t="shared" ref="J5:J13" si="3">G5/SUM($E5:$G5)</f>
        <v>8.3697343368092356E-2</v>
      </c>
    </row>
    <row r="6" spans="1:10" ht="15" customHeight="1">
      <c r="A6" s="8">
        <v>3</v>
      </c>
      <c r="B6" s="8" t="s">
        <v>11</v>
      </c>
      <c r="C6" s="16">
        <v>217.619882925094</v>
      </c>
      <c r="D6" s="16">
        <v>342.70518556363601</v>
      </c>
      <c r="E6" s="16">
        <v>2686.767453858934</v>
      </c>
      <c r="F6" s="16">
        <v>125.085302638542</v>
      </c>
      <c r="G6" s="16">
        <v>217.619882925094</v>
      </c>
      <c r="H6" s="17">
        <f t="shared" si="1"/>
        <v>0.88687628958782838</v>
      </c>
      <c r="I6" s="17">
        <f t="shared" si="2"/>
        <v>4.1289464380963606E-2</v>
      </c>
      <c r="J6" s="17">
        <f t="shared" si="3"/>
        <v>7.1834246031208013E-2</v>
      </c>
    </row>
    <row r="7" spans="1:10" ht="15" customHeight="1">
      <c r="A7" s="8">
        <v>4</v>
      </c>
      <c r="B7" s="8" t="s">
        <v>12</v>
      </c>
      <c r="C7" s="16">
        <v>258.46989949694603</v>
      </c>
      <c r="D7" s="16">
        <v>391.61746578801802</v>
      </c>
      <c r="E7" s="16">
        <v>2982.1054500602522</v>
      </c>
      <c r="F7" s="16">
        <v>133.147566291072</v>
      </c>
      <c r="G7" s="16">
        <v>258.46989949694603</v>
      </c>
      <c r="H7" s="17">
        <f t="shared" si="1"/>
        <v>0.88392127167635159</v>
      </c>
      <c r="I7" s="17">
        <f t="shared" si="2"/>
        <v>3.9466064526402903E-2</v>
      </c>
      <c r="J7" s="17">
        <f t="shared" si="3"/>
        <v>7.6612663797245406E-2</v>
      </c>
    </row>
    <row r="8" spans="1:10" ht="15" customHeight="1">
      <c r="A8" s="8">
        <v>5</v>
      </c>
      <c r="B8" s="8" t="s">
        <v>13</v>
      </c>
      <c r="C8" s="16">
        <v>334.68591602154902</v>
      </c>
      <c r="D8" s="16">
        <v>510.23686629755099</v>
      </c>
      <c r="E8" s="16">
        <v>3120.7447356564594</v>
      </c>
      <c r="F8" s="16">
        <v>175.55095027600197</v>
      </c>
      <c r="G8" s="16">
        <v>334.68591602154902</v>
      </c>
      <c r="H8" s="17">
        <f t="shared" si="1"/>
        <v>0.85947687919350313</v>
      </c>
      <c r="I8" s="17">
        <f t="shared" si="2"/>
        <v>4.8348069343433012E-2</v>
      </c>
      <c r="J8" s="17">
        <f t="shared" si="3"/>
        <v>9.2175051463063873E-2</v>
      </c>
    </row>
    <row r="9" spans="1:10" ht="15" customHeight="1">
      <c r="A9" s="8">
        <v>6</v>
      </c>
      <c r="B9" s="8" t="s">
        <v>14</v>
      </c>
      <c r="C9" s="16">
        <v>99.822917963961601</v>
      </c>
      <c r="D9" s="16">
        <v>154.17680441416999</v>
      </c>
      <c r="E9" s="16">
        <v>1020.7878291372501</v>
      </c>
      <c r="F9" s="16">
        <v>54.353886450208392</v>
      </c>
      <c r="G9" s="16">
        <v>99.822917963961601</v>
      </c>
      <c r="H9" s="17">
        <f t="shared" si="1"/>
        <v>0.86878174881897607</v>
      </c>
      <c r="I9" s="17">
        <f t="shared" si="2"/>
        <v>4.6260019151316605E-2</v>
      </c>
      <c r="J9" s="17">
        <f t="shared" si="3"/>
        <v>8.4958232029707342E-2</v>
      </c>
    </row>
    <row r="10" spans="1:10" ht="15" customHeight="1">
      <c r="A10" s="8">
        <v>7</v>
      </c>
      <c r="B10" s="8" t="s">
        <v>15</v>
      </c>
      <c r="C10" s="16">
        <v>636.67226989923097</v>
      </c>
      <c r="D10" s="16">
        <v>940.29953908214304</v>
      </c>
      <c r="E10" s="16">
        <v>4988.9881084334265</v>
      </c>
      <c r="F10" s="16">
        <v>303.62726918291207</v>
      </c>
      <c r="G10" s="16">
        <v>636.67226989923097</v>
      </c>
      <c r="H10" s="17">
        <f t="shared" si="1"/>
        <v>0.84141441687752538</v>
      </c>
      <c r="I10" s="17">
        <f t="shared" si="2"/>
        <v>5.1208051832353746E-2</v>
      </c>
      <c r="J10" s="17">
        <f t="shared" si="3"/>
        <v>0.10737753129012101</v>
      </c>
    </row>
    <row r="11" spans="1:10" ht="15" customHeight="1">
      <c r="A11" s="8">
        <v>8</v>
      </c>
      <c r="B11" s="8" t="s">
        <v>16</v>
      </c>
      <c r="C11" s="16">
        <v>361.47763886446904</v>
      </c>
      <c r="D11" s="16">
        <v>541.84423088446897</v>
      </c>
      <c r="E11" s="16">
        <v>2844.9435256104216</v>
      </c>
      <c r="F11" s="16">
        <v>180.36659201999993</v>
      </c>
      <c r="G11" s="16">
        <v>361.47763886446904</v>
      </c>
      <c r="H11" s="17">
        <f t="shared" si="1"/>
        <v>0.8400123450767274</v>
      </c>
      <c r="I11" s="17">
        <f t="shared" si="2"/>
        <v>5.3255947814889897E-2</v>
      </c>
      <c r="J11" s="17">
        <f t="shared" si="3"/>
        <v>0.10673170710838265</v>
      </c>
    </row>
    <row r="12" spans="1:10" ht="15" customHeight="1">
      <c r="A12" s="8">
        <v>9</v>
      </c>
      <c r="B12" s="8" t="s">
        <v>17</v>
      </c>
      <c r="C12" s="16">
        <v>58.106969961058802</v>
      </c>
      <c r="D12" s="16">
        <v>134.77311933201199</v>
      </c>
      <c r="E12" s="16">
        <v>1279.7734114855382</v>
      </c>
      <c r="F12" s="16">
        <v>76.666149370953178</v>
      </c>
      <c r="G12" s="16">
        <v>58.106969961058802</v>
      </c>
      <c r="H12" s="17">
        <f t="shared" si="1"/>
        <v>0.9047234457150598</v>
      </c>
      <c r="I12" s="17">
        <f t="shared" si="2"/>
        <v>5.419839340784588E-2</v>
      </c>
      <c r="J12" s="17">
        <f t="shared" si="3"/>
        <v>4.1078160877094184E-2</v>
      </c>
    </row>
    <row r="13" spans="1:10" ht="15" customHeight="1">
      <c r="A13" s="80"/>
      <c r="B13" s="80"/>
      <c r="C13" s="11">
        <f>SUM(C4:C12)</f>
        <v>2228.5622087011943</v>
      </c>
      <c r="D13" s="11">
        <f t="shared" ref="D13:G13" si="4">SUM(D4:D12)</f>
        <v>3409.6332809014316</v>
      </c>
      <c r="E13" s="11">
        <f t="shared" si="4"/>
        <v>22109.235469471289</v>
      </c>
      <c r="F13" s="11">
        <f t="shared" si="4"/>
        <v>1181.0710722002377</v>
      </c>
      <c r="G13" s="11">
        <f t="shared" si="4"/>
        <v>2228.5622087011943</v>
      </c>
      <c r="H13" s="18">
        <f t="shared" si="1"/>
        <v>0.86638775745685703</v>
      </c>
      <c r="I13" s="18">
        <f t="shared" si="2"/>
        <v>4.6282266026505876E-2</v>
      </c>
      <c r="J13" s="18">
        <f t="shared" si="3"/>
        <v>8.7329976516637112E-2</v>
      </c>
    </row>
    <row r="14" spans="1:10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J26" sqref="J26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58" t="s">
        <v>79</v>
      </c>
      <c r="L1" s="81" t="s">
        <v>139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140</v>
      </c>
      <c r="F3" s="2" t="s">
        <v>144</v>
      </c>
      <c r="G3" s="2" t="s">
        <v>33</v>
      </c>
      <c r="H3" s="2" t="s">
        <v>34</v>
      </c>
      <c r="I3" s="2" t="s">
        <v>35</v>
      </c>
      <c r="J3" s="2" t="s">
        <v>141</v>
      </c>
      <c r="K3" s="2" t="s">
        <v>145</v>
      </c>
      <c r="L3" s="2" t="s">
        <v>36</v>
      </c>
    </row>
    <row r="4" spans="1:12" ht="15" customHeight="1">
      <c r="A4" s="19">
        <v>11</v>
      </c>
      <c r="B4" s="19" t="s">
        <v>0</v>
      </c>
      <c r="C4" s="20">
        <v>548.74625120517794</v>
      </c>
      <c r="D4" s="20">
        <v>1466.2746676640102</v>
      </c>
      <c r="E4" s="14">
        <v>2110.9891367356399</v>
      </c>
      <c r="F4" s="14">
        <v>3204.7473967931301</v>
      </c>
      <c r="G4" s="14">
        <v>2706.54316646288</v>
      </c>
      <c r="H4" s="15">
        <v>5.4670700026065049E-2</v>
      </c>
      <c r="I4" s="15">
        <v>0.14608256974078973</v>
      </c>
      <c r="J4" s="15">
        <v>0.21031442784217638</v>
      </c>
      <c r="K4" s="15">
        <v>0.31928379137824869</v>
      </c>
      <c r="L4" s="15">
        <v>0.26964851101272019</v>
      </c>
    </row>
    <row r="5" spans="1:12" ht="15" customHeight="1">
      <c r="A5" s="21">
        <v>12</v>
      </c>
      <c r="B5" s="21" t="s">
        <v>1</v>
      </c>
      <c r="C5" s="22">
        <v>244.76688401737502</v>
      </c>
      <c r="D5" s="22">
        <v>373.66237367585802</v>
      </c>
      <c r="E5" s="16">
        <v>777.33461812267001</v>
      </c>
      <c r="F5" s="16">
        <v>886.41592880502401</v>
      </c>
      <c r="G5" s="16">
        <v>1211.8690899665801</v>
      </c>
      <c r="H5" s="17">
        <v>7.0052506819962862E-2</v>
      </c>
      <c r="I5" s="17">
        <v>0.10694251424319896</v>
      </c>
      <c r="J5" s="17">
        <v>0.22247388104007598</v>
      </c>
      <c r="K5" s="17">
        <v>0.25369305225755023</v>
      </c>
      <c r="L5" s="17">
        <v>0.34683804563921206</v>
      </c>
    </row>
    <row r="6" spans="1:12" ht="15" customHeight="1">
      <c r="A6" s="21">
        <v>13</v>
      </c>
      <c r="B6" s="21" t="s">
        <v>2</v>
      </c>
      <c r="C6" s="22">
        <v>431.77222929689299</v>
      </c>
      <c r="D6" s="22">
        <v>752.94636652936299</v>
      </c>
      <c r="E6" s="16">
        <v>648.31178547995796</v>
      </c>
      <c r="F6" s="16">
        <v>1178.8700846715801</v>
      </c>
      <c r="G6" s="16">
        <v>981.62592756496588</v>
      </c>
      <c r="H6" s="17">
        <v>0.10811803572778113</v>
      </c>
      <c r="I6" s="17">
        <v>0.1885417278690889</v>
      </c>
      <c r="J6" s="17">
        <v>0.16234067878660594</v>
      </c>
      <c r="K6" s="17">
        <v>0.29519526566237969</v>
      </c>
      <c r="L6" s="17">
        <v>0.24580429195414441</v>
      </c>
    </row>
    <row r="7" spans="1:12" ht="15" customHeight="1">
      <c r="A7" s="21">
        <v>14</v>
      </c>
      <c r="B7" s="21" t="s">
        <v>3</v>
      </c>
      <c r="C7" s="22">
        <v>90.210664511458901</v>
      </c>
      <c r="D7" s="22">
        <v>206.11861406182899</v>
      </c>
      <c r="E7" s="16">
        <v>432.15831778117803</v>
      </c>
      <c r="F7" s="16">
        <v>1048.78998286607</v>
      </c>
      <c r="G7" s="16">
        <v>861.14159277732801</v>
      </c>
      <c r="H7" s="17">
        <v>3.4191179881076131E-2</v>
      </c>
      <c r="I7" s="17">
        <v>7.8122011941624825E-2</v>
      </c>
      <c r="J7" s="17">
        <v>0.16379441233893821</v>
      </c>
      <c r="K7" s="17">
        <v>0.39750695946918291</v>
      </c>
      <c r="L7" s="17">
        <v>0.32638543636917794</v>
      </c>
    </row>
    <row r="8" spans="1:12" ht="15" customHeight="1">
      <c r="A8" s="21">
        <v>15</v>
      </c>
      <c r="B8" s="21" t="s">
        <v>4</v>
      </c>
      <c r="C8" s="22">
        <v>232.55391878454898</v>
      </c>
      <c r="D8" s="22">
        <v>547.79535919204807</v>
      </c>
      <c r="E8" s="16">
        <v>611.45867956188999</v>
      </c>
      <c r="F8" s="16">
        <v>1132.7347383752201</v>
      </c>
      <c r="G8" s="16">
        <v>1384.6363245623102</v>
      </c>
      <c r="H8" s="17">
        <v>5.9489196469756735E-2</v>
      </c>
      <c r="I8" s="17">
        <v>0.14013053797811068</v>
      </c>
      <c r="J8" s="17">
        <v>0.15641613657474127</v>
      </c>
      <c r="K8" s="17">
        <v>0.2897628203881254</v>
      </c>
      <c r="L8" s="17">
        <v>0.35420130858926596</v>
      </c>
    </row>
    <row r="9" spans="1:12" ht="15" customHeight="1">
      <c r="A9" s="21">
        <v>16</v>
      </c>
      <c r="B9" s="21" t="s">
        <v>5</v>
      </c>
      <c r="C9" s="22">
        <v>98.800956302391498</v>
      </c>
      <c r="D9" s="22">
        <v>221.73373529569898</v>
      </c>
      <c r="E9" s="16">
        <v>226.34136753364001</v>
      </c>
      <c r="F9" s="16">
        <v>269.932648605201</v>
      </c>
      <c r="G9" s="16">
        <v>163.324886210057</v>
      </c>
      <c r="H9" s="17">
        <v>0.1008035607722831</v>
      </c>
      <c r="I9" s="17">
        <v>0.22622807407588122</v>
      </c>
      <c r="J9" s="17">
        <v>0.23092909877944856</v>
      </c>
      <c r="K9" s="17">
        <v>0.27540393500664012</v>
      </c>
      <c r="L9" s="17">
        <v>0.16663533136574707</v>
      </c>
    </row>
    <row r="10" spans="1:12" ht="15" customHeight="1">
      <c r="A10" s="21">
        <v>17</v>
      </c>
      <c r="B10" s="21" t="s">
        <v>6</v>
      </c>
      <c r="C10" s="22">
        <v>4.10592719000012</v>
      </c>
      <c r="D10" s="22">
        <v>6.2872011985580594</v>
      </c>
      <c r="E10" s="16">
        <v>17.417625508322299</v>
      </c>
      <c r="F10" s="16">
        <v>54.964071806363506</v>
      </c>
      <c r="G10" s="16">
        <v>57.932131995287897</v>
      </c>
      <c r="H10" s="17">
        <v>2.9180697651051274E-2</v>
      </c>
      <c r="I10" s="17">
        <v>4.4682944620468186E-2</v>
      </c>
      <c r="J10" s="17">
        <v>0.12378652621883837</v>
      </c>
      <c r="K10" s="17">
        <v>0.39062795973547648</v>
      </c>
      <c r="L10" s="17">
        <v>0.41172187177416569</v>
      </c>
    </row>
    <row r="11" spans="1:12" ht="15" customHeight="1">
      <c r="A11" s="8">
        <v>18</v>
      </c>
      <c r="B11" s="8" t="s">
        <v>7</v>
      </c>
      <c r="C11" s="24" t="s">
        <v>44</v>
      </c>
      <c r="D11" s="24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21">
        <v>19</v>
      </c>
      <c r="B12" s="21" t="s">
        <v>8</v>
      </c>
      <c r="C12" s="22">
        <v>3.6200967012956498</v>
      </c>
      <c r="D12" s="22">
        <v>34.9997115369829</v>
      </c>
      <c r="E12" s="16">
        <v>48.784213362845598</v>
      </c>
      <c r="F12" s="16">
        <v>81.781446108879905</v>
      </c>
      <c r="G12" s="16">
        <v>156.36859964609701</v>
      </c>
      <c r="H12" s="17">
        <v>1.1119801791128833E-2</v>
      </c>
      <c r="I12" s="17">
        <v>0.1075081378071039</v>
      </c>
      <c r="J12" s="17">
        <v>0.14984980454716273</v>
      </c>
      <c r="K12" s="17">
        <v>0.2512069554929714</v>
      </c>
      <c r="L12" s="17">
        <v>0.48031530036163306</v>
      </c>
    </row>
    <row r="13" spans="1:12" ht="15" customHeight="1">
      <c r="A13" s="80"/>
      <c r="B13" s="80"/>
      <c r="C13" s="23">
        <f t="shared" ref="C13:G13" si="0">SUM(C4:C12)</f>
        <v>1654.5769280091411</v>
      </c>
      <c r="D13" s="23">
        <f t="shared" si="0"/>
        <v>3609.8180291543481</v>
      </c>
      <c r="E13" s="11">
        <f t="shared" si="0"/>
        <v>4872.7957440861437</v>
      </c>
      <c r="F13" s="11">
        <f t="shared" si="0"/>
        <v>7858.2362980314701</v>
      </c>
      <c r="G13" s="11">
        <f t="shared" si="0"/>
        <v>7523.4417191855055</v>
      </c>
      <c r="H13" s="18">
        <v>6.4837393313278591E-2</v>
      </c>
      <c r="I13" s="18">
        <v>0.14145682040137306</v>
      </c>
      <c r="J13" s="18">
        <v>0.19094873671104268</v>
      </c>
      <c r="K13" s="18">
        <v>0.30793827049021555</v>
      </c>
      <c r="L13" s="18">
        <v>0.29481877908409015</v>
      </c>
    </row>
    <row r="14" spans="1:12" ht="15" customHeight="1">
      <c r="A14" s="57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41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58" t="s">
        <v>80</v>
      </c>
      <c r="F1" s="81" t="s">
        <v>139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4">
        <v>9886.7777999999998</v>
      </c>
      <c r="D4" s="14">
        <v>10037.300643083399</v>
      </c>
      <c r="E4" s="14">
        <f t="shared" ref="E4:E13" si="0">D4-C4</f>
        <v>150.52284308339949</v>
      </c>
      <c r="F4" s="26">
        <f t="shared" ref="F4:F13" si="1">D4/C4-1</f>
        <v>1.522466127269495E-2</v>
      </c>
    </row>
    <row r="5" spans="1:6" ht="15" customHeight="1">
      <c r="A5" s="8">
        <v>12</v>
      </c>
      <c r="B5" s="8" t="s">
        <v>1</v>
      </c>
      <c r="C5" s="16">
        <v>3312.3452000000002</v>
      </c>
      <c r="D5" s="16">
        <v>3494.0488995764299</v>
      </c>
      <c r="E5" s="16">
        <f t="shared" si="0"/>
        <v>181.7036995764297</v>
      </c>
      <c r="F5" s="27">
        <f t="shared" si="1"/>
        <v>5.4856510600534536E-2</v>
      </c>
    </row>
    <row r="6" spans="1:6" ht="15" customHeight="1">
      <c r="A6" s="8">
        <v>13</v>
      </c>
      <c r="B6" s="8" t="s">
        <v>2</v>
      </c>
      <c r="C6" s="16">
        <v>5706.5029000000004</v>
      </c>
      <c r="D6" s="16">
        <v>3993.5263904527501</v>
      </c>
      <c r="E6" s="16">
        <f t="shared" si="0"/>
        <v>-1712.9765095472503</v>
      </c>
      <c r="F6" s="27">
        <f t="shared" si="1"/>
        <v>-0.30017973171401524</v>
      </c>
    </row>
    <row r="7" spans="1:6" ht="15" customHeight="1">
      <c r="A7" s="8">
        <v>14</v>
      </c>
      <c r="B7" s="8" t="s">
        <v>3</v>
      </c>
      <c r="C7" s="13" t="s">
        <v>44</v>
      </c>
      <c r="D7" s="16">
        <v>2638.4191672756001</v>
      </c>
      <c r="E7" s="16">
        <v>2638.4191672756001</v>
      </c>
      <c r="F7" s="27">
        <v>1</v>
      </c>
    </row>
    <row r="8" spans="1:6" ht="15" customHeight="1">
      <c r="A8" s="8">
        <v>15</v>
      </c>
      <c r="B8" s="8" t="s">
        <v>4</v>
      </c>
      <c r="C8" s="16">
        <v>3468.0837000000001</v>
      </c>
      <c r="D8" s="16">
        <v>3909.1790426208099</v>
      </c>
      <c r="E8" s="16">
        <f t="shared" si="0"/>
        <v>441.09534262080979</v>
      </c>
      <c r="F8" s="27">
        <f t="shared" si="1"/>
        <v>0.12718705221007487</v>
      </c>
    </row>
    <row r="9" spans="1:6" ht="15" customHeight="1">
      <c r="A9" s="8">
        <v>16</v>
      </c>
      <c r="B9" s="8" t="s">
        <v>5</v>
      </c>
      <c r="C9" s="16">
        <v>981.04740000000004</v>
      </c>
      <c r="D9" s="16">
        <v>980.13357882610501</v>
      </c>
      <c r="E9" s="16">
        <f t="shared" si="0"/>
        <v>-0.91382117389503037</v>
      </c>
      <c r="F9" s="27">
        <f t="shared" si="1"/>
        <v>-9.3147504788759772E-4</v>
      </c>
    </row>
    <row r="10" spans="1:6" ht="15" customHeight="1">
      <c r="A10" s="8">
        <v>17</v>
      </c>
      <c r="B10" s="8" t="s">
        <v>6</v>
      </c>
      <c r="C10" s="16">
        <v>118.2229</v>
      </c>
      <c r="D10" s="16">
        <v>140.706957100946</v>
      </c>
      <c r="E10" s="16">
        <f t="shared" si="0"/>
        <v>22.484057100946004</v>
      </c>
      <c r="F10" s="27">
        <f t="shared" si="1"/>
        <v>0.19018360318471306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6">
        <v>1046.0958000000001</v>
      </c>
      <c r="D12" s="16">
        <v>325.55407143657101</v>
      </c>
      <c r="E12" s="16">
        <f t="shared" si="0"/>
        <v>-720.54172856342905</v>
      </c>
      <c r="F12" s="27">
        <f t="shared" si="1"/>
        <v>-0.68879134068163639</v>
      </c>
    </row>
    <row r="13" spans="1:6" ht="15" customHeight="1">
      <c r="A13" s="80"/>
      <c r="B13" s="80"/>
      <c r="C13" s="11">
        <f t="shared" ref="C13:D13" si="2">SUM(C4:C12)</f>
        <v>24519.075699999998</v>
      </c>
      <c r="D13" s="11">
        <f t="shared" si="2"/>
        <v>25518.868750372611</v>
      </c>
      <c r="E13" s="25">
        <f t="shared" si="0"/>
        <v>999.79305037261292</v>
      </c>
      <c r="F13" s="28">
        <f t="shared" si="1"/>
        <v>4.0776131311206498E-2</v>
      </c>
    </row>
    <row r="14" spans="1:6" ht="15" customHeight="1">
      <c r="A14" s="57" t="s">
        <v>24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64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2012-11-16T14:40:41Z</dcterms:created>
  <dcterms:modified xsi:type="dcterms:W3CDTF">2012-12-17T15:33:22Z</dcterms:modified>
</cp:coreProperties>
</file>