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45" windowWidth="24675" windowHeight="15105"/>
  </bookViews>
  <sheets>
    <sheet name="Fiche_dInformation" sheetId="12" r:id="rId1"/>
    <sheet name="Légende" sheetId="13" r:id="rId2"/>
    <sheet name="Statistique_Aff_principale" sheetId="11" r:id="rId3"/>
    <sheet name="Statistique_Types_comm" sheetId="10" r:id="rId4"/>
    <sheet name="Analyse_nonconstr_Aff_principal" sheetId="9" r:id="rId5"/>
    <sheet name="Analyse_nonconstr_Types_comm" sheetId="7" r:id="rId6"/>
    <sheet name="Analyse_desserte_TP" sheetId="5" r:id="rId7"/>
    <sheet name="Comparaison_2007_2012" sheetId="4" r:id="rId8"/>
  </sheets>
  <definedNames>
    <definedName name="Auswertung_GdeTypen_CH00">#REF!</definedName>
  </definedNames>
  <calcPr calcId="125725"/>
</workbook>
</file>

<file path=xl/calcChain.xml><?xml version="1.0" encoding="utf-8"?>
<calcChain xmlns="http://schemas.openxmlformats.org/spreadsheetml/2006/main">
  <c r="F4" i="4"/>
  <c r="F5"/>
  <c r="F6"/>
  <c r="F7"/>
  <c r="F8"/>
  <c r="F9"/>
  <c r="E4"/>
  <c r="E5"/>
  <c r="E6"/>
  <c r="E7"/>
  <c r="E8"/>
  <c r="E9"/>
  <c r="E13"/>
  <c r="C13"/>
  <c r="D13"/>
  <c r="F13" s="1"/>
  <c r="C13" i="5"/>
  <c r="D13"/>
  <c r="E13"/>
  <c r="F13"/>
  <c r="G13"/>
  <c r="H6" i="7"/>
  <c r="I6"/>
  <c r="J6"/>
  <c r="H7"/>
  <c r="I7"/>
  <c r="J7"/>
  <c r="H8"/>
  <c r="I8"/>
  <c r="J8"/>
  <c r="H9"/>
  <c r="I9"/>
  <c r="J9"/>
  <c r="H10"/>
  <c r="I10"/>
  <c r="J10"/>
  <c r="H11"/>
  <c r="I11"/>
  <c r="J11"/>
  <c r="H12"/>
  <c r="I12"/>
  <c r="J12"/>
  <c r="I4"/>
  <c r="J4"/>
  <c r="H4"/>
  <c r="D13"/>
  <c r="E13"/>
  <c r="F13"/>
  <c r="G13"/>
  <c r="C13"/>
  <c r="H5" i="9"/>
  <c r="I5"/>
  <c r="J5"/>
  <c r="H6"/>
  <c r="I6"/>
  <c r="J6"/>
  <c r="H7"/>
  <c r="I7"/>
  <c r="J7"/>
  <c r="I4"/>
  <c r="J4"/>
  <c r="H4"/>
  <c r="D13"/>
  <c r="E13"/>
  <c r="H13" s="1"/>
  <c r="F13"/>
  <c r="G13"/>
  <c r="C13"/>
  <c r="F13" i="10"/>
  <c r="E13"/>
  <c r="C13"/>
  <c r="D10" s="1"/>
  <c r="I6"/>
  <c r="I7"/>
  <c r="I8"/>
  <c r="I9"/>
  <c r="I10"/>
  <c r="I11"/>
  <c r="I12"/>
  <c r="I4"/>
  <c r="H6"/>
  <c r="H7"/>
  <c r="H8"/>
  <c r="H9"/>
  <c r="H10"/>
  <c r="H11"/>
  <c r="H12"/>
  <c r="H4"/>
  <c r="G6"/>
  <c r="G7"/>
  <c r="G8"/>
  <c r="G9"/>
  <c r="G10"/>
  <c r="G11"/>
  <c r="G12"/>
  <c r="G4"/>
  <c r="F13" i="11"/>
  <c r="E13"/>
  <c r="C13"/>
  <c r="D9" s="1"/>
  <c r="I5"/>
  <c r="I6"/>
  <c r="I7"/>
  <c r="I4"/>
  <c r="H5"/>
  <c r="H6"/>
  <c r="H7"/>
  <c r="H4"/>
  <c r="G5"/>
  <c r="G6"/>
  <c r="G7"/>
  <c r="G4"/>
  <c r="J13" i="7" l="1"/>
  <c r="H13"/>
  <c r="I13"/>
  <c r="I13" i="9"/>
  <c r="J13"/>
  <c r="D4" i="10"/>
  <c r="D12"/>
  <c r="G13"/>
  <c r="D9"/>
  <c r="D8"/>
  <c r="I13"/>
  <c r="D7"/>
  <c r="D11"/>
  <c r="H13"/>
  <c r="D6"/>
  <c r="D8" i="11"/>
  <c r="D4"/>
  <c r="I13"/>
  <c r="D7"/>
  <c r="H13"/>
  <c r="D6"/>
  <c r="D10"/>
  <c r="G13"/>
  <c r="D5"/>
</calcChain>
</file>

<file path=xl/sharedStrings.xml><?xml version="1.0" encoding="utf-8"?>
<sst xmlns="http://schemas.openxmlformats.org/spreadsheetml/2006/main" count="340" uniqueCount="144">
  <si>
    <t>Zones d'habitation</t>
  </si>
  <si>
    <t>Zones d'activités économiques</t>
  </si>
  <si>
    <t>Zones mixtes</t>
  </si>
  <si>
    <t>Zones centrales</t>
  </si>
  <si>
    <t>Zones affectées à des besoins publics</t>
  </si>
  <si>
    <t>Zones à bâtir à constructibilité restreinte</t>
  </si>
  <si>
    <t>Zones de tourisme et de loisirs</t>
  </si>
  <si>
    <t>Zones de transport à l'intérieur des zones à bâtir</t>
  </si>
  <si>
    <t>autres zones à bâtir</t>
  </si>
  <si>
    <t>Grands centres</t>
  </si>
  <si>
    <t>Centres secondaires des grands centres</t>
  </si>
  <si>
    <t>Couronne des grands centres</t>
  </si>
  <si>
    <t>Centres moyens</t>
  </si>
  <si>
    <t>Couronne des centres moyens</t>
  </si>
  <si>
    <t>Petits centres</t>
  </si>
  <si>
    <t>Communes rurales périurbaines</t>
  </si>
  <si>
    <t>Communes agricoles</t>
  </si>
  <si>
    <t>Communes touristiques</t>
  </si>
  <si>
    <t>Code AP</t>
  </si>
  <si>
    <t>Affectation principale</t>
  </si>
  <si>
    <t>Surface des zones à bâtir [ha]</t>
  </si>
  <si>
    <t>Proportion [%]</t>
  </si>
  <si>
    <t>Habitants au sein des zones à bâtir</t>
  </si>
  <si>
    <t>Emplois au sein des zones à bâtir</t>
  </si>
  <si>
    <t>Source: Office fédéral du développement territorial ARE, statistique suisse des zones à bâtir 2012</t>
  </si>
  <si>
    <t>Code TC</t>
  </si>
  <si>
    <t>Type de commune ARE</t>
  </si>
  <si>
    <t>Construit [ha]</t>
  </si>
  <si>
    <t>Non construit [ha]</t>
  </si>
  <si>
    <t>Construit [%]</t>
  </si>
  <si>
    <t>Non construit [%]</t>
  </si>
  <si>
    <t>Très bonne desserte [ha]</t>
  </si>
  <si>
    <t>Bonne desserte [ha]</t>
  </si>
  <si>
    <t>Desserte marginale ou inexistante [ha]</t>
  </si>
  <si>
    <t>Très bonne desserte [%]</t>
  </si>
  <si>
    <t>Bonne desserte [%]</t>
  </si>
  <si>
    <t>Desserte marginale ou inexistante [%]</t>
  </si>
  <si>
    <t>Surface des zones à bâtir 2007 [ha]</t>
  </si>
  <si>
    <t>Surface des zones à bâtir 2012 [ha]</t>
  </si>
  <si>
    <t>Différence [ha]</t>
  </si>
  <si>
    <t>Différence [%]</t>
  </si>
  <si>
    <r>
      <t>Surface de zone à bâtir par habitant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</si>
  <si>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</si>
  <si>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habitant et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</si>
  <si>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</si>
  <si>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Etat des données</t>
  </si>
  <si>
    <t>01.01.2012</t>
  </si>
  <si>
    <t>Etat complet</t>
  </si>
  <si>
    <t>oui</t>
  </si>
  <si>
    <t>Nombre de communes</t>
  </si>
  <si>
    <t>157/158</t>
  </si>
  <si>
    <t>Types de zones</t>
  </si>
  <si>
    <t>Nombre de zones à l'intérieur des zones à bâtir</t>
  </si>
  <si>
    <t>Zones spéciales</t>
  </si>
  <si>
    <t>non</t>
  </si>
  <si>
    <t>Zones de transport à l'intérieur des zone à bâtir</t>
  </si>
  <si>
    <t xml:space="preserve">Dans les données des plans d'affectation, les surfaces de transport sont souvent répertoriées séparément. </t>
  </si>
  <si>
    <t>Remarques</t>
  </si>
  <si>
    <t xml:space="preserve">La composition des données des plans d'affectation et des plans directeurs a changé depuis 2007. </t>
  </si>
  <si>
    <t>Les résultats de 2007 et 2012 ne sont pas comparables.</t>
  </si>
  <si>
    <t>Attention: Les résultats de 2007 et 2012 ne sont pas comparables (voir remarques dans la fiche d'information).</t>
  </si>
  <si>
    <t>Fiche d'information du canton du TI</t>
  </si>
  <si>
    <t>Office fédéral du développement territorial ARE</t>
  </si>
  <si>
    <t>Statistique suisse des zones à bâtir 2012</t>
  </si>
  <si>
    <t>Contenu</t>
  </si>
  <si>
    <t>- Statistiques par affectation principale</t>
  </si>
  <si>
    <t>- Statistiques par type de commune ARE</t>
  </si>
  <si>
    <t>- Analyses des zones à bâtir non construites par affectation principale</t>
  </si>
  <si>
    <t>- Analyses des zones à bâtir non construites par type de commune</t>
  </si>
  <si>
    <t>- Analyses de la desserte par les transports publics selon les affectations principales</t>
  </si>
  <si>
    <t>- Comparaison 2007 - 2012 par affectation principale</t>
  </si>
  <si>
    <t>Statistiques par affectation principale</t>
  </si>
  <si>
    <t>Statistiques par type de commune ARE</t>
  </si>
  <si>
    <t>Analyses des zones à bâtir non construites par affectation principale</t>
  </si>
  <si>
    <t>Analyses des zones à bâtir non construites par type de commune ARE</t>
  </si>
  <si>
    <t>Analyses de la desserte par les transports publics par affectation principale</t>
  </si>
  <si>
    <t>Comparaison 2007 - 2012 par affectation principale</t>
  </si>
  <si>
    <t>Surface de zone à bâtir non construite supposition 1 [ha]</t>
  </si>
  <si>
    <t>Surface de zone à bâtir non construite supposition 2 [ha]</t>
  </si>
  <si>
    <t>Imprécision [ha]</t>
  </si>
  <si>
    <t>Imprécision [%]</t>
  </si>
  <si>
    <t>- Légende</t>
  </si>
  <si>
    <t>Géodonnées: Offices cantonaux d'aménagement du territoire</t>
  </si>
  <si>
    <t>Statistiques et analyses: Office fédéral du développement territorial ARE</t>
  </si>
  <si>
    <t xml:space="preserve">Renseignements: </t>
  </si>
  <si>
    <t>Rolf Giezendanner</t>
  </si>
  <si>
    <t>rolf.giezendanner@are.admin.ch</t>
  </si>
  <si>
    <t>© ARE, 12.2012</t>
  </si>
  <si>
    <t>Désignation</t>
  </si>
  <si>
    <t>Description</t>
  </si>
  <si>
    <t>Numéro de code de l'affectation principale</t>
  </si>
  <si>
    <t>Numéro de code du type de commune de l'ARE</t>
  </si>
  <si>
    <t>Affectation principale selon le modèle de géodonnées minimal des plans d'affectation (12.12.2011)</t>
  </si>
  <si>
    <t>L'ARE a redéfini les types de communes sur la base de la définition de l'agglomération 2000 et du recensement de la population 2010. Par conséquent, l'attribution des communes aux types de communes a changé depuis 2007.</t>
  </si>
  <si>
    <t>Surface des zones à bâtir</t>
  </si>
  <si>
    <t>Proportion des zones à bâtir d'une affectation principale / d'un type de commune / d'un canton par rapport au total suisse</t>
  </si>
  <si>
    <t>Habitants au sein des zones à bâtir. Sont utilisées les données géoréférenciées du recensement STATPOP.</t>
  </si>
  <si>
    <r>
      <t>Surface de zone à bâtir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</si>
  <si>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habitant au sein des zones à bâtir</t>
  </si>
  <si>
    <t>Emplois en sein des zones à bâtir</t>
  </si>
  <si>
    <t>Emplois au sein des zones à bâtir. Sont utilisées les données géoréférenciées du REE.</t>
  </si>
  <si>
    <r>
      <t>Surface de zone à bâtir par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</si>
  <si>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emploi au sein des zones à bâtir</t>
  </si>
  <si>
    <r>
      <t>Surface de zone à bâtir par habitant er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</si>
  <si>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divisée par la somme des habitants et des emplois au sein des zones à bâtir</t>
  </si>
  <si>
    <t>Surface de zone à bâtir non construite selon la supposition 1</t>
  </si>
  <si>
    <t>Surface de zone à bâtir non construite selon la supposition 2</t>
  </si>
  <si>
    <t>Constuit [ha]</t>
  </si>
  <si>
    <t>Surface de zone à bâtir construite</t>
  </si>
  <si>
    <t>Imprécision de la détermination de la surface de zone à bâtir non construite (différence entre la surface non construite selon les suppositions 1 et 2)</t>
  </si>
  <si>
    <t>Surface de zone à bâtire non construite</t>
  </si>
  <si>
    <t>Proportion de la surface de zone à bâtir non construite</t>
  </si>
  <si>
    <t>Porportion de l'imprécision (proportion de la différence de surface selon les suppositions 1 et 2 par rapport à la surface totale de zone à bâtir)</t>
  </si>
  <si>
    <r>
      <t>Construit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</si>
  <si>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construite par habtiant au sein des zones à bâtir</t>
  </si>
  <si>
    <t>Imprécision de la détermination de la surface de zone à bâtir construite par habitant au sein des zones à bâtir (différence entre l'imprécision selon les suppositions 1 et 2)</t>
  </si>
  <si>
    <t>Surface de zone à bâtir se trouvant au sein du niveau de qualité A de desserte par les transports publics</t>
  </si>
  <si>
    <t>Surface de zone à bâtir se trouvant au sein du niveau de qualité B de desserte par les transports publics</t>
  </si>
  <si>
    <t>Surface de zone à bâtir se trouvant au sein du niveau de qualité C de desserte par les transports publics</t>
  </si>
  <si>
    <t>Surface de zone à bâtir se trouvant au sein du niveau de qualité D de desserte par les transports publics</t>
  </si>
  <si>
    <t>Surface de zone à bâtir se trouvant en dehors des niveaux de qualité de desserte par les transports publics</t>
  </si>
  <si>
    <t>Proportion de la surface de zone à bâtir se trouvant au sein du niveau de qualité A de desserte par les transports publics</t>
  </si>
  <si>
    <t>Proportion de la surface de zone à bâtir se trouvant au sein du niveau de qualité B de desserte par les transports publics</t>
  </si>
  <si>
    <t>Proportion de la surface de zone à bâtir se trouvant au sein du niveau de qualité C de desserte par les transports publics</t>
  </si>
  <si>
    <t>Proportion de la surface de zone à bâtir se trouvant au sein du niveau de qualité D de desserte par les transports publics</t>
  </si>
  <si>
    <t>Proportion de la surface de zone à bâtir se trouvant en dehors des niveaux de qualité de desserte par les transports publics</t>
  </si>
  <si>
    <t>Surface des zones à bâtir selon la statistique des zones à bâtir 2007</t>
  </si>
  <si>
    <t>Surface des zones à bâtir selon la statistique des zones à bâtir 2012</t>
  </si>
  <si>
    <t>Différence de surface entre les zones à bâtir 2007 et 2012</t>
  </si>
  <si>
    <t>Différence proportionelle entre les zones à bâtir 2007 et 2012 (surfaces 2007 = 100%)</t>
  </si>
  <si>
    <t>Numéro de canton</t>
  </si>
  <si>
    <t>Abréviation de canton</t>
  </si>
  <si>
    <t>Abréviation du nom des cantons</t>
  </si>
  <si>
    <t>La commune de Mairengo n'a pas de zones à bâtir</t>
  </si>
  <si>
    <r>
      <t>Imprécision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</si>
  <si>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Numéro de canton OFS</t>
  </si>
  <si>
    <t>Canton du TI</t>
  </si>
  <si>
    <t>Desserte moyenne [ha]</t>
  </si>
  <si>
    <t>Desserte moyenne [%]</t>
  </si>
  <si>
    <t>Faible desserte [ha]</t>
  </si>
  <si>
    <t>Faible desserte [%]</t>
  </si>
  <si>
    <t xml:space="preserve"> Faible desserte [ha]</t>
  </si>
  <si>
    <t xml:space="preserve"> Faible desserte [%]</t>
  </si>
  <si>
    <t>Le jeu de données se compose de données des plans d'affectation (dans 111 communes) et du plan directeur cantonal (dans 140 sections pour le reste du territoire).</t>
  </si>
</sst>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19">
    <font>
      <sz val="10"/>
      <color theme="1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theme="1"/>
      <name val="Arial"/>
      <family val="2"/>
    </font>
    <font>
      <b/>
      <sz val="14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4" fillId="0" borderId="0"/>
  </cellStyleXfs>
  <cellXfs count="84">
    <xf numFmtId="0" fontId="0" fillId="0" borderId="0" xfId="0"/>
    <xf numFmtId="0" fontId="1" fillId="0" borderId="0" xfId="1"/>
    <xf numFmtId="0" fontId="3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horizontal="right" vertical="center" wrapText="1"/>
    </xf>
    <xf numFmtId="0" fontId="3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3" fillId="3" borderId="6" xfId="1" applyNumberFormat="1" applyFont="1" applyFill="1" applyBorder="1" applyAlignment="1">
      <alignment vertical="center" wrapText="1"/>
    </xf>
    <xf numFmtId="0" fontId="5" fillId="0" borderId="4" xfId="0" applyFont="1" applyBorder="1"/>
    <xf numFmtId="3" fontId="5" fillId="0" borderId="4" xfId="0" applyNumberFormat="1" applyFont="1" applyBorder="1"/>
    <xf numFmtId="0" fontId="5" fillId="0" borderId="5" xfId="0" applyFont="1" applyBorder="1"/>
    <xf numFmtId="3" fontId="5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5" fillId="0" borderId="5" xfId="0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2" fillId="0" borderId="5" xfId="1" applyNumberFormat="1" applyFont="1" applyBorder="1" applyAlignment="1">
      <alignment horizontal="right"/>
    </xf>
    <xf numFmtId="165" fontId="3" fillId="3" borderId="6" xfId="1" applyNumberFormat="1" applyFont="1" applyFill="1" applyBorder="1" applyAlignment="1">
      <alignment vertical="center" wrapText="1"/>
    </xf>
    <xf numFmtId="0" fontId="8" fillId="0" borderId="4" xfId="0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8" fillId="0" borderId="7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8" fillId="0" borderId="11" xfId="0" applyFont="1" applyBorder="1" applyAlignment="1">
      <alignment vertical="top"/>
    </xf>
    <xf numFmtId="0" fontId="5" fillId="0" borderId="9" xfId="0" applyFont="1" applyBorder="1" applyAlignment="1">
      <alignment vertical="top"/>
    </xf>
    <xf numFmtId="0" fontId="5" fillId="0" borderId="5" xfId="0" applyFont="1" applyBorder="1" applyAlignment="1">
      <alignment vertical="top" wrapText="1"/>
    </xf>
    <xf numFmtId="0" fontId="5" fillId="0" borderId="5" xfId="0" applyFont="1" applyBorder="1" applyAlignment="1">
      <alignment vertical="top"/>
    </xf>
    <xf numFmtId="0" fontId="8" fillId="0" borderId="7" xfId="0" applyFont="1" applyBorder="1" applyAlignment="1">
      <alignment vertical="top" wrapText="1"/>
    </xf>
    <xf numFmtId="0" fontId="8" fillId="0" borderId="9" xfId="0" applyFont="1" applyBorder="1" applyAlignment="1">
      <alignment vertical="top"/>
    </xf>
    <xf numFmtId="0" fontId="5" fillId="0" borderId="12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left" vertical="top" indent="1"/>
    </xf>
    <xf numFmtId="0" fontId="2" fillId="0" borderId="0" xfId="1" applyFont="1" applyFill="1" applyBorder="1" applyAlignment="1">
      <alignment vertical="center"/>
    </xf>
    <xf numFmtId="0" fontId="1" fillId="0" borderId="0" xfId="1" applyFill="1"/>
    <xf numFmtId="0" fontId="3" fillId="2" borderId="14" xfId="1" applyFont="1" applyFill="1" applyBorder="1" applyAlignment="1">
      <alignment vertical="center"/>
    </xf>
    <xf numFmtId="0" fontId="1" fillId="0" borderId="1" xfId="1" applyBorder="1"/>
    <xf numFmtId="0" fontId="1" fillId="0" borderId="3" xfId="1" applyBorder="1"/>
    <xf numFmtId="49" fontId="5" fillId="0" borderId="4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49" fontId="5" fillId="0" borderId="12" xfId="0" applyNumberFormat="1" applyFont="1" applyBorder="1" applyAlignment="1">
      <alignment horizontal="left" vertical="top" wrapText="1"/>
    </xf>
    <xf numFmtId="49" fontId="9" fillId="0" borderId="8" xfId="0" applyNumberFormat="1" applyFont="1" applyBorder="1" applyAlignment="1">
      <alignment horizontal="left" vertical="top" wrapText="1"/>
    </xf>
    <xf numFmtId="49" fontId="9" fillId="0" borderId="13" xfId="0" applyNumberFormat="1" applyFont="1" applyBorder="1" applyAlignment="1">
      <alignment horizontal="left" vertical="top" wrapText="1"/>
    </xf>
    <xf numFmtId="49" fontId="5" fillId="0" borderId="10" xfId="0" applyNumberFormat="1" applyFont="1" applyBorder="1" applyAlignment="1">
      <alignment horizontal="left" vertical="top" wrapText="1"/>
    </xf>
    <xf numFmtId="0" fontId="7" fillId="0" borderId="0" xfId="0" applyFont="1" applyBorder="1" applyAlignment="1">
      <alignment vertical="top"/>
    </xf>
    <xf numFmtId="0" fontId="8" fillId="0" borderId="0" xfId="0" applyFont="1" applyBorder="1" applyAlignment="1">
      <alignment vertical="top"/>
    </xf>
    <xf numFmtId="0" fontId="10" fillId="0" borderId="0" xfId="0" applyFont="1"/>
    <xf numFmtId="49" fontId="9" fillId="0" borderId="0" xfId="0" applyNumberFormat="1" applyFont="1" applyBorder="1" applyAlignment="1">
      <alignment vertical="top"/>
    </xf>
    <xf numFmtId="0" fontId="9" fillId="0" borderId="0" xfId="0" applyFont="1" applyBorder="1" applyAlignment="1">
      <alignment vertical="top"/>
    </xf>
    <xf numFmtId="0" fontId="2" fillId="2" borderId="14" xfId="1" applyFont="1" applyFill="1" applyBorder="1" applyAlignment="1">
      <alignment vertical="center"/>
    </xf>
    <xf numFmtId="0" fontId="11" fillId="0" borderId="0" xfId="1" applyFont="1"/>
    <xf numFmtId="49" fontId="8" fillId="0" borderId="0" xfId="0" applyNumberFormat="1" applyFont="1" applyBorder="1" applyAlignment="1">
      <alignment vertical="top"/>
    </xf>
    <xf numFmtId="49" fontId="10" fillId="0" borderId="0" xfId="0" applyNumberFormat="1" applyFont="1"/>
    <xf numFmtId="0" fontId="13" fillId="0" borderId="0" xfId="2" applyFont="1" applyAlignment="1" applyProtection="1">
      <alignment vertical="top"/>
    </xf>
    <xf numFmtId="0" fontId="14" fillId="0" borderId="0" xfId="0" applyFont="1" applyAlignment="1">
      <alignment vertical="top"/>
    </xf>
    <xf numFmtId="0" fontId="14" fillId="0" borderId="0" xfId="3"/>
    <xf numFmtId="49" fontId="17" fillId="0" borderId="4" xfId="3" applyNumberFormat="1" applyFont="1" applyBorder="1" applyAlignment="1">
      <alignment horizontal="left" vertical="top" wrapText="1"/>
    </xf>
    <xf numFmtId="49" fontId="14" fillId="0" borderId="8" xfId="3" applyNumberFormat="1" applyBorder="1" applyAlignment="1">
      <alignment horizontal="left" vertical="top" wrapText="1"/>
    </xf>
    <xf numFmtId="49" fontId="17" fillId="0" borderId="5" xfId="3" applyNumberFormat="1" applyFont="1" applyBorder="1" applyAlignment="1">
      <alignment horizontal="left" vertical="top" wrapText="1"/>
    </xf>
    <xf numFmtId="49" fontId="14" fillId="0" borderId="13" xfId="3" applyNumberFormat="1" applyBorder="1" applyAlignment="1">
      <alignment horizontal="left" vertical="top" wrapText="1"/>
    </xf>
    <xf numFmtId="49" fontId="17" fillId="0" borderId="13" xfId="3" applyNumberFormat="1" applyFont="1" applyBorder="1" applyAlignment="1">
      <alignment horizontal="left" vertical="top" wrapText="1"/>
    </xf>
    <xf numFmtId="49" fontId="17" fillId="0" borderId="12" xfId="3" applyNumberFormat="1" applyFont="1" applyBorder="1" applyAlignment="1">
      <alignment horizontal="left" vertical="top" wrapText="1"/>
    </xf>
    <xf numFmtId="49" fontId="14" fillId="0" borderId="12" xfId="3" applyNumberFormat="1" applyBorder="1" applyAlignment="1">
      <alignment horizontal="left" vertical="top" wrapText="1"/>
    </xf>
    <xf numFmtId="0" fontId="14" fillId="0" borderId="0" xfId="3" applyAlignment="1">
      <alignment horizontal="left" vertical="top" wrapText="1"/>
    </xf>
    <xf numFmtId="0" fontId="11" fillId="0" borderId="0" xfId="1" applyFont="1" applyAlignment="1">
      <alignment horizontal="right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49" fontId="15" fillId="5" borderId="4" xfId="3" applyNumberFormat="1" applyFont="1" applyFill="1" applyBorder="1" applyAlignment="1">
      <alignment horizontal="left" vertical="top" wrapText="1"/>
    </xf>
    <xf numFmtId="49" fontId="15" fillId="5" borderId="12" xfId="3" applyNumberFormat="1" applyFont="1" applyFill="1" applyBorder="1" applyAlignment="1">
      <alignment horizontal="left" vertical="top" wrapText="1"/>
    </xf>
    <xf numFmtId="49" fontId="16" fillId="5" borderId="4" xfId="3" applyNumberFormat="1" applyFont="1" applyFill="1" applyBorder="1" applyAlignment="1">
      <alignment horizontal="left" vertical="top" wrapText="1"/>
    </xf>
    <xf numFmtId="49" fontId="16" fillId="5" borderId="12" xfId="3" applyNumberFormat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vertical="center" wrapText="1"/>
    </xf>
  </cellXfs>
  <cellStyles count="4">
    <cellStyle name="Hyperlink" xfId="2" builtinId="8"/>
    <cellStyle name="Standard" xfId="0" builtinId="0"/>
    <cellStyle name="Standard 2" xfId="1"/>
    <cellStyle name="Standard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hectares)</a:t>
            </a:r>
          </a:p>
        </c:rich>
      </c:tx>
    </c:title>
    <c:plotArea>
      <c:layout>
        <c:manualLayout>
          <c:layoutTarget val="inner"/>
          <c:xMode val="edge"/>
          <c:yMode val="edge"/>
          <c:x val="0.4679975025148288"/>
          <c:y val="0.14187242013250545"/>
          <c:w val="0.48301571334420262"/>
          <c:h val="0.68609386381768367"/>
        </c:manualLayout>
      </c:layout>
      <c:barChart>
        <c:barDir val="bar"/>
        <c:grouping val="clustered"/>
        <c:ser>
          <c:idx val="0"/>
          <c:order val="0"/>
          <c:dLbls>
            <c:dLbl>
              <c:idx val="7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Statistique_Aff_principale!$B$4:$B$12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Statistique_Aff_principale!$C$4:$C$12</c:f>
              <c:numCache>
                <c:formatCode>#,##0</c:formatCode>
                <c:ptCount val="9"/>
                <c:pt idx="0">
                  <c:v>7998.70840635481</c:v>
                </c:pt>
                <c:pt idx="1">
                  <c:v>1308.2107002959999</c:v>
                </c:pt>
                <c:pt idx="2">
                  <c:v>164.30257983720702</c:v>
                </c:pt>
                <c:pt idx="3">
                  <c:v>556.75619565446198</c:v>
                </c:pt>
                <c:pt idx="4">
                  <c:v>1317.58660607568</c:v>
                </c:pt>
                <c:pt idx="5">
                  <c:v>101.936749499999</c:v>
                </c:pt>
                <c:pt idx="6">
                  <c:v>29.560703733749797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70"/>
        <c:axId val="37222656"/>
        <c:axId val="37240832"/>
      </c:barChart>
      <c:catAx>
        <c:axId val="37222656"/>
        <c:scaling>
          <c:orientation val="maxMin"/>
        </c:scaling>
        <c:axPos val="l"/>
        <c:tickLblPos val="nextTo"/>
        <c:crossAx val="37240832"/>
        <c:crosses val="autoZero"/>
        <c:auto val="1"/>
        <c:lblAlgn val="ctr"/>
        <c:lblOffset val="100"/>
      </c:catAx>
      <c:valAx>
        <c:axId val="37240832"/>
        <c:scaling>
          <c:orientation val="minMax"/>
        </c:scaling>
        <c:axPos val="t"/>
        <c:majorGridlines/>
        <c:numFmt formatCode="#,##0" sourceLinked="1"/>
        <c:tickLblPos val="high"/>
        <c:crossAx val="37222656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Desserte des zones à bâtir par les transports publics</a:t>
            </a:r>
            <a:r>
              <a:rPr lang="en-US" sz="1000" baseline="0"/>
              <a:t> selon les </a:t>
            </a:r>
            <a:r>
              <a:rPr lang="en-US" sz="1000"/>
              <a:t>affectations principales (en hectares)</a:t>
            </a:r>
          </a:p>
        </c:rich>
      </c:tx>
    </c:title>
    <c:plotArea>
      <c:layout/>
      <c:barChart>
        <c:barDir val="bar"/>
        <c:grouping val="stacked"/>
        <c:ser>
          <c:idx val="0"/>
          <c:order val="0"/>
          <c:tx>
            <c:v>Très bonne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Analyse_desserte_TP!$C$4:$C$12</c:f>
              <c:numCache>
                <c:formatCode>#,##0</c:formatCode>
                <c:ptCount val="9"/>
                <c:pt idx="0">
                  <c:v>146.223543477514</c:v>
                </c:pt>
                <c:pt idx="1">
                  <c:v>16.8241852721948</c:v>
                </c:pt>
                <c:pt idx="2">
                  <c:v>3.5749706159750798</c:v>
                </c:pt>
                <c:pt idx="3">
                  <c:v>49.371230985113904</c:v>
                </c:pt>
                <c:pt idx="4">
                  <c:v>37.105771879718596</c:v>
                </c:pt>
                <c:pt idx="5">
                  <c:v>0.55172938911973501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Bonne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Analyse_desserte_TP!$D$4:$D$12</c:f>
              <c:numCache>
                <c:formatCode>#,##0</c:formatCode>
                <c:ptCount val="9"/>
                <c:pt idx="0">
                  <c:v>631.08077102843993</c:v>
                </c:pt>
                <c:pt idx="1">
                  <c:v>79.045609380831308</c:v>
                </c:pt>
                <c:pt idx="2">
                  <c:v>35.459256235045103</c:v>
                </c:pt>
                <c:pt idx="3">
                  <c:v>65.882293837355604</c:v>
                </c:pt>
                <c:pt idx="4">
                  <c:v>187.48243421756098</c:v>
                </c:pt>
                <c:pt idx="5">
                  <c:v>19.541054036958599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Desserte moyenne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Analyse_desserte_TP!$E$4:$E$12</c:f>
              <c:numCache>
                <c:formatCode>#,##0</c:formatCode>
                <c:ptCount val="9"/>
                <c:pt idx="0">
                  <c:v>1158.2544996086599</c:v>
                </c:pt>
                <c:pt idx="1">
                  <c:v>199.75585625414499</c:v>
                </c:pt>
                <c:pt idx="2">
                  <c:v>60.789352285851201</c:v>
                </c:pt>
                <c:pt idx="3">
                  <c:v>70.889067874317902</c:v>
                </c:pt>
                <c:pt idx="4">
                  <c:v>293.90347043796896</c:v>
                </c:pt>
                <c:pt idx="5">
                  <c:v>20.534631566910299</c:v>
                </c:pt>
                <c:pt idx="6">
                  <c:v>3.6488930261556298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3"/>
          <c:order val="3"/>
          <c:tx>
            <c:v>Faible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Analyse_desserte_TP!$F$4:$F$12</c:f>
              <c:numCache>
                <c:formatCode>#,##0</c:formatCode>
                <c:ptCount val="9"/>
                <c:pt idx="0">
                  <c:v>3203.7270435397299</c:v>
                </c:pt>
                <c:pt idx="1">
                  <c:v>542.01830429077097</c:v>
                </c:pt>
                <c:pt idx="2">
                  <c:v>46.377180001584499</c:v>
                </c:pt>
                <c:pt idx="3">
                  <c:v>238.06993734898199</c:v>
                </c:pt>
                <c:pt idx="4">
                  <c:v>442.25973748055503</c:v>
                </c:pt>
                <c:pt idx="5">
                  <c:v>31.098259297553199</c:v>
                </c:pt>
                <c:pt idx="6">
                  <c:v>14.5806905031356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4"/>
          <c:order val="4"/>
          <c:tx>
            <c:v>Desserte marginale ou inexistante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Analyse_desserte_TP!$G$4:$G$12</c:f>
              <c:numCache>
                <c:formatCode>#,##0</c:formatCode>
                <c:ptCount val="9"/>
                <c:pt idx="0">
                  <c:v>2859.4225407131198</c:v>
                </c:pt>
                <c:pt idx="1">
                  <c:v>470.56674341342801</c:v>
                </c:pt>
                <c:pt idx="2">
                  <c:v>18.101821742691698</c:v>
                </c:pt>
                <c:pt idx="3">
                  <c:v>132.543663760539</c:v>
                </c:pt>
                <c:pt idx="4">
                  <c:v>356.83517635944997</c:v>
                </c:pt>
                <c:pt idx="5">
                  <c:v>30.211075985708401</c:v>
                </c:pt>
                <c:pt idx="6">
                  <c:v>11.3311209282082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39943552"/>
        <c:axId val="40171776"/>
      </c:barChart>
      <c:catAx>
        <c:axId val="39943552"/>
        <c:scaling>
          <c:orientation val="maxMin"/>
        </c:scaling>
        <c:axPos val="l"/>
        <c:tickLblPos val="nextTo"/>
        <c:crossAx val="40171776"/>
        <c:crosses val="autoZero"/>
        <c:auto val="1"/>
        <c:lblAlgn val="ctr"/>
        <c:lblOffset val="100"/>
      </c:catAx>
      <c:valAx>
        <c:axId val="40171776"/>
        <c:scaling>
          <c:orientation val="minMax"/>
        </c:scaling>
        <c:axPos val="t"/>
        <c:majorGridlines/>
        <c:numFmt formatCode="#,##0" sourceLinked="1"/>
        <c:tickLblPos val="high"/>
        <c:crossAx val="39943552"/>
        <c:crosses val="autoZero"/>
        <c:crossBetween val="between"/>
        <c:majorUnit val="1500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Desserte des zones à bâtir par les transports publics selon les affectations principales (en pourcentages)</a:t>
            </a:r>
          </a:p>
        </c:rich>
      </c:tx>
    </c:title>
    <c:plotArea>
      <c:layout/>
      <c:barChart>
        <c:barDir val="bar"/>
        <c:grouping val="percentStacked"/>
        <c:ser>
          <c:idx val="0"/>
          <c:order val="0"/>
          <c:tx>
            <c:v>Très bonne desserte</c:v>
          </c:tx>
          <c:dLbls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Analyse_desserte_TP!$H$4:$H$12</c:f>
              <c:numCache>
                <c:formatCode>0%</c:formatCode>
                <c:ptCount val="9"/>
                <c:pt idx="0">
                  <c:v>1.8280894388818851E-2</c:v>
                </c:pt>
                <c:pt idx="1">
                  <c:v>1.2860455345651287E-2</c:v>
                </c:pt>
                <c:pt idx="2">
                  <c:v>2.175845684713331E-2</c:v>
                </c:pt>
                <c:pt idx="3">
                  <c:v>8.8676572500403672E-2</c:v>
                </c:pt>
                <c:pt idx="4">
                  <c:v>2.8161922829793476E-2</c:v>
                </c:pt>
                <c:pt idx="5">
                  <c:v>5.4124679041124956E-3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Bonne desserte</c:v>
          </c:tx>
          <c:dLbls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Analyse_desserte_TP!$I$4:$I$12</c:f>
              <c:numCache>
                <c:formatCode>0%</c:formatCode>
                <c:ptCount val="9"/>
                <c:pt idx="0">
                  <c:v>7.889783445002739E-2</c:v>
                </c:pt>
                <c:pt idx="1">
                  <c:v>6.0422689911293383E-2</c:v>
                </c:pt>
                <c:pt idx="2">
                  <c:v>0.21581679389866343</c:v>
                </c:pt>
                <c:pt idx="3">
                  <c:v>0.11833239498773425</c:v>
                </c:pt>
                <c:pt idx="4">
                  <c:v>0.14229230593806005</c:v>
                </c:pt>
                <c:pt idx="5">
                  <c:v>0.19169783207726387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Desserte moyenne</c:v>
          </c:tx>
          <c:dLbls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Analyse_desserte_TP!$J$4:$J$12</c:f>
              <c:numCache>
                <c:formatCode>0%</c:formatCode>
                <c:ptCount val="9"/>
                <c:pt idx="0">
                  <c:v>0.1448051912787644</c:v>
                </c:pt>
                <c:pt idx="1">
                  <c:v>0.15269394789859184</c:v>
                </c:pt>
                <c:pt idx="2">
                  <c:v>0.36998415946871044</c:v>
                </c:pt>
                <c:pt idx="3">
                  <c:v>0.12732515356439791</c:v>
                </c:pt>
                <c:pt idx="4">
                  <c:v>0.22306197754658702</c:v>
                </c:pt>
                <c:pt idx="5">
                  <c:v>0.20144483232260316</c:v>
                </c:pt>
                <c:pt idx="6">
                  <c:v>0.12343728247078092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3"/>
          <c:order val="3"/>
          <c:tx>
            <c:v>Faible desserte</c:v>
          </c:tx>
          <c:dLbls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Analyse_desserte_TP!$K$4:$K$12</c:f>
              <c:numCache>
                <c:formatCode>0%</c:formatCode>
                <c:ptCount val="9"/>
                <c:pt idx="0">
                  <c:v>0.40053054618088224</c:v>
                </c:pt>
                <c:pt idx="1">
                  <c:v>0.41432034217890784</c:v>
                </c:pt>
                <c:pt idx="2">
                  <c:v>0.28226689899127394</c:v>
                </c:pt>
                <c:pt idx="3">
                  <c:v>0.42760177614082345</c:v>
                </c:pt>
                <c:pt idx="4">
                  <c:v>0.33565895456980771</c:v>
                </c:pt>
                <c:pt idx="5">
                  <c:v>0.30507407008048043</c:v>
                </c:pt>
                <c:pt idx="6">
                  <c:v>0.49324570475303875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4"/>
          <c:order val="4"/>
          <c:tx>
            <c:v>Desserte marginale ou inexistante</c:v>
          </c:tx>
          <c:dLbls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Analyse_desserte_TP!$L$4:$L$12</c:f>
              <c:numCache>
                <c:formatCode>0%</c:formatCode>
                <c:ptCount val="9"/>
                <c:pt idx="0">
                  <c:v>0.3574855337015071</c:v>
                </c:pt>
                <c:pt idx="1">
                  <c:v>0.35970256466555556</c:v>
                </c:pt>
                <c:pt idx="2">
                  <c:v>0.11017369079421892</c:v>
                </c:pt>
                <c:pt idx="3">
                  <c:v>0.23806410280664075</c:v>
                </c:pt>
                <c:pt idx="4">
                  <c:v>0.27082483911575178</c:v>
                </c:pt>
                <c:pt idx="5">
                  <c:v>0.29637079761554003</c:v>
                </c:pt>
                <c:pt idx="6">
                  <c:v>0.38331701277618035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40272256"/>
        <c:axId val="40273792"/>
      </c:barChart>
      <c:catAx>
        <c:axId val="40272256"/>
        <c:scaling>
          <c:orientation val="maxMin"/>
        </c:scaling>
        <c:axPos val="l"/>
        <c:tickLblPos val="nextTo"/>
        <c:crossAx val="40273792"/>
        <c:crosses val="autoZero"/>
        <c:auto val="1"/>
        <c:lblAlgn val="ctr"/>
        <c:lblOffset val="100"/>
      </c:catAx>
      <c:valAx>
        <c:axId val="40273792"/>
        <c:scaling>
          <c:orientation val="minMax"/>
        </c:scaling>
        <c:axPos val="t"/>
        <c:majorGridlines/>
        <c:numFmt formatCode="0%" sourceLinked="1"/>
        <c:tickLblPos val="high"/>
        <c:crossAx val="40272256"/>
        <c:crosses val="autoZero"/>
        <c:crossBetween val="between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principale, 2007 et 2012 (en hectares)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tx>
            <c:v>Surface des zones à bâtir 2007</c:v>
          </c:tx>
          <c:dLbls>
            <c:dLbl>
              <c:idx val="6"/>
              <c:delete val="1"/>
            </c:dLbl>
            <c:showVal val="1"/>
          </c:dLbls>
          <c:cat>
            <c:strRef>
              <c:f>Comparaison_2007_2012!$B$4:$B$12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Comparaison_2007_2012!$C$4:$C$12</c:f>
              <c:numCache>
                <c:formatCode>#,##0</c:formatCode>
                <c:ptCount val="9"/>
                <c:pt idx="0">
                  <c:v>8224.8078999999998</c:v>
                </c:pt>
                <c:pt idx="1">
                  <c:v>938.21190000000001</c:v>
                </c:pt>
                <c:pt idx="2">
                  <c:v>589.91229999999996</c:v>
                </c:pt>
                <c:pt idx="3">
                  <c:v>505.67860000000002</c:v>
                </c:pt>
                <c:pt idx="4">
                  <c:v>1282.5796</c:v>
                </c:pt>
                <c:pt idx="5">
                  <c:v>78.9392</c:v>
                </c:pt>
                <c:pt idx="6" formatCode="General">
                  <c:v>0</c:v>
                </c:pt>
                <c:pt idx="7">
                  <c:v>166.8212</c:v>
                </c:pt>
                <c:pt idx="8">
                  <c:v>22.366700000000002</c:v>
                </c:pt>
              </c:numCache>
            </c:numRef>
          </c:val>
        </c:ser>
        <c:ser>
          <c:idx val="1"/>
          <c:order val="1"/>
          <c:tx>
            <c:v>Surface des zones à bâtir 2012</c:v>
          </c:tx>
          <c:dLbls>
            <c:dLbl>
              <c:idx val="7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Comparaison_2007_2012!$B$4:$B$12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Comparaison_2007_2012!$D$4:$D$12</c:f>
              <c:numCache>
                <c:formatCode>#,##0</c:formatCode>
                <c:ptCount val="9"/>
                <c:pt idx="0">
                  <c:v>7998.70840635481</c:v>
                </c:pt>
                <c:pt idx="1">
                  <c:v>1308.2107002959999</c:v>
                </c:pt>
                <c:pt idx="2">
                  <c:v>164.30257983720702</c:v>
                </c:pt>
                <c:pt idx="3">
                  <c:v>556.75619565446198</c:v>
                </c:pt>
                <c:pt idx="4">
                  <c:v>1317.58660607568</c:v>
                </c:pt>
                <c:pt idx="5">
                  <c:v>101.936749499999</c:v>
                </c:pt>
                <c:pt idx="6">
                  <c:v>29.560703733749797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axId val="40380672"/>
        <c:axId val="40423424"/>
      </c:barChart>
      <c:catAx>
        <c:axId val="40380672"/>
        <c:scaling>
          <c:orientation val="maxMin"/>
        </c:scaling>
        <c:axPos val="l"/>
        <c:tickLblPos val="nextTo"/>
        <c:crossAx val="40423424"/>
        <c:crosses val="autoZero"/>
        <c:auto val="1"/>
        <c:lblAlgn val="ctr"/>
        <c:lblOffset val="100"/>
      </c:catAx>
      <c:valAx>
        <c:axId val="40423424"/>
        <c:scaling>
          <c:orientation val="minMax"/>
        </c:scaling>
        <c:axPos val="t"/>
        <c:majorGridlines/>
        <c:numFmt formatCode="#,##0" sourceLinked="1"/>
        <c:tickLblPos val="high"/>
        <c:crossAx val="40380672"/>
        <c:crosses val="autoZero"/>
        <c:crossBetween val="between"/>
        <c:majorUnit val="1500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pourcentages)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dLbl>
              <c:idx val="2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5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6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Percent val="1"/>
            <c:showLeaderLines val="1"/>
          </c:dLbls>
          <c:cat>
            <c:strRef>
              <c:f>Statistique_Aff_principale!$B$4:$B$12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Statistique_Aff_principale!$C$4:$C$12</c:f>
              <c:numCache>
                <c:formatCode>#,##0</c:formatCode>
                <c:ptCount val="9"/>
                <c:pt idx="0">
                  <c:v>7998.70840635481</c:v>
                </c:pt>
                <c:pt idx="1">
                  <c:v>1308.2107002959999</c:v>
                </c:pt>
                <c:pt idx="2">
                  <c:v>164.30257983720702</c:v>
                </c:pt>
                <c:pt idx="3">
                  <c:v>556.75619565446198</c:v>
                </c:pt>
                <c:pt idx="4">
                  <c:v>1317.58660607568</c:v>
                </c:pt>
                <c:pt idx="5">
                  <c:v>101.936749499999</c:v>
                </c:pt>
                <c:pt idx="6">
                  <c:v>29.560703733749797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7143275868049701"/>
          <c:y val="0.14803982101356272"/>
          <c:w val="0.31535138228866894"/>
          <c:h val="0.85196017898643728"/>
        </c:manualLayout>
      </c:layout>
    </c:legend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type de commune (en hectares)</a:t>
            </a:r>
          </a:p>
        </c:rich>
      </c:tx>
    </c:title>
    <c:plotArea>
      <c:layout>
        <c:manualLayout>
          <c:layoutTarget val="inner"/>
          <c:xMode val="edge"/>
          <c:yMode val="edge"/>
          <c:x val="0.38804155537826523"/>
          <c:y val="0.14187242013250545"/>
          <c:w val="0.56297166048076641"/>
          <c:h val="0.69049915016129593"/>
        </c:manualLayout>
      </c:layout>
      <c:barChart>
        <c:barDir val="bar"/>
        <c:grouping val="clustered"/>
        <c:ser>
          <c:idx val="0"/>
          <c:order val="0"/>
          <c:dLbls>
            <c:dLbl>
              <c:idx val="1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Statistique_Types_comm!$C$4:$C$12</c:f>
              <c:numCache>
                <c:formatCode>General</c:formatCode>
                <c:ptCount val="9"/>
                <c:pt idx="0" formatCode="#,##0">
                  <c:v>1001.53975544025</c:v>
                </c:pt>
                <c:pt idx="1">
                  <c:v>0</c:v>
                </c:pt>
                <c:pt idx="2" formatCode="#,##0">
                  <c:v>2731.30569635545</c:v>
                </c:pt>
                <c:pt idx="3" formatCode="#,##0">
                  <c:v>1365.7750813447199</c:v>
                </c:pt>
                <c:pt idx="4" formatCode="#,##0">
                  <c:v>4160.6677621967101</c:v>
                </c:pt>
                <c:pt idx="5" formatCode="#,##0">
                  <c:v>217.26471783050002</c:v>
                </c:pt>
                <c:pt idx="6" formatCode="#,##0">
                  <c:v>1220.6198663242501</c:v>
                </c:pt>
                <c:pt idx="7" formatCode="#,##0">
                  <c:v>649.41849545999798</c:v>
                </c:pt>
                <c:pt idx="8" formatCode="#,##0">
                  <c:v>130.470566499993</c:v>
                </c:pt>
              </c:numCache>
            </c:numRef>
          </c:val>
        </c:ser>
        <c:gapWidth val="70"/>
        <c:axId val="37285248"/>
        <c:axId val="128627840"/>
      </c:barChart>
      <c:catAx>
        <c:axId val="37285248"/>
        <c:scaling>
          <c:orientation val="maxMin"/>
        </c:scaling>
        <c:axPos val="l"/>
        <c:tickLblPos val="nextTo"/>
        <c:crossAx val="128627840"/>
        <c:crosses val="autoZero"/>
        <c:auto val="1"/>
        <c:lblAlgn val="ctr"/>
        <c:lblOffset val="100"/>
      </c:catAx>
      <c:valAx>
        <c:axId val="128627840"/>
        <c:scaling>
          <c:orientation val="minMax"/>
        </c:scaling>
        <c:axPos val="t"/>
        <c:majorGridlines/>
        <c:numFmt formatCode="#,##0" sourceLinked="1"/>
        <c:tickLblPos val="high"/>
        <c:crossAx val="37285248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 zones à bâtir par habitant selon les types de communes (en m</a:t>
            </a:r>
            <a:r>
              <a:rPr lang="de-CH" sz="1000" baseline="30000"/>
              <a:t>2</a:t>
            </a:r>
            <a:r>
              <a:rPr lang="de-CH" sz="1000"/>
              <a:t>/hab.)</a:t>
            </a:r>
          </a:p>
        </c:rich>
      </c:tx>
    </c:title>
    <c:plotArea>
      <c:layout>
        <c:manualLayout>
          <c:layoutTarget val="inner"/>
          <c:xMode val="edge"/>
          <c:yMode val="edge"/>
          <c:x val="0.38804155537826523"/>
          <c:y val="0.14187242013250545"/>
          <c:w val="0.56297166048076641"/>
          <c:h val="0.68609386381768367"/>
        </c:manualLayout>
      </c:layout>
      <c:barChart>
        <c:barDir val="bar"/>
        <c:grouping val="clustered"/>
        <c:ser>
          <c:idx val="0"/>
          <c:order val="0"/>
          <c:dLbls>
            <c:dLbl>
              <c:idx val="1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Statistique_Types_comm!$G$4:$G$12</c:f>
              <c:numCache>
                <c:formatCode>General</c:formatCode>
                <c:ptCount val="9"/>
                <c:pt idx="0" formatCode="#,##0">
                  <c:v>186.00768060327056</c:v>
                </c:pt>
                <c:pt idx="1">
                  <c:v>0</c:v>
                </c:pt>
                <c:pt idx="2" formatCode="#,##0">
                  <c:v>369.08040165337218</c:v>
                </c:pt>
                <c:pt idx="3" formatCode="#,##0">
                  <c:v>273.67499876660048</c:v>
                </c:pt>
                <c:pt idx="4" formatCode="#,##0">
                  <c:v>407.42528590561295</c:v>
                </c:pt>
                <c:pt idx="5" formatCode="#,##0">
                  <c:v>370.50599902881993</c:v>
                </c:pt>
                <c:pt idx="6" formatCode="#,##0">
                  <c:v>593.65783100250474</c:v>
                </c:pt>
                <c:pt idx="7" formatCode="#,##0">
                  <c:v>968.99208513876158</c:v>
                </c:pt>
                <c:pt idx="8" formatCode="#,##0">
                  <c:v>705.24630540536759</c:v>
                </c:pt>
              </c:numCache>
            </c:numRef>
          </c:val>
        </c:ser>
        <c:gapWidth val="70"/>
        <c:axId val="128635648"/>
        <c:axId val="128645376"/>
      </c:barChart>
      <c:catAx>
        <c:axId val="128635648"/>
        <c:scaling>
          <c:orientation val="maxMin"/>
        </c:scaling>
        <c:axPos val="l"/>
        <c:tickLblPos val="nextTo"/>
        <c:crossAx val="128645376"/>
        <c:crosses val="autoZero"/>
        <c:auto val="1"/>
        <c:lblAlgn val="ctr"/>
        <c:lblOffset val="100"/>
      </c:catAx>
      <c:valAx>
        <c:axId val="128645376"/>
        <c:scaling>
          <c:orientation val="minMax"/>
        </c:scaling>
        <c:axPos val="t"/>
        <c:majorGridlines/>
        <c:numFmt formatCode="#,##0" sourceLinked="1"/>
        <c:tickLblPos val="high"/>
        <c:crossAx val="128635648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 zones à bâtir par habitant et emploi selon les types de communes (en m</a:t>
            </a:r>
            <a:r>
              <a:rPr lang="de-CH" sz="1000" baseline="30000"/>
              <a:t>2</a:t>
            </a:r>
            <a:r>
              <a:rPr lang="de-CH" sz="1000"/>
              <a:t>/habitant+emploi)</a:t>
            </a:r>
          </a:p>
        </c:rich>
      </c:tx>
    </c:title>
    <c:plotArea>
      <c:layout>
        <c:manualLayout>
          <c:layoutTarget val="inner"/>
          <c:xMode val="edge"/>
          <c:yMode val="edge"/>
          <c:x val="0.38804155537826523"/>
          <c:y val="0.19563876651982379"/>
          <c:w val="0.56297166048076641"/>
          <c:h val="0.63232751743036564"/>
        </c:manualLayout>
      </c:layout>
      <c:barChart>
        <c:barDir val="bar"/>
        <c:grouping val="clustered"/>
        <c:ser>
          <c:idx val="0"/>
          <c:order val="0"/>
          <c:dLbls>
            <c:dLbl>
              <c:idx val="1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Statistique_Types_comm!$I$4:$I$12</c:f>
              <c:numCache>
                <c:formatCode>General</c:formatCode>
                <c:ptCount val="9"/>
                <c:pt idx="0" formatCode="#,##0">
                  <c:v>108.71412581033042</c:v>
                </c:pt>
                <c:pt idx="1">
                  <c:v>0</c:v>
                </c:pt>
                <c:pt idx="2" formatCode="#,##0">
                  <c:v>281.15761967733289</c:v>
                </c:pt>
                <c:pt idx="3" formatCode="#,##0">
                  <c:v>158.4848719895935</c:v>
                </c:pt>
                <c:pt idx="4" formatCode="#,##0">
                  <c:v>318.26905958912477</c:v>
                </c:pt>
                <c:pt idx="5" formatCode="#,##0">
                  <c:v>280.5587781902118</c:v>
                </c:pt>
                <c:pt idx="6" formatCode="#,##0">
                  <c:v>517.25564298849486</c:v>
                </c:pt>
                <c:pt idx="7" formatCode="#,##0">
                  <c:v>896.12045737546293</c:v>
                </c:pt>
                <c:pt idx="8" formatCode="#,##0">
                  <c:v>453.18015456753386</c:v>
                </c:pt>
              </c:numCache>
            </c:numRef>
          </c:val>
        </c:ser>
        <c:gapWidth val="70"/>
        <c:axId val="38748160"/>
        <c:axId val="38751616"/>
      </c:barChart>
      <c:catAx>
        <c:axId val="38748160"/>
        <c:scaling>
          <c:orientation val="maxMin"/>
        </c:scaling>
        <c:axPos val="l"/>
        <c:tickLblPos val="nextTo"/>
        <c:crossAx val="38751616"/>
        <c:crosses val="autoZero"/>
        <c:auto val="1"/>
        <c:lblAlgn val="ctr"/>
        <c:lblOffset val="100"/>
      </c:catAx>
      <c:valAx>
        <c:axId val="38751616"/>
        <c:scaling>
          <c:orientation val="minMax"/>
        </c:scaling>
        <c:axPos val="t"/>
        <c:majorGridlines/>
        <c:numFmt formatCode="#,##0" sourceLinked="1"/>
        <c:tickLblPos val="high"/>
        <c:crossAx val="3874816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hectares)</a:t>
            </a:r>
          </a:p>
        </c:rich>
      </c:tx>
    </c:title>
    <c:plotArea>
      <c:layout/>
      <c:barChart>
        <c:barDir val="bar"/>
        <c:grouping val="stacked"/>
        <c:ser>
          <c:idx val="0"/>
          <c:order val="0"/>
          <c:tx>
            <c:v>Construit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Analyse_nonconstr_Aff_principal!$E$4:$E$12</c:f>
              <c:numCache>
                <c:formatCode>#,##0</c:formatCode>
                <c:ptCount val="9"/>
                <c:pt idx="0">
                  <c:v>6275.1886355340794</c:v>
                </c:pt>
                <c:pt idx="1">
                  <c:v>762.24172451851393</c:v>
                </c:pt>
                <c:pt idx="2">
                  <c:v>123.82759761619282</c:v>
                </c:pt>
                <c:pt idx="3">
                  <c:v>520.66707164410911</c:v>
                </c:pt>
                <c:pt idx="4">
                  <c:v>1317.58660607568</c:v>
                </c:pt>
                <c:pt idx="5">
                  <c:v>101.936749499999</c:v>
                </c:pt>
                <c:pt idx="6">
                  <c:v>29.560703733749797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Analyse_nonconstr_Aff_principal!$F$4:$F$12</c:f>
              <c:numCache>
                <c:formatCode>#,##0</c:formatCode>
                <c:ptCount val="9"/>
                <c:pt idx="0">
                  <c:v>825.57335185967213</c:v>
                </c:pt>
                <c:pt idx="1">
                  <c:v>110.07978187734898</c:v>
                </c:pt>
                <c:pt idx="2">
                  <c:v>15.847138369554802</c:v>
                </c:pt>
                <c:pt idx="3">
                  <c:v>20.264354684646001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Analyse_nonconstr_Aff_principal!$G$4:$G$12</c:f>
              <c:numCache>
                <c:formatCode>#,##0</c:formatCode>
                <c:ptCount val="9"/>
                <c:pt idx="0">
                  <c:v>897.94641896105804</c:v>
                </c:pt>
                <c:pt idx="1">
                  <c:v>435.889193900137</c:v>
                </c:pt>
                <c:pt idx="2">
                  <c:v>24.627843851459399</c:v>
                </c:pt>
                <c:pt idx="3">
                  <c:v>15.824769325706901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38785792"/>
        <c:axId val="38787328"/>
      </c:barChart>
      <c:catAx>
        <c:axId val="38785792"/>
        <c:scaling>
          <c:orientation val="maxMin"/>
        </c:scaling>
        <c:axPos val="l"/>
        <c:tickLblPos val="nextTo"/>
        <c:crossAx val="38787328"/>
        <c:crosses val="autoZero"/>
        <c:auto val="1"/>
        <c:lblAlgn val="ctr"/>
        <c:lblOffset val="100"/>
      </c:catAx>
      <c:valAx>
        <c:axId val="38787328"/>
        <c:scaling>
          <c:orientation val="minMax"/>
        </c:scaling>
        <c:axPos val="t"/>
        <c:majorGridlines/>
        <c:numFmt formatCode="#,##0" sourceLinked="1"/>
        <c:tickLblPos val="high"/>
        <c:crossAx val="38785792"/>
        <c:crosses val="autoZero"/>
        <c:crossBetween val="between"/>
        <c:majorUnit val="1500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pourcentages)</a:t>
            </a:r>
          </a:p>
        </c:rich>
      </c:tx>
    </c:title>
    <c:plotArea>
      <c:layout/>
      <c:barChart>
        <c:barDir val="bar"/>
        <c:grouping val="percentStacked"/>
        <c:ser>
          <c:idx val="0"/>
          <c:order val="0"/>
          <c:tx>
            <c:v>Construit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Analyse_nonconstr_Aff_principal!$H$4:$H$12</c:f>
              <c:numCache>
                <c:formatCode>0%</c:formatCode>
                <c:ptCount val="9"/>
                <c:pt idx="0">
                  <c:v>0.78452524041863703</c:v>
                </c:pt>
                <c:pt idx="1">
                  <c:v>0.58265975377364421</c:v>
                </c:pt>
                <c:pt idx="2">
                  <c:v>0.75365583266484737</c:v>
                </c:pt>
                <c:pt idx="3">
                  <c:v>0.93517966339300362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Analyse_nonconstr_Aff_principal!$I$4:$I$12</c:f>
              <c:numCache>
                <c:formatCode>0%</c:formatCode>
                <c:ptCount val="9"/>
                <c:pt idx="0">
                  <c:v>0.10321333269303468</c:v>
                </c:pt>
                <c:pt idx="1">
                  <c:v>8.4145300028842435E-2</c:v>
                </c:pt>
                <c:pt idx="2">
                  <c:v>9.6450940607605423E-2</c:v>
                </c:pt>
                <c:pt idx="3">
                  <c:v>3.6397178590577561E-2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Analyse_nonconstr_Aff_principal!$J$4:$J$12</c:f>
              <c:numCache>
                <c:formatCode>0%</c:formatCode>
                <c:ptCount val="9"/>
                <c:pt idx="0">
                  <c:v>0.11226142688832838</c:v>
                </c:pt>
                <c:pt idx="1">
                  <c:v>0.33319494619751339</c:v>
                </c:pt>
                <c:pt idx="2">
                  <c:v>0.14989322672754721</c:v>
                </c:pt>
                <c:pt idx="3">
                  <c:v>2.8423158016418697E-2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37582720"/>
        <c:axId val="37584256"/>
      </c:barChart>
      <c:catAx>
        <c:axId val="37582720"/>
        <c:scaling>
          <c:orientation val="maxMin"/>
        </c:scaling>
        <c:axPos val="l"/>
        <c:tickLblPos val="nextTo"/>
        <c:crossAx val="37584256"/>
        <c:crosses val="autoZero"/>
        <c:auto val="1"/>
        <c:lblAlgn val="ctr"/>
        <c:lblOffset val="100"/>
      </c:catAx>
      <c:valAx>
        <c:axId val="37584256"/>
        <c:scaling>
          <c:orientation val="minMax"/>
        </c:scaling>
        <c:axPos val="t"/>
        <c:majorGridlines/>
        <c:numFmt formatCode="0%" sourceLinked="1"/>
        <c:tickLblPos val="high"/>
        <c:crossAx val="37582720"/>
        <c:crosses val="autoZero"/>
        <c:crossBetween val="between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Zones à bâtir construites/non construites par type de commune (en hectares)</a:t>
            </a:r>
          </a:p>
        </c:rich>
      </c:tx>
    </c:title>
    <c:plotArea>
      <c:layout/>
      <c:barChart>
        <c:barDir val="bar"/>
        <c:grouping val="stacked"/>
        <c:ser>
          <c:idx val="0"/>
          <c:order val="0"/>
          <c:tx>
            <c:v>Construit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Analyse_nonconstr_Types_comm!$E$4:$E$12</c:f>
              <c:numCache>
                <c:formatCode>General</c:formatCode>
                <c:ptCount val="9"/>
                <c:pt idx="0" formatCode="#,##0">
                  <c:v>848.294995118712</c:v>
                </c:pt>
                <c:pt idx="1">
                  <c:v>0</c:v>
                </c:pt>
                <c:pt idx="2" formatCode="#,##0">
                  <c:v>2190.7084590230152</c:v>
                </c:pt>
                <c:pt idx="3" formatCode="#,##0">
                  <c:v>1130.3289042879928</c:v>
                </c:pt>
                <c:pt idx="4" formatCode="#,##0">
                  <c:v>3317.8837228403991</c:v>
                </c:pt>
                <c:pt idx="5" formatCode="#,##0">
                  <c:v>166.03655182244452</c:v>
                </c:pt>
                <c:pt idx="6" formatCode="#,##0">
                  <c:v>901.22649851421215</c:v>
                </c:pt>
                <c:pt idx="7" formatCode="#,##0">
                  <c:v>466.62756773838498</c:v>
                </c:pt>
                <c:pt idx="8" formatCode="#,##0">
                  <c:v>109.9023892771273</c:v>
                </c:pt>
              </c:numCache>
            </c:numRef>
          </c:val>
        </c:ser>
        <c:ser>
          <c:idx val="1"/>
          <c:order val="1"/>
          <c:tx>
            <c:v>Imprécision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Analyse_nonconstr_Types_comm!$F$4:$F$12</c:f>
              <c:numCache>
                <c:formatCode>General</c:formatCode>
                <c:ptCount val="9"/>
                <c:pt idx="0" formatCode="#,##0">
                  <c:v>68.462158068660429</c:v>
                </c:pt>
                <c:pt idx="1">
                  <c:v>0</c:v>
                </c:pt>
                <c:pt idx="2" formatCode="#,##0">
                  <c:v>236.99307162387004</c:v>
                </c:pt>
                <c:pt idx="3" formatCode="#,##0">
                  <c:v>87.628265051156006</c:v>
                </c:pt>
                <c:pt idx="4" formatCode="#,##0">
                  <c:v>365.47316024326608</c:v>
                </c:pt>
                <c:pt idx="5" formatCode="#,##0">
                  <c:v>23.307861323596406</c:v>
                </c:pt>
                <c:pt idx="6" formatCode="#,##0">
                  <c:v>113.929800448647</c:v>
                </c:pt>
                <c:pt idx="7" formatCode="#,##0">
                  <c:v>64.152557732215996</c:v>
                </c:pt>
                <c:pt idx="8" formatCode="#,##0">
                  <c:v>11.817752299812019</c:v>
                </c:pt>
              </c:numCache>
            </c:numRef>
          </c:val>
        </c:ser>
        <c:ser>
          <c:idx val="2"/>
          <c:order val="2"/>
          <c:tx>
            <c:v>Non construit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Analyse_nonconstr_Types_comm!$G$4:$G$12</c:f>
              <c:numCache>
                <c:formatCode>General</c:formatCode>
                <c:ptCount val="9"/>
                <c:pt idx="0" formatCode="#,##0">
                  <c:v>84.782602252877595</c:v>
                </c:pt>
                <c:pt idx="1">
                  <c:v>0</c:v>
                </c:pt>
                <c:pt idx="2" formatCode="#,##0">
                  <c:v>303.60416570856501</c:v>
                </c:pt>
                <c:pt idx="3" formatCode="#,##0">
                  <c:v>147.817912005571</c:v>
                </c:pt>
                <c:pt idx="4" formatCode="#,##0">
                  <c:v>477.31087911304496</c:v>
                </c:pt>
                <c:pt idx="5" formatCode="#,##0">
                  <c:v>27.920304684459097</c:v>
                </c:pt>
                <c:pt idx="6" formatCode="#,##0">
                  <c:v>205.463567361391</c:v>
                </c:pt>
                <c:pt idx="7" formatCode="#,##0">
                  <c:v>118.63836998939701</c:v>
                </c:pt>
                <c:pt idx="8" formatCode="#,##0">
                  <c:v>8.7504249230536804</c:v>
                </c:pt>
              </c:numCache>
            </c:numRef>
          </c:val>
        </c:ser>
        <c:gapWidth val="50"/>
        <c:overlap val="100"/>
        <c:axId val="40030208"/>
        <c:axId val="40031744"/>
      </c:barChart>
      <c:catAx>
        <c:axId val="40030208"/>
        <c:scaling>
          <c:orientation val="maxMin"/>
        </c:scaling>
        <c:axPos val="l"/>
        <c:tickLblPos val="nextTo"/>
        <c:crossAx val="40031744"/>
        <c:crosses val="autoZero"/>
        <c:auto val="1"/>
        <c:lblAlgn val="ctr"/>
        <c:lblOffset val="100"/>
      </c:catAx>
      <c:valAx>
        <c:axId val="40031744"/>
        <c:scaling>
          <c:orientation val="minMax"/>
        </c:scaling>
        <c:axPos val="t"/>
        <c:majorGridlines/>
        <c:numFmt formatCode="#,##0" sourceLinked="1"/>
        <c:tickLblPos val="high"/>
        <c:crossAx val="40030208"/>
        <c:crosses val="autoZero"/>
        <c:crossBetween val="between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Zones à bâtir construites/non construites par type de commune (en pourcentages)</a:t>
            </a:r>
          </a:p>
        </c:rich>
      </c:tx>
    </c:title>
    <c:plotArea>
      <c:layout/>
      <c:barChart>
        <c:barDir val="bar"/>
        <c:grouping val="percentStacked"/>
        <c:ser>
          <c:idx val="0"/>
          <c:order val="0"/>
          <c:tx>
            <c:v>Construit</c:v>
          </c:tx>
          <c:dLbls>
            <c:dLbl>
              <c:idx val="1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Analyse_nonconstr_Types_comm!$H$4:$H$12</c:f>
              <c:numCache>
                <c:formatCode>General</c:formatCode>
                <c:ptCount val="9"/>
                <c:pt idx="0" formatCode="0%">
                  <c:v>0.84699083637056849</c:v>
                </c:pt>
                <c:pt idx="1">
                  <c:v>0</c:v>
                </c:pt>
                <c:pt idx="2" formatCode="0%">
                  <c:v>0.80207369755286373</c:v>
                </c:pt>
                <c:pt idx="3" formatCode="0%">
                  <c:v>0.82760984566733309</c:v>
                </c:pt>
                <c:pt idx="4" formatCode="0%">
                  <c:v>0.79744019769765373</c:v>
                </c:pt>
                <c:pt idx="5" formatCode="0%">
                  <c:v>0.76421313814964953</c:v>
                </c:pt>
                <c:pt idx="6" formatCode="0%">
                  <c:v>0.73833510610321895</c:v>
                </c:pt>
                <c:pt idx="7" formatCode="0%">
                  <c:v>0.7185313799969032</c:v>
                </c:pt>
                <c:pt idx="8" formatCode="0%">
                  <c:v>0.84235389042426823</c:v>
                </c:pt>
              </c:numCache>
            </c:numRef>
          </c:val>
        </c:ser>
        <c:ser>
          <c:idx val="1"/>
          <c:order val="1"/>
          <c:tx>
            <c:v>Imprécision</c:v>
          </c:tx>
          <c:dLbls>
            <c:dLbl>
              <c:idx val="1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Analyse_nonconstr_Types_comm!$I$4:$I$12</c:f>
              <c:numCache>
                <c:formatCode>General</c:formatCode>
                <c:ptCount val="9"/>
                <c:pt idx="0" formatCode="0%">
                  <c:v>6.8356905152073863E-2</c:v>
                </c:pt>
                <c:pt idx="1">
                  <c:v>0</c:v>
                </c:pt>
                <c:pt idx="2" formatCode="0%">
                  <c:v>8.6769149253452124E-2</c:v>
                </c:pt>
                <c:pt idx="3" formatCode="0%">
                  <c:v>6.4160099454207822E-2</c:v>
                </c:pt>
                <c:pt idx="4" formatCode="0%">
                  <c:v>8.7840024998849464E-2</c:v>
                </c:pt>
                <c:pt idx="5" formatCode="0%">
                  <c:v>0.10727863021818448</c:v>
                </c:pt>
                <c:pt idx="6" formatCode="0%">
                  <c:v>9.333765866987967E-2</c:v>
                </c:pt>
                <c:pt idx="7" formatCode="0%">
                  <c:v>9.8784617593583118E-2</c:v>
                </c:pt>
                <c:pt idx="8" formatCode="0%">
                  <c:v>9.0577918198988222E-2</c:v>
                </c:pt>
              </c:numCache>
            </c:numRef>
          </c:val>
        </c:ser>
        <c:ser>
          <c:idx val="2"/>
          <c:order val="2"/>
          <c:tx>
            <c:v>Non construit</c:v>
          </c:tx>
          <c:dLbls>
            <c:dLbl>
              <c:idx val="1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Analyse_nonconstr_Types_comm!$J$4:$J$12</c:f>
              <c:numCache>
                <c:formatCode>General</c:formatCode>
                <c:ptCount val="9"/>
                <c:pt idx="0" formatCode="0%">
                  <c:v>8.4652258477357634E-2</c:v>
                </c:pt>
                <c:pt idx="1">
                  <c:v>0</c:v>
                </c:pt>
                <c:pt idx="2" formatCode="0%">
                  <c:v>0.11115715319368419</c:v>
                </c:pt>
                <c:pt idx="3" formatCode="0%">
                  <c:v>0.10823005487845912</c:v>
                </c:pt>
                <c:pt idx="4" formatCode="0%">
                  <c:v>0.11471977730349681</c:v>
                </c:pt>
                <c:pt idx="5" formatCode="0%">
                  <c:v>0.12850823163216607</c:v>
                </c:pt>
                <c:pt idx="6" formatCode="0%">
                  <c:v>0.16832723522690141</c:v>
                </c:pt>
                <c:pt idx="7" formatCode="0%">
                  <c:v>0.18268400240951366</c:v>
                </c:pt>
                <c:pt idx="8" formatCode="0%">
                  <c:v>6.706819137674358E-2</c:v>
                </c:pt>
              </c:numCache>
            </c:numRef>
          </c:val>
        </c:ser>
        <c:gapWidth val="50"/>
        <c:overlap val="100"/>
        <c:axId val="40146048"/>
        <c:axId val="40147584"/>
      </c:barChart>
      <c:catAx>
        <c:axId val="40146048"/>
        <c:scaling>
          <c:orientation val="maxMin"/>
        </c:scaling>
        <c:axPos val="l"/>
        <c:tickLblPos val="nextTo"/>
        <c:crossAx val="40147584"/>
        <c:crosses val="autoZero"/>
        <c:auto val="1"/>
        <c:lblAlgn val="ctr"/>
        <c:lblOffset val="100"/>
      </c:catAx>
      <c:valAx>
        <c:axId val="40147584"/>
        <c:scaling>
          <c:orientation val="minMax"/>
        </c:scaling>
        <c:axPos val="t"/>
        <c:majorGridlines/>
        <c:numFmt formatCode="0%" sourceLinked="1"/>
        <c:tickLblPos val="high"/>
        <c:crossAx val="40146048"/>
        <c:crosses val="autoZero"/>
        <c:crossBetween val="between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44450</xdr:colOff>
      <xdr:row>14</xdr:row>
      <xdr:rowOff>69850</xdr:rowOff>
    </xdr:from>
    <xdr:to>
      <xdr:col>8</xdr:col>
      <xdr:colOff>552450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81675" y="32956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69850</xdr:rowOff>
    </xdr:from>
    <xdr:to>
      <xdr:col>3</xdr:col>
      <xdr:colOff>288925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492125</xdr:colOff>
      <xdr:row>14</xdr:row>
      <xdr:rowOff>69850</xdr:rowOff>
    </xdr:from>
    <xdr:to>
      <xdr:col>7</xdr:col>
      <xdr:colOff>933450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581650" y="32480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10250" y="31432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1092200</xdr:colOff>
      <xdr:row>14</xdr:row>
      <xdr:rowOff>69850</xdr:rowOff>
    </xdr:from>
    <xdr:to>
      <xdr:col>8</xdr:col>
      <xdr:colOff>952500</xdr:colOff>
      <xdr:row>34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34050" y="35433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53100" y="34194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69850</xdr:rowOff>
    </xdr:from>
    <xdr:to>
      <xdr:col>3</xdr:col>
      <xdr:colOff>688975</xdr:colOff>
      <xdr:row>36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543550" y="36099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219825" y="31242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00700" y="30670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44450</xdr:colOff>
      <xdr:row>14</xdr:row>
      <xdr:rowOff>69850</xdr:rowOff>
    </xdr:from>
    <xdr:to>
      <xdr:col>8</xdr:col>
      <xdr:colOff>552450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6350</xdr:rowOff>
    </xdr:from>
    <xdr:to>
      <xdr:col>3</xdr:col>
      <xdr:colOff>889000</xdr:colOff>
      <xdr:row>51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24525" y="32385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086475" y="35147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57850" y="35718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69850</xdr:rowOff>
    </xdr:from>
    <xdr:to>
      <xdr:col>3</xdr:col>
      <xdr:colOff>288925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492125</xdr:colOff>
      <xdr:row>14</xdr:row>
      <xdr:rowOff>69850</xdr:rowOff>
    </xdr:from>
    <xdr:to>
      <xdr:col>7</xdr:col>
      <xdr:colOff>933450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429375" y="33242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4"/>
  <sheetViews>
    <sheetView tabSelected="1" workbookViewId="0">
      <selection activeCell="A4" sqref="A4:B5"/>
    </sheetView>
  </sheetViews>
  <sheetFormatPr baseColWidth="10" defaultRowHeight="15"/>
  <cols>
    <col min="1" max="1" width="43.7109375" style="41" customWidth="1"/>
    <col min="2" max="2" width="57.7109375" style="42" customWidth="1"/>
  </cols>
  <sheetData>
    <row r="1" spans="1:2" ht="18.75">
      <c r="A1" s="54" t="s">
        <v>62</v>
      </c>
    </row>
    <row r="2" spans="1:2" ht="18.75">
      <c r="A2" s="54" t="s">
        <v>63</v>
      </c>
    </row>
    <row r="4" spans="1:2" ht="12.75" customHeight="1">
      <c r="A4" s="75" t="s">
        <v>61</v>
      </c>
      <c r="B4" s="76"/>
    </row>
    <row r="5" spans="1:2" ht="12.75" customHeight="1">
      <c r="A5" s="77"/>
      <c r="B5" s="78"/>
    </row>
    <row r="6" spans="1:2">
      <c r="A6" s="30" t="s">
        <v>45</v>
      </c>
      <c r="B6" s="48" t="s">
        <v>46</v>
      </c>
    </row>
    <row r="7" spans="1:2">
      <c r="A7" s="31"/>
      <c r="B7" s="49"/>
    </row>
    <row r="8" spans="1:2">
      <c r="A8" s="32" t="s">
        <v>47</v>
      </c>
      <c r="B8" s="48" t="s">
        <v>48</v>
      </c>
    </row>
    <row r="9" spans="1:2">
      <c r="A9" s="33" t="s">
        <v>49</v>
      </c>
      <c r="B9" s="49" t="s">
        <v>50</v>
      </c>
    </row>
    <row r="10" spans="1:2">
      <c r="A10" s="34"/>
      <c r="B10" s="49" t="s">
        <v>133</v>
      </c>
    </row>
    <row r="11" spans="1:2" ht="45">
      <c r="A11" s="33"/>
      <c r="B11" s="49" t="s">
        <v>143</v>
      </c>
    </row>
    <row r="12" spans="1:2">
      <c r="A12" s="35"/>
      <c r="B12" s="50"/>
    </row>
    <row r="13" spans="1:2">
      <c r="A13" s="31" t="s">
        <v>51</v>
      </c>
      <c r="B13" s="49"/>
    </row>
    <row r="14" spans="1:2">
      <c r="A14" s="36" t="s">
        <v>52</v>
      </c>
      <c r="B14" s="49">
        <v>19</v>
      </c>
    </row>
    <row r="15" spans="1:2">
      <c r="A15" s="37" t="s">
        <v>53</v>
      </c>
      <c r="B15" s="49" t="s">
        <v>54</v>
      </c>
    </row>
    <row r="16" spans="1:2">
      <c r="A16" s="31"/>
      <c r="B16" s="49"/>
    </row>
    <row r="17" spans="1:2">
      <c r="A17" s="38" t="s">
        <v>55</v>
      </c>
      <c r="B17" s="48" t="s">
        <v>54</v>
      </c>
    </row>
    <row r="18" spans="1:2" ht="30">
      <c r="A18" s="34"/>
      <c r="B18" s="49" t="s">
        <v>56</v>
      </c>
    </row>
    <row r="19" spans="1:2">
      <c r="A19" s="39"/>
      <c r="B19" s="50"/>
    </row>
    <row r="20" spans="1:2" ht="30">
      <c r="A20" s="30" t="s">
        <v>57</v>
      </c>
      <c r="B20" s="51" t="s">
        <v>58</v>
      </c>
    </row>
    <row r="21" spans="1:2">
      <c r="A21" s="31"/>
      <c r="B21" s="52" t="s">
        <v>59</v>
      </c>
    </row>
    <row r="22" spans="1:2">
      <c r="A22" s="40"/>
      <c r="B22" s="53"/>
    </row>
    <row r="24" spans="1:2" s="56" customFormat="1" ht="16.5" customHeight="1">
      <c r="A24" s="55" t="s">
        <v>64</v>
      </c>
      <c r="B24" s="55"/>
    </row>
    <row r="25" spans="1:2" s="62" customFormat="1" ht="16.5" customHeight="1">
      <c r="A25" s="57" t="s">
        <v>81</v>
      </c>
      <c r="B25" s="61"/>
    </row>
    <row r="26" spans="1:2">
      <c r="A26" s="57" t="s">
        <v>65</v>
      </c>
      <c r="B26" s="58"/>
    </row>
    <row r="27" spans="1:2">
      <c r="A27" s="57" t="s">
        <v>66</v>
      </c>
      <c r="B27" s="58"/>
    </row>
    <row r="28" spans="1:2">
      <c r="A28" s="57" t="s">
        <v>67</v>
      </c>
      <c r="B28" s="58"/>
    </row>
    <row r="29" spans="1:2">
      <c r="A29" s="57" t="s">
        <v>68</v>
      </c>
      <c r="B29" s="58"/>
    </row>
    <row r="30" spans="1:2">
      <c r="A30" s="57" t="s">
        <v>69</v>
      </c>
      <c r="B30" s="58"/>
    </row>
    <row r="31" spans="1:2">
      <c r="A31" s="57" t="s">
        <v>70</v>
      </c>
      <c r="B31" s="58"/>
    </row>
    <row r="35" spans="1:1">
      <c r="A35" s="64" t="s">
        <v>63</v>
      </c>
    </row>
    <row r="36" spans="1:1">
      <c r="A36" s="64" t="s">
        <v>82</v>
      </c>
    </row>
    <row r="37" spans="1:1">
      <c r="A37" s="64" t="s">
        <v>83</v>
      </c>
    </row>
    <row r="38" spans="1:1">
      <c r="A38" s="64"/>
    </row>
    <row r="39" spans="1:1">
      <c r="A39" s="64" t="s">
        <v>84</v>
      </c>
    </row>
    <row r="40" spans="1:1">
      <c r="A40" s="64" t="s">
        <v>62</v>
      </c>
    </row>
    <row r="41" spans="1:1">
      <c r="A41" s="64" t="s">
        <v>85</v>
      </c>
    </row>
    <row r="42" spans="1:1">
      <c r="A42" s="63" t="s">
        <v>86</v>
      </c>
    </row>
    <row r="43" spans="1:1">
      <c r="A43" s="64"/>
    </row>
    <row r="44" spans="1:1">
      <c r="A44" s="64" t="s">
        <v>87</v>
      </c>
    </row>
  </sheetData>
  <mergeCells count="1">
    <mergeCell ref="A4:B5"/>
  </mergeCells>
  <hyperlinks>
    <hyperlink ref="A42" r:id="rId1"/>
  </hyperlinks>
  <pageMargins left="0.70866141732283472" right="0.70866141732283472" top="0.78740157480314965" bottom="0.78740157480314965" header="0.31496062992125984" footer="0.31496062992125984"/>
  <pageSetup paperSize="9" scale="8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9"/>
  <sheetViews>
    <sheetView workbookViewId="0">
      <selection sqref="A1:A2"/>
    </sheetView>
  </sheetViews>
  <sheetFormatPr baseColWidth="10" defaultRowHeight="15"/>
  <cols>
    <col min="1" max="1" width="52.7109375" style="73" customWidth="1"/>
    <col min="2" max="2" width="70.7109375" style="73" customWidth="1"/>
    <col min="3" max="16384" width="11.42578125" style="65"/>
  </cols>
  <sheetData>
    <row r="1" spans="1:2">
      <c r="A1" s="79" t="s">
        <v>88</v>
      </c>
      <c r="B1" s="81" t="s">
        <v>89</v>
      </c>
    </row>
    <row r="2" spans="1:2">
      <c r="A2" s="80"/>
      <c r="B2" s="82"/>
    </row>
    <row r="3" spans="1:2">
      <c r="A3" s="66" t="s">
        <v>18</v>
      </c>
      <c r="B3" s="67" t="s">
        <v>90</v>
      </c>
    </row>
    <row r="4" spans="1:2">
      <c r="A4" s="68" t="s">
        <v>25</v>
      </c>
      <c r="B4" s="69" t="s">
        <v>91</v>
      </c>
    </row>
    <row r="5" spans="1:2" ht="30">
      <c r="A5" s="68" t="s">
        <v>19</v>
      </c>
      <c r="B5" s="69" t="s">
        <v>92</v>
      </c>
    </row>
    <row r="6" spans="1:2" ht="45" customHeight="1">
      <c r="A6" s="68" t="s">
        <v>26</v>
      </c>
      <c r="B6" s="70" t="s">
        <v>93</v>
      </c>
    </row>
    <row r="7" spans="1:2">
      <c r="A7" s="68" t="s">
        <v>20</v>
      </c>
      <c r="B7" s="69" t="s">
        <v>94</v>
      </c>
    </row>
    <row r="8" spans="1:2" ht="30">
      <c r="A8" s="68" t="s">
        <v>21</v>
      </c>
      <c r="B8" s="69" t="s">
        <v>95</v>
      </c>
    </row>
    <row r="9" spans="1:2" ht="30">
      <c r="A9" s="68" t="s">
        <v>22</v>
      </c>
      <c r="B9" s="69" t="s">
        <v>96</v>
      </c>
    </row>
    <row r="10" spans="1:2" ht="17.25">
      <c r="A10" s="68" t="s">
        <v>97</v>
      </c>
      <c r="B10" s="69" t="s">
        <v>98</v>
      </c>
    </row>
    <row r="11" spans="1:2" ht="30">
      <c r="A11" s="68" t="s">
        <v>99</v>
      </c>
      <c r="B11" s="69" t="s">
        <v>100</v>
      </c>
    </row>
    <row r="12" spans="1:2" ht="17.25">
      <c r="A12" s="68" t="s">
        <v>101</v>
      </c>
      <c r="B12" s="69" t="s">
        <v>102</v>
      </c>
    </row>
    <row r="13" spans="1:2" ht="30">
      <c r="A13" s="68" t="s">
        <v>103</v>
      </c>
      <c r="B13" s="69" t="s">
        <v>104</v>
      </c>
    </row>
    <row r="14" spans="1:2" ht="15" customHeight="1">
      <c r="A14" s="68" t="s">
        <v>77</v>
      </c>
      <c r="B14" s="69" t="s">
        <v>105</v>
      </c>
    </row>
    <row r="15" spans="1:2" ht="15" customHeight="1">
      <c r="A15" s="68" t="s">
        <v>78</v>
      </c>
      <c r="B15" s="69" t="s">
        <v>106</v>
      </c>
    </row>
    <row r="16" spans="1:2">
      <c r="A16" s="68" t="s">
        <v>107</v>
      </c>
      <c r="B16" s="69" t="s">
        <v>108</v>
      </c>
    </row>
    <row r="17" spans="1:2" ht="30">
      <c r="A17" s="68" t="s">
        <v>79</v>
      </c>
      <c r="B17" s="69" t="s">
        <v>109</v>
      </c>
    </row>
    <row r="18" spans="1:2">
      <c r="A18" s="68" t="s">
        <v>28</v>
      </c>
      <c r="B18" s="69" t="s">
        <v>110</v>
      </c>
    </row>
    <row r="19" spans="1:2">
      <c r="A19" s="68" t="s">
        <v>29</v>
      </c>
      <c r="B19" s="69" t="s">
        <v>111</v>
      </c>
    </row>
    <row r="20" spans="1:2" ht="30">
      <c r="A20" s="68" t="s">
        <v>80</v>
      </c>
      <c r="B20" s="69" t="s">
        <v>112</v>
      </c>
    </row>
    <row r="21" spans="1:2">
      <c r="A21" s="68" t="s">
        <v>30</v>
      </c>
      <c r="B21" s="69" t="s">
        <v>111</v>
      </c>
    </row>
    <row r="22" spans="1:2" ht="17.25">
      <c r="A22" s="68" t="s">
        <v>113</v>
      </c>
      <c r="B22" s="69" t="s">
        <v>114</v>
      </c>
    </row>
    <row r="23" spans="1:2" ht="45">
      <c r="A23" s="68" t="s">
        <v>134</v>
      </c>
      <c r="B23" s="69" t="s">
        <v>115</v>
      </c>
    </row>
    <row r="24" spans="1:2" ht="30">
      <c r="A24" s="68" t="s">
        <v>31</v>
      </c>
      <c r="B24" s="69" t="s">
        <v>116</v>
      </c>
    </row>
    <row r="25" spans="1:2" ht="30">
      <c r="A25" s="68" t="s">
        <v>32</v>
      </c>
      <c r="B25" s="69" t="s">
        <v>117</v>
      </c>
    </row>
    <row r="26" spans="1:2" ht="30">
      <c r="A26" s="68" t="s">
        <v>137</v>
      </c>
      <c r="B26" s="69" t="s">
        <v>118</v>
      </c>
    </row>
    <row r="27" spans="1:2" ht="30">
      <c r="A27" s="68" t="s">
        <v>139</v>
      </c>
      <c r="B27" s="69" t="s">
        <v>119</v>
      </c>
    </row>
    <row r="28" spans="1:2" ht="30">
      <c r="A28" s="68" t="s">
        <v>33</v>
      </c>
      <c r="B28" s="69" t="s">
        <v>120</v>
      </c>
    </row>
    <row r="29" spans="1:2" ht="30">
      <c r="A29" s="68" t="s">
        <v>34</v>
      </c>
      <c r="B29" s="69" t="s">
        <v>121</v>
      </c>
    </row>
    <row r="30" spans="1:2" ht="30">
      <c r="A30" s="68" t="s">
        <v>35</v>
      </c>
      <c r="B30" s="69" t="s">
        <v>122</v>
      </c>
    </row>
    <row r="31" spans="1:2" ht="30">
      <c r="A31" s="68" t="s">
        <v>138</v>
      </c>
      <c r="B31" s="69" t="s">
        <v>123</v>
      </c>
    </row>
    <row r="32" spans="1:2" ht="30">
      <c r="A32" s="68" t="s">
        <v>140</v>
      </c>
      <c r="B32" s="69" t="s">
        <v>124</v>
      </c>
    </row>
    <row r="33" spans="1:2" ht="30">
      <c r="A33" s="68" t="s">
        <v>36</v>
      </c>
      <c r="B33" s="69" t="s">
        <v>125</v>
      </c>
    </row>
    <row r="34" spans="1:2">
      <c r="A34" s="68" t="s">
        <v>37</v>
      </c>
      <c r="B34" s="69" t="s">
        <v>126</v>
      </c>
    </row>
    <row r="35" spans="1:2">
      <c r="A35" s="68" t="s">
        <v>38</v>
      </c>
      <c r="B35" s="69" t="s">
        <v>127</v>
      </c>
    </row>
    <row r="36" spans="1:2">
      <c r="A36" s="68" t="s">
        <v>39</v>
      </c>
      <c r="B36" s="69" t="s">
        <v>128</v>
      </c>
    </row>
    <row r="37" spans="1:2" ht="30">
      <c r="A37" s="68" t="s">
        <v>40</v>
      </c>
      <c r="B37" s="69" t="s">
        <v>129</v>
      </c>
    </row>
    <row r="38" spans="1:2">
      <c r="A38" s="68" t="s">
        <v>130</v>
      </c>
      <c r="B38" s="69" t="s">
        <v>135</v>
      </c>
    </row>
    <row r="39" spans="1:2">
      <c r="A39" s="71" t="s">
        <v>131</v>
      </c>
      <c r="B39" s="72" t="s">
        <v>132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44.7109375" style="1" customWidth="1"/>
    <col min="3" max="3" width="17.7109375" style="1" customWidth="1"/>
    <col min="4" max="4" width="15.7109375" style="1" customWidth="1"/>
    <col min="5" max="6" width="17.7109375" style="1" customWidth="1"/>
    <col min="7" max="8" width="21.7109375" style="1" customWidth="1"/>
    <col min="9" max="9" width="24.7109375" style="1" customWidth="1"/>
    <col min="10" max="16384" width="11.42578125" style="1"/>
  </cols>
  <sheetData>
    <row r="1" spans="1:9" ht="18.75">
      <c r="A1" s="60" t="s">
        <v>71</v>
      </c>
      <c r="I1" s="74" t="s">
        <v>136</v>
      </c>
    </row>
    <row r="3" spans="1:9" ht="50.1" customHeight="1">
      <c r="A3" s="2" t="s">
        <v>18</v>
      </c>
      <c r="B3" s="2" t="s">
        <v>19</v>
      </c>
      <c r="C3" s="2" t="s">
        <v>20</v>
      </c>
      <c r="D3" s="2" t="s">
        <v>21</v>
      </c>
      <c r="E3" s="2" t="s">
        <v>22</v>
      </c>
      <c r="F3" s="2" t="s">
        <v>23</v>
      </c>
      <c r="G3" s="2" t="s">
        <v>41</v>
      </c>
      <c r="H3" s="2" t="s">
        <v>42</v>
      </c>
      <c r="I3" s="2" t="s">
        <v>43</v>
      </c>
    </row>
    <row r="4" spans="1:9" ht="15" customHeight="1">
      <c r="A4" s="5">
        <v>11</v>
      </c>
      <c r="B4" s="5" t="s">
        <v>0</v>
      </c>
      <c r="C4" s="6">
        <v>7998.70840635481</v>
      </c>
      <c r="D4" s="7">
        <f t="shared" ref="D4:D10" si="0">C4/$C$13</f>
        <v>0.69692996754384784</v>
      </c>
      <c r="E4" s="6">
        <v>267765</v>
      </c>
      <c r="F4" s="6">
        <v>59440</v>
      </c>
      <c r="G4" s="6">
        <f>(C4*10000)/E4</f>
        <v>298.72120726587906</v>
      </c>
      <c r="H4" s="6">
        <f>(C4*10000)/F4</f>
        <v>1345.6777265065293</v>
      </c>
      <c r="I4" s="6">
        <f>(C4*10000)/(E4+F4)</f>
        <v>244.45556780473436</v>
      </c>
    </row>
    <row r="5" spans="1:9" ht="15" customHeight="1">
      <c r="A5" s="8">
        <v>12</v>
      </c>
      <c r="B5" s="8" t="s">
        <v>1</v>
      </c>
      <c r="C5" s="9">
        <v>1308.2107002959999</v>
      </c>
      <c r="D5" s="10">
        <f t="shared" si="0"/>
        <v>0.11398480786891219</v>
      </c>
      <c r="E5" s="9">
        <v>3130</v>
      </c>
      <c r="F5" s="9">
        <v>29072</v>
      </c>
      <c r="G5" s="9">
        <f t="shared" ref="G5:G7" si="1">(C5*10000)/E5</f>
        <v>4179.5869019041529</v>
      </c>
      <c r="H5" s="9">
        <f t="shared" ref="H5:H7" si="2">(C5*10000)/F5</f>
        <v>449.98992167583924</v>
      </c>
      <c r="I5" s="9">
        <f t="shared" ref="I5:I7" si="3">(C5*10000)/(E5+F5)</f>
        <v>406.25138199366495</v>
      </c>
    </row>
    <row r="6" spans="1:9" ht="15" customHeight="1">
      <c r="A6" s="8">
        <v>13</v>
      </c>
      <c r="B6" s="8" t="s">
        <v>2</v>
      </c>
      <c r="C6" s="9">
        <v>164.30257983720702</v>
      </c>
      <c r="D6" s="10">
        <f t="shared" si="0"/>
        <v>1.4315735218243659E-2</v>
      </c>
      <c r="E6" s="9">
        <v>5132</v>
      </c>
      <c r="F6" s="9">
        <v>4699</v>
      </c>
      <c r="G6" s="9">
        <f t="shared" si="1"/>
        <v>320.15311737569567</v>
      </c>
      <c r="H6" s="9">
        <f t="shared" si="2"/>
        <v>349.65435164334332</v>
      </c>
      <c r="I6" s="9">
        <f t="shared" si="3"/>
        <v>167.12702658651921</v>
      </c>
    </row>
    <row r="7" spans="1:9" ht="15" customHeight="1">
      <c r="A7" s="8">
        <v>14</v>
      </c>
      <c r="B7" s="8" t="s">
        <v>3</v>
      </c>
      <c r="C7" s="9">
        <v>556.75619565446198</v>
      </c>
      <c r="D7" s="10">
        <f t="shared" si="0"/>
        <v>4.8510341627033986E-2</v>
      </c>
      <c r="E7" s="9">
        <v>33881</v>
      </c>
      <c r="F7" s="9">
        <v>23149</v>
      </c>
      <c r="G7" s="9">
        <f t="shared" si="1"/>
        <v>164.32696663453322</v>
      </c>
      <c r="H7" s="9">
        <f t="shared" si="2"/>
        <v>240.50982576113958</v>
      </c>
      <c r="I7" s="9">
        <f t="shared" si="3"/>
        <v>97.62514389873084</v>
      </c>
    </row>
    <row r="8" spans="1:9" ht="15" customHeight="1">
      <c r="A8" s="8">
        <v>15</v>
      </c>
      <c r="B8" s="8" t="s">
        <v>4</v>
      </c>
      <c r="C8" s="9">
        <v>1317.58660607568</v>
      </c>
      <c r="D8" s="10">
        <f t="shared" si="0"/>
        <v>0.11480173347474315</v>
      </c>
      <c r="E8" s="9">
        <v>4039</v>
      </c>
      <c r="F8" s="9">
        <v>15950</v>
      </c>
      <c r="G8" s="13" t="s">
        <v>44</v>
      </c>
      <c r="H8" s="13" t="s">
        <v>44</v>
      </c>
      <c r="I8" s="13" t="s">
        <v>44</v>
      </c>
    </row>
    <row r="9" spans="1:9" ht="15" customHeight="1">
      <c r="A9" s="8">
        <v>16</v>
      </c>
      <c r="B9" s="8" t="s">
        <v>5</v>
      </c>
      <c r="C9" s="9">
        <v>101.936749499999</v>
      </c>
      <c r="D9" s="10">
        <f t="shared" si="0"/>
        <v>8.8817808965404501E-3</v>
      </c>
      <c r="E9" s="9">
        <v>878</v>
      </c>
      <c r="F9" s="9">
        <v>466</v>
      </c>
      <c r="G9" s="13" t="s">
        <v>44</v>
      </c>
      <c r="H9" s="13" t="s">
        <v>44</v>
      </c>
      <c r="I9" s="13" t="s">
        <v>44</v>
      </c>
    </row>
    <row r="10" spans="1:9" ht="15" customHeight="1">
      <c r="A10" s="8">
        <v>17</v>
      </c>
      <c r="B10" s="8" t="s">
        <v>6</v>
      </c>
      <c r="C10" s="9">
        <v>29.560703733749797</v>
      </c>
      <c r="D10" s="10">
        <f t="shared" si="0"/>
        <v>2.5756333706786821E-3</v>
      </c>
      <c r="E10" s="9">
        <v>25</v>
      </c>
      <c r="F10" s="9">
        <v>18</v>
      </c>
      <c r="G10" s="13" t="s">
        <v>44</v>
      </c>
      <c r="H10" s="13" t="s">
        <v>44</v>
      </c>
      <c r="I10" s="13" t="s">
        <v>44</v>
      </c>
    </row>
    <row r="11" spans="1:9" ht="15" customHeight="1">
      <c r="A11" s="8">
        <v>18</v>
      </c>
      <c r="B11" s="8" t="s">
        <v>7</v>
      </c>
      <c r="C11" s="13" t="s">
        <v>44</v>
      </c>
      <c r="D11" s="13" t="s">
        <v>44</v>
      </c>
      <c r="E11" s="13" t="s">
        <v>44</v>
      </c>
      <c r="F11" s="13" t="s">
        <v>44</v>
      </c>
      <c r="G11" s="13" t="s">
        <v>44</v>
      </c>
      <c r="H11" s="13" t="s">
        <v>44</v>
      </c>
      <c r="I11" s="13" t="s">
        <v>44</v>
      </c>
    </row>
    <row r="12" spans="1:9" ht="15" customHeight="1">
      <c r="A12" s="8">
        <v>19</v>
      </c>
      <c r="B12" s="8" t="s">
        <v>8</v>
      </c>
      <c r="C12" s="13" t="s">
        <v>44</v>
      </c>
      <c r="D12" s="13" t="s">
        <v>44</v>
      </c>
      <c r="E12" s="13" t="s">
        <v>44</v>
      </c>
      <c r="F12" s="13" t="s">
        <v>44</v>
      </c>
      <c r="G12" s="13" t="s">
        <v>44</v>
      </c>
      <c r="H12" s="13" t="s">
        <v>44</v>
      </c>
      <c r="I12" s="13" t="s">
        <v>44</v>
      </c>
    </row>
    <row r="13" spans="1:9" ht="15" customHeight="1">
      <c r="A13" s="83"/>
      <c r="B13" s="83"/>
      <c r="C13" s="11">
        <f>SUM(C4:C12)</f>
        <v>11477.061941451908</v>
      </c>
      <c r="D13" s="12"/>
      <c r="E13" s="11">
        <f>SUM(E4:E12)</f>
        <v>314850</v>
      </c>
      <c r="F13" s="11">
        <f>SUM(F4:F12)</f>
        <v>132794</v>
      </c>
      <c r="G13" s="11">
        <f>(C13*10000)/E13</f>
        <v>364.52475596162958</v>
      </c>
      <c r="H13" s="11">
        <f>(C13*10000)/F13</f>
        <v>864.275640575019</v>
      </c>
      <c r="I13" s="11">
        <f>(C13*10000)/(E13+F13)</f>
        <v>256.38815535228679</v>
      </c>
    </row>
    <row r="14" spans="1:9" ht="15" customHeight="1">
      <c r="A14" s="59" t="s">
        <v>24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44.7109375" style="1" customWidth="1"/>
    <col min="3" max="3" width="17.7109375" style="1" customWidth="1"/>
    <col min="4" max="4" width="15.7109375" style="1" customWidth="1"/>
    <col min="5" max="6" width="17.7109375" style="1" customWidth="1"/>
    <col min="7" max="8" width="21.7109375" style="1" customWidth="1"/>
    <col min="9" max="9" width="24.7109375" style="1" customWidth="1"/>
    <col min="10" max="16384" width="11.42578125" style="1"/>
  </cols>
  <sheetData>
    <row r="1" spans="1:9" ht="18.75">
      <c r="A1" s="60" t="s">
        <v>72</v>
      </c>
      <c r="I1" s="74" t="s">
        <v>136</v>
      </c>
    </row>
    <row r="3" spans="1:9" ht="50.1" customHeight="1">
      <c r="A3" s="2" t="s">
        <v>25</v>
      </c>
      <c r="B3" s="2" t="s">
        <v>26</v>
      </c>
      <c r="C3" s="2" t="s">
        <v>20</v>
      </c>
      <c r="D3" s="2" t="s">
        <v>21</v>
      </c>
      <c r="E3" s="2" t="s">
        <v>22</v>
      </c>
      <c r="F3" s="2" t="s">
        <v>23</v>
      </c>
      <c r="G3" s="2" t="s">
        <v>41</v>
      </c>
      <c r="H3" s="2" t="s">
        <v>42</v>
      </c>
      <c r="I3" s="2" t="s">
        <v>43</v>
      </c>
    </row>
    <row r="4" spans="1:9" ht="15" customHeight="1">
      <c r="A4" s="5">
        <v>1</v>
      </c>
      <c r="B4" s="5" t="s">
        <v>9</v>
      </c>
      <c r="C4" s="6">
        <v>1001.53975544025</v>
      </c>
      <c r="D4" s="7">
        <f>C4/$C$13</f>
        <v>8.7264472436362331E-2</v>
      </c>
      <c r="E4" s="6">
        <v>53844</v>
      </c>
      <c r="F4" s="6">
        <v>38282</v>
      </c>
      <c r="G4" s="6">
        <f>(C4*10000)/E4</f>
        <v>186.00768060327056</v>
      </c>
      <c r="H4" s="6">
        <f>(C4*10000)/F4</f>
        <v>261.62158597780945</v>
      </c>
      <c r="I4" s="6">
        <f>(C4*10000)/(E4+F4)</f>
        <v>108.71412581033042</v>
      </c>
    </row>
    <row r="5" spans="1:9" ht="15" customHeight="1">
      <c r="A5" s="8">
        <v>2</v>
      </c>
      <c r="B5" s="8" t="s">
        <v>10</v>
      </c>
      <c r="C5" s="13" t="s">
        <v>44</v>
      </c>
      <c r="D5" s="13" t="s">
        <v>44</v>
      </c>
      <c r="E5" s="13" t="s">
        <v>44</v>
      </c>
      <c r="F5" s="13" t="s">
        <v>44</v>
      </c>
      <c r="G5" s="13" t="s">
        <v>44</v>
      </c>
      <c r="H5" s="13" t="s">
        <v>44</v>
      </c>
      <c r="I5" s="13" t="s">
        <v>44</v>
      </c>
    </row>
    <row r="6" spans="1:9" ht="15" customHeight="1">
      <c r="A6" s="8">
        <v>3</v>
      </c>
      <c r="B6" s="8" t="s">
        <v>11</v>
      </c>
      <c r="C6" s="9">
        <v>2731.30569635545</v>
      </c>
      <c r="D6" s="10">
        <f t="shared" ref="D6:D12" si="0">C6/$C$13</f>
        <v>0.23797952039369533</v>
      </c>
      <c r="E6" s="9">
        <v>74003</v>
      </c>
      <c r="F6" s="9">
        <v>23142</v>
      </c>
      <c r="G6" s="9">
        <f t="shared" ref="G6:G12" si="1">(C6*10000)/E6</f>
        <v>369.08040165337218</v>
      </c>
      <c r="H6" s="9">
        <f t="shared" ref="H6:H12" si="2">(C6*10000)/F6</f>
        <v>1180.2375319140308</v>
      </c>
      <c r="I6" s="9">
        <f t="shared" ref="I6:I12" si="3">(C6*10000)/(E6+F6)</f>
        <v>281.15761967733289</v>
      </c>
    </row>
    <row r="7" spans="1:9" ht="15" customHeight="1">
      <c r="A7" s="8">
        <v>4</v>
      </c>
      <c r="B7" s="8" t="s">
        <v>12</v>
      </c>
      <c r="C7" s="9">
        <v>1365.7750813447199</v>
      </c>
      <c r="D7" s="10">
        <f t="shared" si="0"/>
        <v>0.11900041041095458</v>
      </c>
      <c r="E7" s="9">
        <v>49905</v>
      </c>
      <c r="F7" s="9">
        <v>36272</v>
      </c>
      <c r="G7" s="9">
        <f t="shared" si="1"/>
        <v>273.67499876660048</v>
      </c>
      <c r="H7" s="9">
        <f t="shared" si="2"/>
        <v>376.53702066186582</v>
      </c>
      <c r="I7" s="9">
        <f t="shared" si="3"/>
        <v>158.4848719895935</v>
      </c>
    </row>
    <row r="8" spans="1:9" ht="15" customHeight="1">
      <c r="A8" s="8">
        <v>5</v>
      </c>
      <c r="B8" s="8" t="s">
        <v>13</v>
      </c>
      <c r="C8" s="9">
        <v>4160.6677621967101</v>
      </c>
      <c r="D8" s="10">
        <f t="shared" si="0"/>
        <v>0.36252028467055369</v>
      </c>
      <c r="E8" s="9">
        <v>102121</v>
      </c>
      <c r="F8" s="9">
        <v>28607</v>
      </c>
      <c r="G8" s="9">
        <f t="shared" si="1"/>
        <v>407.42528590561295</v>
      </c>
      <c r="H8" s="9">
        <f t="shared" si="2"/>
        <v>1454.4229601834202</v>
      </c>
      <c r="I8" s="9">
        <f t="shared" si="3"/>
        <v>318.26905958912477</v>
      </c>
    </row>
    <row r="9" spans="1:9" ht="15" customHeight="1">
      <c r="A9" s="8">
        <v>6</v>
      </c>
      <c r="B9" s="8" t="s">
        <v>14</v>
      </c>
      <c r="C9" s="9">
        <v>217.26471783050002</v>
      </c>
      <c r="D9" s="10">
        <f t="shared" si="0"/>
        <v>1.8930342882075235E-2</v>
      </c>
      <c r="E9" s="9">
        <v>5864</v>
      </c>
      <c r="F9" s="9">
        <v>1880</v>
      </c>
      <c r="G9" s="9">
        <f t="shared" si="1"/>
        <v>370.50599902881993</v>
      </c>
      <c r="H9" s="9">
        <f t="shared" si="2"/>
        <v>1155.6633927154255</v>
      </c>
      <c r="I9" s="9">
        <f t="shared" si="3"/>
        <v>280.5587781902118</v>
      </c>
    </row>
    <row r="10" spans="1:9" ht="15" customHeight="1">
      <c r="A10" s="8">
        <v>7</v>
      </c>
      <c r="B10" s="8" t="s">
        <v>15</v>
      </c>
      <c r="C10" s="9">
        <v>1220.6198663242501</v>
      </c>
      <c r="D10" s="10">
        <f t="shared" si="0"/>
        <v>0.10635299108352109</v>
      </c>
      <c r="E10" s="9">
        <v>20561</v>
      </c>
      <c r="F10" s="9">
        <v>3037</v>
      </c>
      <c r="G10" s="9">
        <f t="shared" si="1"/>
        <v>593.65783100250474</v>
      </c>
      <c r="H10" s="9">
        <f t="shared" si="2"/>
        <v>4019.1632081799476</v>
      </c>
      <c r="I10" s="9">
        <f t="shared" si="3"/>
        <v>517.25564298849486</v>
      </c>
    </row>
    <row r="11" spans="1:9" ht="15" customHeight="1">
      <c r="A11" s="8">
        <v>8</v>
      </c>
      <c r="B11" s="8" t="s">
        <v>16</v>
      </c>
      <c r="C11" s="9">
        <v>649.41849545999798</v>
      </c>
      <c r="D11" s="10">
        <f t="shared" si="0"/>
        <v>5.6584036818210746E-2</v>
      </c>
      <c r="E11" s="9">
        <v>6702</v>
      </c>
      <c r="F11" s="9">
        <v>545</v>
      </c>
      <c r="G11" s="9">
        <f t="shared" si="1"/>
        <v>968.99208513876158</v>
      </c>
      <c r="H11" s="9">
        <f t="shared" si="2"/>
        <v>11915.935696513725</v>
      </c>
      <c r="I11" s="9">
        <f t="shared" si="3"/>
        <v>896.12045737546293</v>
      </c>
    </row>
    <row r="12" spans="1:9" ht="15" customHeight="1">
      <c r="A12" s="8">
        <v>9</v>
      </c>
      <c r="B12" s="8" t="s">
        <v>17</v>
      </c>
      <c r="C12" s="9">
        <v>130.470566499993</v>
      </c>
      <c r="D12" s="10">
        <f t="shared" si="0"/>
        <v>1.1367941304626976E-2</v>
      </c>
      <c r="E12" s="9">
        <v>1850</v>
      </c>
      <c r="F12" s="9">
        <v>1029</v>
      </c>
      <c r="G12" s="9">
        <f t="shared" si="1"/>
        <v>705.24630540536759</v>
      </c>
      <c r="H12" s="9">
        <f t="shared" si="2"/>
        <v>1267.935534499446</v>
      </c>
      <c r="I12" s="9">
        <f t="shared" si="3"/>
        <v>453.18015456753386</v>
      </c>
    </row>
    <row r="13" spans="1:9" ht="15" customHeight="1">
      <c r="A13" s="83"/>
      <c r="B13" s="83"/>
      <c r="C13" s="11">
        <f>SUM(C4:C12)</f>
        <v>11477.061941451871</v>
      </c>
      <c r="D13" s="12"/>
      <c r="E13" s="11">
        <f>SUM(E4:E12)</f>
        <v>314850</v>
      </c>
      <c r="F13" s="11">
        <f>SUM(F4:F12)</f>
        <v>132794</v>
      </c>
      <c r="G13" s="11">
        <f>(C13*10000)/E13</f>
        <v>364.52475596162844</v>
      </c>
      <c r="H13" s="11">
        <f>(C13*10000)/F13</f>
        <v>864.27564057501627</v>
      </c>
      <c r="I13" s="11">
        <f>(C13*10000)/(E13+F13)</f>
        <v>256.38815535228599</v>
      </c>
    </row>
    <row r="14" spans="1:9" ht="15" customHeight="1">
      <c r="A14" s="59" t="s">
        <v>24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6.7109375" style="1" customWidth="1"/>
    <col min="5" max="10" width="17.7109375" style="1" customWidth="1"/>
    <col min="11" max="16384" width="11.42578125" style="1"/>
  </cols>
  <sheetData>
    <row r="1" spans="1:10" ht="18.75">
      <c r="A1" s="60" t="s">
        <v>73</v>
      </c>
      <c r="J1" s="74" t="s">
        <v>136</v>
      </c>
    </row>
    <row r="3" spans="1:10" ht="50.1" customHeight="1">
      <c r="A3" s="2" t="s">
        <v>18</v>
      </c>
      <c r="B3" s="2" t="s">
        <v>19</v>
      </c>
      <c r="C3" s="2" t="s">
        <v>77</v>
      </c>
      <c r="D3" s="2" t="s">
        <v>78</v>
      </c>
      <c r="E3" s="2" t="s">
        <v>27</v>
      </c>
      <c r="F3" s="2" t="s">
        <v>79</v>
      </c>
      <c r="G3" s="2" t="s">
        <v>28</v>
      </c>
      <c r="H3" s="2" t="s">
        <v>29</v>
      </c>
      <c r="I3" s="2" t="s">
        <v>80</v>
      </c>
      <c r="J3" s="2" t="s">
        <v>30</v>
      </c>
    </row>
    <row r="4" spans="1:10" ht="15" customHeight="1">
      <c r="A4" s="5">
        <v>11</v>
      </c>
      <c r="B4" s="5" t="s">
        <v>0</v>
      </c>
      <c r="C4" s="14">
        <v>897.94641896105804</v>
      </c>
      <c r="D4" s="14">
        <v>1723.5197708207302</v>
      </c>
      <c r="E4" s="14">
        <v>6275.1886355340794</v>
      </c>
      <c r="F4" s="14">
        <v>825.57335185967213</v>
      </c>
      <c r="G4" s="14">
        <v>897.94641896105804</v>
      </c>
      <c r="H4" s="15">
        <f>E4/SUM($E4:$G4)</f>
        <v>0.78452524041863703</v>
      </c>
      <c r="I4" s="15">
        <f t="shared" ref="I4:J4" si="0">F4/SUM($E4:$G4)</f>
        <v>0.10321333269303468</v>
      </c>
      <c r="J4" s="15">
        <f t="shared" si="0"/>
        <v>0.11226142688832838</v>
      </c>
    </row>
    <row r="5" spans="1:10" ht="15" customHeight="1">
      <c r="A5" s="8">
        <v>12</v>
      </c>
      <c r="B5" s="8" t="s">
        <v>1</v>
      </c>
      <c r="C5" s="16">
        <v>435.889193900137</v>
      </c>
      <c r="D5" s="16">
        <v>545.96897577748598</v>
      </c>
      <c r="E5" s="16">
        <v>762.24172451851393</v>
      </c>
      <c r="F5" s="16">
        <v>110.07978187734898</v>
      </c>
      <c r="G5" s="16">
        <v>435.889193900137</v>
      </c>
      <c r="H5" s="17">
        <f t="shared" ref="H5:H13" si="1">E5/SUM($E5:$G5)</f>
        <v>0.58265975377364421</v>
      </c>
      <c r="I5" s="17">
        <f t="shared" ref="I5:I13" si="2">F5/SUM($E5:$G5)</f>
        <v>8.4145300028842435E-2</v>
      </c>
      <c r="J5" s="17">
        <f t="shared" ref="J5:J13" si="3">G5/SUM($E5:$G5)</f>
        <v>0.33319494619751339</v>
      </c>
    </row>
    <row r="6" spans="1:10" ht="15" customHeight="1">
      <c r="A6" s="8">
        <v>13</v>
      </c>
      <c r="B6" s="8" t="s">
        <v>2</v>
      </c>
      <c r="C6" s="16">
        <v>24.627843851459399</v>
      </c>
      <c r="D6" s="16">
        <v>40.474982221014201</v>
      </c>
      <c r="E6" s="16">
        <v>123.82759761619282</v>
      </c>
      <c r="F6" s="16">
        <v>15.847138369554802</v>
      </c>
      <c r="G6" s="16">
        <v>24.627843851459399</v>
      </c>
      <c r="H6" s="17">
        <f t="shared" si="1"/>
        <v>0.75365583266484737</v>
      </c>
      <c r="I6" s="17">
        <f t="shared" si="2"/>
        <v>9.6450940607605423E-2</v>
      </c>
      <c r="J6" s="17">
        <f t="shared" si="3"/>
        <v>0.14989322672754721</v>
      </c>
    </row>
    <row r="7" spans="1:10" ht="15" customHeight="1">
      <c r="A7" s="8">
        <v>14</v>
      </c>
      <c r="B7" s="8" t="s">
        <v>3</v>
      </c>
      <c r="C7" s="16">
        <v>15.824769325706901</v>
      </c>
      <c r="D7" s="16">
        <v>36.089124010352904</v>
      </c>
      <c r="E7" s="16">
        <v>520.66707164410911</v>
      </c>
      <c r="F7" s="16">
        <v>20.264354684646001</v>
      </c>
      <c r="G7" s="16">
        <v>15.824769325706901</v>
      </c>
      <c r="H7" s="17">
        <f t="shared" si="1"/>
        <v>0.93517966339300362</v>
      </c>
      <c r="I7" s="17">
        <f t="shared" si="2"/>
        <v>3.6397178590577561E-2</v>
      </c>
      <c r="J7" s="17">
        <f t="shared" si="3"/>
        <v>2.8423158016418697E-2</v>
      </c>
    </row>
    <row r="8" spans="1:10" ht="15" customHeight="1">
      <c r="A8" s="8">
        <v>15</v>
      </c>
      <c r="B8" s="8" t="s">
        <v>4</v>
      </c>
      <c r="C8" s="13" t="s">
        <v>44</v>
      </c>
      <c r="D8" s="13" t="s">
        <v>44</v>
      </c>
      <c r="E8" s="16">
        <v>1317.58660607568</v>
      </c>
      <c r="F8" s="13" t="s">
        <v>44</v>
      </c>
      <c r="G8" s="13" t="s">
        <v>44</v>
      </c>
      <c r="H8" s="13" t="s">
        <v>44</v>
      </c>
      <c r="I8" s="13" t="s">
        <v>44</v>
      </c>
      <c r="J8" s="13" t="s">
        <v>44</v>
      </c>
    </row>
    <row r="9" spans="1:10" ht="15" customHeight="1">
      <c r="A9" s="8">
        <v>16</v>
      </c>
      <c r="B9" s="8" t="s">
        <v>5</v>
      </c>
      <c r="C9" s="13" t="s">
        <v>44</v>
      </c>
      <c r="D9" s="13" t="s">
        <v>44</v>
      </c>
      <c r="E9" s="16">
        <v>101.936749499999</v>
      </c>
      <c r="F9" s="13" t="s">
        <v>44</v>
      </c>
      <c r="G9" s="13" t="s">
        <v>44</v>
      </c>
      <c r="H9" s="13" t="s">
        <v>44</v>
      </c>
      <c r="I9" s="13" t="s">
        <v>44</v>
      </c>
      <c r="J9" s="13" t="s">
        <v>44</v>
      </c>
    </row>
    <row r="10" spans="1:10" ht="15" customHeight="1">
      <c r="A10" s="8">
        <v>17</v>
      </c>
      <c r="B10" s="8" t="s">
        <v>6</v>
      </c>
      <c r="C10" s="13" t="s">
        <v>44</v>
      </c>
      <c r="D10" s="13" t="s">
        <v>44</v>
      </c>
      <c r="E10" s="16">
        <v>29.560703733749797</v>
      </c>
      <c r="F10" s="13" t="s">
        <v>44</v>
      </c>
      <c r="G10" s="13" t="s">
        <v>44</v>
      </c>
      <c r="H10" s="13" t="s">
        <v>44</v>
      </c>
      <c r="I10" s="13" t="s">
        <v>44</v>
      </c>
      <c r="J10" s="13" t="s">
        <v>44</v>
      </c>
    </row>
    <row r="11" spans="1:10" ht="15" customHeight="1">
      <c r="A11" s="8">
        <v>18</v>
      </c>
      <c r="B11" s="8" t="s">
        <v>7</v>
      </c>
      <c r="C11" s="13" t="s">
        <v>44</v>
      </c>
      <c r="D11" s="13" t="s">
        <v>44</v>
      </c>
      <c r="E11" s="13" t="s">
        <v>44</v>
      </c>
      <c r="F11" s="13" t="s">
        <v>44</v>
      </c>
      <c r="G11" s="13" t="s">
        <v>44</v>
      </c>
      <c r="H11" s="13" t="s">
        <v>44</v>
      </c>
      <c r="I11" s="13" t="s">
        <v>44</v>
      </c>
      <c r="J11" s="13" t="s">
        <v>44</v>
      </c>
    </row>
    <row r="12" spans="1:10" ht="15" customHeight="1">
      <c r="A12" s="8">
        <v>19</v>
      </c>
      <c r="B12" s="8" t="s">
        <v>8</v>
      </c>
      <c r="C12" s="13" t="s">
        <v>44</v>
      </c>
      <c r="D12" s="13" t="s">
        <v>44</v>
      </c>
      <c r="E12" s="13" t="s">
        <v>44</v>
      </c>
      <c r="F12" s="13" t="s">
        <v>44</v>
      </c>
      <c r="G12" s="13" t="s">
        <v>44</v>
      </c>
      <c r="H12" s="13" t="s">
        <v>44</v>
      </c>
      <c r="I12" s="13" t="s">
        <v>44</v>
      </c>
      <c r="J12" s="13" t="s">
        <v>44</v>
      </c>
    </row>
    <row r="13" spans="1:10" ht="15" customHeight="1">
      <c r="A13" s="83"/>
      <c r="B13" s="83"/>
      <c r="C13" s="11">
        <f>SUM(C4:C12)</f>
        <v>1374.2882260383612</v>
      </c>
      <c r="D13" s="11">
        <f t="shared" ref="D13:G13" si="4">SUM(D4:D12)</f>
        <v>2346.0528528295831</v>
      </c>
      <c r="E13" s="11">
        <f t="shared" si="4"/>
        <v>9131.0090886223261</v>
      </c>
      <c r="F13" s="11">
        <f t="shared" si="4"/>
        <v>971.76462679122199</v>
      </c>
      <c r="G13" s="11">
        <f t="shared" si="4"/>
        <v>1374.2882260383612</v>
      </c>
      <c r="H13" s="18">
        <f t="shared" si="1"/>
        <v>0.7955876804710531</v>
      </c>
      <c r="I13" s="18">
        <f t="shared" si="2"/>
        <v>8.4670156155686696E-2</v>
      </c>
      <c r="J13" s="18">
        <f t="shared" si="3"/>
        <v>0.11974216337326019</v>
      </c>
    </row>
    <row r="14" spans="1:10" ht="15" customHeight="1">
      <c r="A14" s="59" t="s">
        <v>24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6.7109375" style="1" customWidth="1"/>
    <col min="5" max="10" width="17.7109375" style="1" customWidth="1"/>
    <col min="11" max="16384" width="11.42578125" style="1"/>
  </cols>
  <sheetData>
    <row r="1" spans="1:10" ht="18.75">
      <c r="A1" s="60" t="s">
        <v>74</v>
      </c>
      <c r="J1" s="74" t="s">
        <v>136</v>
      </c>
    </row>
    <row r="3" spans="1:10" ht="50.1" customHeight="1">
      <c r="A3" s="2" t="s">
        <v>25</v>
      </c>
      <c r="B3" s="2" t="s">
        <v>26</v>
      </c>
      <c r="C3" s="2" t="s">
        <v>77</v>
      </c>
      <c r="D3" s="2" t="s">
        <v>78</v>
      </c>
      <c r="E3" s="2" t="s">
        <v>27</v>
      </c>
      <c r="F3" s="2" t="s">
        <v>79</v>
      </c>
      <c r="G3" s="2" t="s">
        <v>28</v>
      </c>
      <c r="H3" s="2" t="s">
        <v>29</v>
      </c>
      <c r="I3" s="2" t="s">
        <v>80</v>
      </c>
      <c r="J3" s="2" t="s">
        <v>30</v>
      </c>
    </row>
    <row r="4" spans="1:10" ht="15" customHeight="1">
      <c r="A4" s="5">
        <v>1</v>
      </c>
      <c r="B4" s="5" t="s">
        <v>9</v>
      </c>
      <c r="C4" s="14">
        <v>84.782602252877595</v>
      </c>
      <c r="D4" s="14">
        <v>153.24476032153802</v>
      </c>
      <c r="E4" s="14">
        <v>848.294995118712</v>
      </c>
      <c r="F4" s="14">
        <v>68.462158068660429</v>
      </c>
      <c r="G4" s="14">
        <v>84.782602252877595</v>
      </c>
      <c r="H4" s="15">
        <f>E4/SUM($E4:$G4)</f>
        <v>0.84699083637056849</v>
      </c>
      <c r="I4" s="15">
        <f t="shared" ref="I4:J4" si="0">F4/SUM($E4:$G4)</f>
        <v>6.8356905152073863E-2</v>
      </c>
      <c r="J4" s="15">
        <f t="shared" si="0"/>
        <v>8.4652258477357634E-2</v>
      </c>
    </row>
    <row r="5" spans="1:10" ht="15" customHeight="1">
      <c r="A5" s="8">
        <v>2</v>
      </c>
      <c r="B5" s="8" t="s">
        <v>10</v>
      </c>
      <c r="C5" s="13" t="s">
        <v>44</v>
      </c>
      <c r="D5" s="13" t="s">
        <v>44</v>
      </c>
      <c r="E5" s="13" t="s">
        <v>44</v>
      </c>
      <c r="F5" s="13" t="s">
        <v>44</v>
      </c>
      <c r="G5" s="13" t="s">
        <v>44</v>
      </c>
      <c r="H5" s="13" t="s">
        <v>44</v>
      </c>
      <c r="I5" s="13" t="s">
        <v>44</v>
      </c>
      <c r="J5" s="13" t="s">
        <v>44</v>
      </c>
    </row>
    <row r="6" spans="1:10" ht="15" customHeight="1">
      <c r="A6" s="8">
        <v>3</v>
      </c>
      <c r="B6" s="8" t="s">
        <v>11</v>
      </c>
      <c r="C6" s="16">
        <v>303.60416570856501</v>
      </c>
      <c r="D6" s="16">
        <v>540.59723733243504</v>
      </c>
      <c r="E6" s="16">
        <v>2190.7084590230152</v>
      </c>
      <c r="F6" s="16">
        <v>236.99307162387004</v>
      </c>
      <c r="G6" s="16">
        <v>303.60416570856501</v>
      </c>
      <c r="H6" s="17">
        <f t="shared" ref="H6:H13" si="1">E6/SUM($E6:$G6)</f>
        <v>0.80207369755286373</v>
      </c>
      <c r="I6" s="17">
        <f t="shared" ref="I6:I13" si="2">F6/SUM($E6:$G6)</f>
        <v>8.6769149253452124E-2</v>
      </c>
      <c r="J6" s="17">
        <f t="shared" ref="J6:J13" si="3">G6/SUM($E6:$G6)</f>
        <v>0.11115715319368419</v>
      </c>
    </row>
    <row r="7" spans="1:10" ht="15" customHeight="1">
      <c r="A7" s="8">
        <v>4</v>
      </c>
      <c r="B7" s="8" t="s">
        <v>12</v>
      </c>
      <c r="C7" s="16">
        <v>147.817912005571</v>
      </c>
      <c r="D7" s="16">
        <v>235.44617705672701</v>
      </c>
      <c r="E7" s="16">
        <v>1130.3289042879928</v>
      </c>
      <c r="F7" s="16">
        <v>87.628265051156006</v>
      </c>
      <c r="G7" s="16">
        <v>147.817912005571</v>
      </c>
      <c r="H7" s="17">
        <f t="shared" si="1"/>
        <v>0.82760984566733309</v>
      </c>
      <c r="I7" s="17">
        <f t="shared" si="2"/>
        <v>6.4160099454207822E-2</v>
      </c>
      <c r="J7" s="17">
        <f t="shared" si="3"/>
        <v>0.10823005487845912</v>
      </c>
    </row>
    <row r="8" spans="1:10" ht="15" customHeight="1">
      <c r="A8" s="8">
        <v>5</v>
      </c>
      <c r="B8" s="8" t="s">
        <v>13</v>
      </c>
      <c r="C8" s="16">
        <v>477.31087911304496</v>
      </c>
      <c r="D8" s="16">
        <v>842.78403935631104</v>
      </c>
      <c r="E8" s="16">
        <v>3317.8837228403991</v>
      </c>
      <c r="F8" s="16">
        <v>365.47316024326608</v>
      </c>
      <c r="G8" s="16">
        <v>477.31087911304496</v>
      </c>
      <c r="H8" s="17">
        <f t="shared" si="1"/>
        <v>0.79744019769765373</v>
      </c>
      <c r="I8" s="17">
        <f t="shared" si="2"/>
        <v>8.7840024998849464E-2</v>
      </c>
      <c r="J8" s="17">
        <f t="shared" si="3"/>
        <v>0.11471977730349681</v>
      </c>
    </row>
    <row r="9" spans="1:10" ht="15" customHeight="1">
      <c r="A9" s="8">
        <v>6</v>
      </c>
      <c r="B9" s="8" t="s">
        <v>14</v>
      </c>
      <c r="C9" s="16">
        <v>27.920304684459097</v>
      </c>
      <c r="D9" s="16">
        <v>51.228166008055503</v>
      </c>
      <c r="E9" s="16">
        <v>166.03655182244452</v>
      </c>
      <c r="F9" s="16">
        <v>23.307861323596406</v>
      </c>
      <c r="G9" s="16">
        <v>27.920304684459097</v>
      </c>
      <c r="H9" s="17">
        <f t="shared" si="1"/>
        <v>0.76421313814964953</v>
      </c>
      <c r="I9" s="17">
        <f t="shared" si="2"/>
        <v>0.10727863021818448</v>
      </c>
      <c r="J9" s="17">
        <f t="shared" si="3"/>
        <v>0.12850823163216607</v>
      </c>
    </row>
    <row r="10" spans="1:10" ht="15" customHeight="1">
      <c r="A10" s="8">
        <v>7</v>
      </c>
      <c r="B10" s="8" t="s">
        <v>15</v>
      </c>
      <c r="C10" s="16">
        <v>205.463567361391</v>
      </c>
      <c r="D10" s="16">
        <v>319.393367810038</v>
      </c>
      <c r="E10" s="16">
        <v>901.22649851421215</v>
      </c>
      <c r="F10" s="16">
        <v>113.929800448647</v>
      </c>
      <c r="G10" s="16">
        <v>205.463567361391</v>
      </c>
      <c r="H10" s="17">
        <f t="shared" si="1"/>
        <v>0.73833510610321895</v>
      </c>
      <c r="I10" s="17">
        <f t="shared" si="2"/>
        <v>9.333765866987967E-2</v>
      </c>
      <c r="J10" s="17">
        <f t="shared" si="3"/>
        <v>0.16832723522690141</v>
      </c>
    </row>
    <row r="11" spans="1:10" ht="15" customHeight="1">
      <c r="A11" s="8">
        <v>8</v>
      </c>
      <c r="B11" s="8" t="s">
        <v>16</v>
      </c>
      <c r="C11" s="16">
        <v>118.63836998939701</v>
      </c>
      <c r="D11" s="16">
        <v>182.790927721613</v>
      </c>
      <c r="E11" s="16">
        <v>466.62756773838498</v>
      </c>
      <c r="F11" s="16">
        <v>64.152557732215996</v>
      </c>
      <c r="G11" s="16">
        <v>118.63836998939701</v>
      </c>
      <c r="H11" s="17">
        <f t="shared" si="1"/>
        <v>0.7185313799969032</v>
      </c>
      <c r="I11" s="17">
        <f t="shared" si="2"/>
        <v>9.8784617593583118E-2</v>
      </c>
      <c r="J11" s="17">
        <f t="shared" si="3"/>
        <v>0.18268400240951366</v>
      </c>
    </row>
    <row r="12" spans="1:10" ht="15" customHeight="1">
      <c r="A12" s="8">
        <v>9</v>
      </c>
      <c r="B12" s="8" t="s">
        <v>17</v>
      </c>
      <c r="C12" s="16">
        <v>8.7504249230536804</v>
      </c>
      <c r="D12" s="16">
        <v>20.5681772228657</v>
      </c>
      <c r="E12" s="16">
        <v>109.9023892771273</v>
      </c>
      <c r="F12" s="16">
        <v>11.817752299812019</v>
      </c>
      <c r="G12" s="16">
        <v>8.7504249230536804</v>
      </c>
      <c r="H12" s="17">
        <f t="shared" si="1"/>
        <v>0.84235389042426823</v>
      </c>
      <c r="I12" s="17">
        <f t="shared" si="2"/>
        <v>9.0577918198988222E-2</v>
      </c>
      <c r="J12" s="17">
        <f t="shared" si="3"/>
        <v>6.706819137674358E-2</v>
      </c>
    </row>
    <row r="13" spans="1:10" ht="15" customHeight="1">
      <c r="A13" s="83"/>
      <c r="B13" s="83"/>
      <c r="C13" s="11">
        <f>SUM(C4:C12)</f>
        <v>1374.2882260383594</v>
      </c>
      <c r="D13" s="11">
        <f t="shared" ref="D13:G13" si="4">SUM(D4:D12)</f>
        <v>2346.0528528295836</v>
      </c>
      <c r="E13" s="11">
        <f t="shared" si="4"/>
        <v>9131.0090886222879</v>
      </c>
      <c r="F13" s="11">
        <f t="shared" si="4"/>
        <v>971.76462679122392</v>
      </c>
      <c r="G13" s="11">
        <f t="shared" si="4"/>
        <v>1374.2882260383594</v>
      </c>
      <c r="H13" s="18">
        <f t="shared" si="1"/>
        <v>0.79558768047105244</v>
      </c>
      <c r="I13" s="18">
        <f t="shared" si="2"/>
        <v>8.4670156155687154E-2</v>
      </c>
      <c r="J13" s="18">
        <f t="shared" si="3"/>
        <v>0.11974216337326042</v>
      </c>
    </row>
    <row r="14" spans="1:10" ht="15" customHeight="1">
      <c r="A14" s="59" t="s">
        <v>24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>
      <selection activeCell="J23" sqref="J23"/>
    </sheetView>
  </sheetViews>
  <sheetFormatPr baseColWidth="10" defaultRowHeight="12.75"/>
  <cols>
    <col min="1" max="1" width="10.7109375" style="1" customWidth="1"/>
    <col min="2" max="2" width="44.7109375" style="1" customWidth="1"/>
    <col min="3" max="12" width="17.7109375" style="1" customWidth="1"/>
    <col min="13" max="16384" width="11.42578125" style="1"/>
  </cols>
  <sheetData>
    <row r="1" spans="1:12" ht="18.75">
      <c r="A1" s="60" t="s">
        <v>75</v>
      </c>
      <c r="L1" s="74" t="s">
        <v>136</v>
      </c>
    </row>
    <row r="3" spans="1:12" ht="50.1" customHeight="1">
      <c r="A3" s="2" t="s">
        <v>18</v>
      </c>
      <c r="B3" s="2" t="s">
        <v>19</v>
      </c>
      <c r="C3" s="2" t="s">
        <v>31</v>
      </c>
      <c r="D3" s="2" t="s">
        <v>32</v>
      </c>
      <c r="E3" s="2" t="s">
        <v>137</v>
      </c>
      <c r="F3" s="2" t="s">
        <v>141</v>
      </c>
      <c r="G3" s="2" t="s">
        <v>33</v>
      </c>
      <c r="H3" s="2" t="s">
        <v>34</v>
      </c>
      <c r="I3" s="2" t="s">
        <v>35</v>
      </c>
      <c r="J3" s="2" t="s">
        <v>138</v>
      </c>
      <c r="K3" s="2" t="s">
        <v>142</v>
      </c>
      <c r="L3" s="2" t="s">
        <v>36</v>
      </c>
    </row>
    <row r="4" spans="1:12" ht="15" customHeight="1">
      <c r="A4" s="19">
        <v>11</v>
      </c>
      <c r="B4" s="19" t="s">
        <v>0</v>
      </c>
      <c r="C4" s="20">
        <v>146.223543477514</v>
      </c>
      <c r="D4" s="20">
        <v>631.08077102843993</v>
      </c>
      <c r="E4" s="14">
        <v>1158.2544996086599</v>
      </c>
      <c r="F4" s="14">
        <v>3203.7270435397299</v>
      </c>
      <c r="G4" s="14">
        <v>2859.4225407131198</v>
      </c>
      <c r="H4" s="15">
        <v>1.8280894388818851E-2</v>
      </c>
      <c r="I4" s="15">
        <v>7.889783445002739E-2</v>
      </c>
      <c r="J4" s="15">
        <v>0.1448051912787644</v>
      </c>
      <c r="K4" s="15">
        <v>0.40053054618088224</v>
      </c>
      <c r="L4" s="15">
        <v>0.3574855337015071</v>
      </c>
    </row>
    <row r="5" spans="1:12" ht="15" customHeight="1">
      <c r="A5" s="21">
        <v>12</v>
      </c>
      <c r="B5" s="21" t="s">
        <v>1</v>
      </c>
      <c r="C5" s="22">
        <v>16.8241852721948</v>
      </c>
      <c r="D5" s="22">
        <v>79.045609380831308</v>
      </c>
      <c r="E5" s="16">
        <v>199.75585625414499</v>
      </c>
      <c r="F5" s="16">
        <v>542.01830429077097</v>
      </c>
      <c r="G5" s="16">
        <v>470.56674341342801</v>
      </c>
      <c r="H5" s="17">
        <v>1.2860455345651287E-2</v>
      </c>
      <c r="I5" s="17">
        <v>6.0422689911293383E-2</v>
      </c>
      <c r="J5" s="17">
        <v>0.15269394789859184</v>
      </c>
      <c r="K5" s="17">
        <v>0.41432034217890784</v>
      </c>
      <c r="L5" s="17">
        <v>0.35970256466555556</v>
      </c>
    </row>
    <row r="6" spans="1:12" ht="15" customHeight="1">
      <c r="A6" s="21">
        <v>13</v>
      </c>
      <c r="B6" s="21" t="s">
        <v>2</v>
      </c>
      <c r="C6" s="22">
        <v>3.5749706159750798</v>
      </c>
      <c r="D6" s="22">
        <v>35.459256235045103</v>
      </c>
      <c r="E6" s="16">
        <v>60.789352285851201</v>
      </c>
      <c r="F6" s="16">
        <v>46.377180001584499</v>
      </c>
      <c r="G6" s="16">
        <v>18.101821742691698</v>
      </c>
      <c r="H6" s="17">
        <v>2.175845684713331E-2</v>
      </c>
      <c r="I6" s="17">
        <v>0.21581679389866343</v>
      </c>
      <c r="J6" s="17">
        <v>0.36998415946871044</v>
      </c>
      <c r="K6" s="17">
        <v>0.28226689899127394</v>
      </c>
      <c r="L6" s="17">
        <v>0.11017369079421892</v>
      </c>
    </row>
    <row r="7" spans="1:12" ht="15" customHeight="1">
      <c r="A7" s="21">
        <v>14</v>
      </c>
      <c r="B7" s="21" t="s">
        <v>3</v>
      </c>
      <c r="C7" s="22">
        <v>49.371230985113904</v>
      </c>
      <c r="D7" s="22">
        <v>65.882293837355604</v>
      </c>
      <c r="E7" s="16">
        <v>70.889067874317902</v>
      </c>
      <c r="F7" s="16">
        <v>238.06993734898199</v>
      </c>
      <c r="G7" s="16">
        <v>132.543663760539</v>
      </c>
      <c r="H7" s="17">
        <v>8.8676572500403672E-2</v>
      </c>
      <c r="I7" s="17">
        <v>0.11833239498773425</v>
      </c>
      <c r="J7" s="17">
        <v>0.12732515356439791</v>
      </c>
      <c r="K7" s="17">
        <v>0.42760177614082345</v>
      </c>
      <c r="L7" s="17">
        <v>0.23806410280664075</v>
      </c>
    </row>
    <row r="8" spans="1:12" ht="15" customHeight="1">
      <c r="A8" s="21">
        <v>15</v>
      </c>
      <c r="B8" s="21" t="s">
        <v>4</v>
      </c>
      <c r="C8" s="22">
        <v>37.105771879718596</v>
      </c>
      <c r="D8" s="22">
        <v>187.48243421756098</v>
      </c>
      <c r="E8" s="16">
        <v>293.90347043796896</v>
      </c>
      <c r="F8" s="16">
        <v>442.25973748055503</v>
      </c>
      <c r="G8" s="16">
        <v>356.83517635944997</v>
      </c>
      <c r="H8" s="17">
        <v>2.8161922829793476E-2</v>
      </c>
      <c r="I8" s="17">
        <v>0.14229230593806005</v>
      </c>
      <c r="J8" s="17">
        <v>0.22306197754658702</v>
      </c>
      <c r="K8" s="17">
        <v>0.33565895456980771</v>
      </c>
      <c r="L8" s="17">
        <v>0.27082483911575178</v>
      </c>
    </row>
    <row r="9" spans="1:12" ht="15" customHeight="1">
      <c r="A9" s="21">
        <v>16</v>
      </c>
      <c r="B9" s="21" t="s">
        <v>5</v>
      </c>
      <c r="C9" s="22">
        <v>0.55172938911973501</v>
      </c>
      <c r="D9" s="22">
        <v>19.541054036958599</v>
      </c>
      <c r="E9" s="16">
        <v>20.534631566910299</v>
      </c>
      <c r="F9" s="16">
        <v>31.098259297553199</v>
      </c>
      <c r="G9" s="16">
        <v>30.211075985708401</v>
      </c>
      <c r="H9" s="17">
        <v>5.4124679041124956E-3</v>
      </c>
      <c r="I9" s="17">
        <v>0.19169783207726387</v>
      </c>
      <c r="J9" s="17">
        <v>0.20144483232260316</v>
      </c>
      <c r="K9" s="17">
        <v>0.30507407008048043</v>
      </c>
      <c r="L9" s="17">
        <v>0.29637079761554003</v>
      </c>
    </row>
    <row r="10" spans="1:12" ht="15" customHeight="1">
      <c r="A10" s="21">
        <v>17</v>
      </c>
      <c r="B10" s="21" t="s">
        <v>6</v>
      </c>
      <c r="C10" s="22">
        <v>0</v>
      </c>
      <c r="D10" s="22">
        <v>0</v>
      </c>
      <c r="E10" s="16">
        <v>3.6488930261556298</v>
      </c>
      <c r="F10" s="16">
        <v>14.5806905031356</v>
      </c>
      <c r="G10" s="16">
        <v>11.3311209282082</v>
      </c>
      <c r="H10" s="17">
        <v>0</v>
      </c>
      <c r="I10" s="17">
        <v>0</v>
      </c>
      <c r="J10" s="17">
        <v>0.12343728247078092</v>
      </c>
      <c r="K10" s="17">
        <v>0.49324570475303875</v>
      </c>
      <c r="L10" s="17">
        <v>0.38331701277618035</v>
      </c>
    </row>
    <row r="11" spans="1:12" ht="15" customHeight="1">
      <c r="A11" s="8">
        <v>18</v>
      </c>
      <c r="B11" s="8" t="s">
        <v>7</v>
      </c>
      <c r="C11" s="24" t="s">
        <v>44</v>
      </c>
      <c r="D11" s="24" t="s">
        <v>44</v>
      </c>
      <c r="E11" s="13" t="s">
        <v>44</v>
      </c>
      <c r="F11" s="13" t="s">
        <v>44</v>
      </c>
      <c r="G11" s="13" t="s">
        <v>44</v>
      </c>
      <c r="H11" s="13" t="s">
        <v>44</v>
      </c>
      <c r="I11" s="13" t="s">
        <v>44</v>
      </c>
      <c r="J11" s="13" t="s">
        <v>44</v>
      </c>
      <c r="K11" s="13" t="s">
        <v>44</v>
      </c>
      <c r="L11" s="13" t="s">
        <v>44</v>
      </c>
    </row>
    <row r="12" spans="1:12" ht="15" customHeight="1">
      <c r="A12" s="8">
        <v>19</v>
      </c>
      <c r="B12" s="8" t="s">
        <v>8</v>
      </c>
      <c r="C12" s="24" t="s">
        <v>44</v>
      </c>
      <c r="D12" s="24" t="s">
        <v>44</v>
      </c>
      <c r="E12" s="13" t="s">
        <v>44</v>
      </c>
      <c r="F12" s="13" t="s">
        <v>44</v>
      </c>
      <c r="G12" s="13" t="s">
        <v>44</v>
      </c>
      <c r="H12" s="13" t="s">
        <v>44</v>
      </c>
      <c r="I12" s="13" t="s">
        <v>44</v>
      </c>
      <c r="J12" s="13" t="s">
        <v>44</v>
      </c>
      <c r="K12" s="13" t="s">
        <v>44</v>
      </c>
      <c r="L12" s="13" t="s">
        <v>44</v>
      </c>
    </row>
    <row r="13" spans="1:12" ht="15" customHeight="1">
      <c r="A13" s="83"/>
      <c r="B13" s="83"/>
      <c r="C13" s="23">
        <f t="shared" ref="C13:G13" si="0">SUM(C4:C12)</f>
        <v>253.6514316196361</v>
      </c>
      <c r="D13" s="23">
        <f t="shared" si="0"/>
        <v>1018.4914187361916</v>
      </c>
      <c r="E13" s="11">
        <f t="shared" si="0"/>
        <v>1807.7757710540086</v>
      </c>
      <c r="F13" s="11">
        <f t="shared" si="0"/>
        <v>4518.1311524623115</v>
      </c>
      <c r="G13" s="11">
        <f t="shared" si="0"/>
        <v>3879.0121429031451</v>
      </c>
      <c r="H13" s="18">
        <v>2.2100728693367936E-2</v>
      </c>
      <c r="I13" s="18">
        <v>8.8741476357074231E-2</v>
      </c>
      <c r="J13" s="18">
        <v>0.15751206921796751</v>
      </c>
      <c r="K13" s="18">
        <v>0.39366618261930314</v>
      </c>
      <c r="L13" s="18">
        <v>0.33797954311228728</v>
      </c>
    </row>
    <row r="14" spans="1:12" ht="15" customHeight="1">
      <c r="A14" s="59" t="s">
        <v>24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4"/>
    </row>
  </sheetData>
  <sortState ref="A2:F34">
    <sortCondition ref="A1:A1048576"/>
    <sortCondition ref="C1:C1048576"/>
  </sortState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"/>
  <sheetViews>
    <sheetView workbookViewId="0">
      <selection activeCell="F1" sqref="F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18.75">
      <c r="A1" s="60" t="s">
        <v>76</v>
      </c>
      <c r="F1" s="74" t="s">
        <v>136</v>
      </c>
    </row>
    <row r="3" spans="1:6" ht="50.1" customHeight="1">
      <c r="A3" s="2" t="s">
        <v>18</v>
      </c>
      <c r="B3" s="2" t="s">
        <v>19</v>
      </c>
      <c r="C3" s="2" t="s">
        <v>37</v>
      </c>
      <c r="D3" s="2" t="s">
        <v>38</v>
      </c>
      <c r="E3" s="2" t="s">
        <v>39</v>
      </c>
      <c r="F3" s="2" t="s">
        <v>40</v>
      </c>
    </row>
    <row r="4" spans="1:6" ht="15" customHeight="1">
      <c r="A4" s="5">
        <v>11</v>
      </c>
      <c r="B4" s="5" t="s">
        <v>0</v>
      </c>
      <c r="C4" s="14">
        <v>8224.8078999999998</v>
      </c>
      <c r="D4" s="14">
        <v>7998.70840635481</v>
      </c>
      <c r="E4" s="14">
        <f t="shared" ref="E4:E13" si="0">D4-C4</f>
        <v>-226.0994936451898</v>
      </c>
      <c r="F4" s="26">
        <f t="shared" ref="F4:F13" si="1">D4/C4-1</f>
        <v>-2.7489942183961502E-2</v>
      </c>
    </row>
    <row r="5" spans="1:6" ht="15" customHeight="1">
      <c r="A5" s="8">
        <v>12</v>
      </c>
      <c r="B5" s="8" t="s">
        <v>1</v>
      </c>
      <c r="C5" s="16">
        <v>938.21190000000001</v>
      </c>
      <c r="D5" s="16">
        <v>1308.2107002959999</v>
      </c>
      <c r="E5" s="16">
        <f t="shared" si="0"/>
        <v>369.9988002959999</v>
      </c>
      <c r="F5" s="27">
        <f t="shared" si="1"/>
        <v>0.39436592127641945</v>
      </c>
    </row>
    <row r="6" spans="1:6" ht="15" customHeight="1">
      <c r="A6" s="8">
        <v>13</v>
      </c>
      <c r="B6" s="8" t="s">
        <v>2</v>
      </c>
      <c r="C6" s="16">
        <v>589.91229999999996</v>
      </c>
      <c r="D6" s="16">
        <v>164.30257983720702</v>
      </c>
      <c r="E6" s="16">
        <f t="shared" si="0"/>
        <v>-425.60972016279294</v>
      </c>
      <c r="F6" s="27">
        <f t="shared" si="1"/>
        <v>-0.72147965072569764</v>
      </c>
    </row>
    <row r="7" spans="1:6" ht="15" customHeight="1">
      <c r="A7" s="8">
        <v>14</v>
      </c>
      <c r="B7" s="8" t="s">
        <v>3</v>
      </c>
      <c r="C7" s="16">
        <v>505.67860000000002</v>
      </c>
      <c r="D7" s="16">
        <v>556.75619565446198</v>
      </c>
      <c r="E7" s="16">
        <f t="shared" si="0"/>
        <v>51.077595654461959</v>
      </c>
      <c r="F7" s="27">
        <f t="shared" si="1"/>
        <v>0.10100802299021949</v>
      </c>
    </row>
    <row r="8" spans="1:6" ht="15" customHeight="1">
      <c r="A8" s="8">
        <v>15</v>
      </c>
      <c r="B8" s="8" t="s">
        <v>4</v>
      </c>
      <c r="C8" s="16">
        <v>1282.5796</v>
      </c>
      <c r="D8" s="16">
        <v>1317.58660607568</v>
      </c>
      <c r="E8" s="16">
        <f t="shared" si="0"/>
        <v>35.00700607568001</v>
      </c>
      <c r="F8" s="27">
        <f t="shared" si="1"/>
        <v>2.7294217119685937E-2</v>
      </c>
    </row>
    <row r="9" spans="1:6" ht="15" customHeight="1">
      <c r="A9" s="8">
        <v>16</v>
      </c>
      <c r="B9" s="8" t="s">
        <v>5</v>
      </c>
      <c r="C9" s="16">
        <v>78.9392</v>
      </c>
      <c r="D9" s="16">
        <v>101.936749499999</v>
      </c>
      <c r="E9" s="16">
        <f t="shared" si="0"/>
        <v>22.997549499998996</v>
      </c>
      <c r="F9" s="27">
        <f t="shared" si="1"/>
        <v>0.29133243686278809</v>
      </c>
    </row>
    <row r="10" spans="1:6" ht="15" customHeight="1">
      <c r="A10" s="8">
        <v>17</v>
      </c>
      <c r="B10" s="8" t="s">
        <v>6</v>
      </c>
      <c r="C10" s="13" t="s">
        <v>44</v>
      </c>
      <c r="D10" s="16">
        <v>29.560703733749797</v>
      </c>
      <c r="E10" s="16">
        <v>29.560703733749797</v>
      </c>
      <c r="F10" s="27">
        <v>1</v>
      </c>
    </row>
    <row r="11" spans="1:6" ht="15" customHeight="1">
      <c r="A11" s="8">
        <v>18</v>
      </c>
      <c r="B11" s="8" t="s">
        <v>7</v>
      </c>
      <c r="C11" s="16">
        <v>166.8212</v>
      </c>
      <c r="D11" s="13" t="s">
        <v>44</v>
      </c>
      <c r="E11" s="16">
        <v>-166.8212</v>
      </c>
      <c r="F11" s="28">
        <v>-1</v>
      </c>
    </row>
    <row r="12" spans="1:6" ht="15" customHeight="1">
      <c r="A12" s="8">
        <v>19</v>
      </c>
      <c r="B12" s="8" t="s">
        <v>8</v>
      </c>
      <c r="C12" s="16">
        <v>22.366700000000002</v>
      </c>
      <c r="D12" s="13" t="s">
        <v>44</v>
      </c>
      <c r="E12" s="16">
        <v>-22.366700000000002</v>
      </c>
      <c r="F12" s="28">
        <v>-1</v>
      </c>
    </row>
    <row r="13" spans="1:6" ht="15" customHeight="1">
      <c r="A13" s="83"/>
      <c r="B13" s="83"/>
      <c r="C13" s="11">
        <f t="shared" ref="C13:D13" si="2">SUM(C4:C12)</f>
        <v>11809.3174</v>
      </c>
      <c r="D13" s="11">
        <f t="shared" si="2"/>
        <v>11477.061941451908</v>
      </c>
      <c r="E13" s="25">
        <f t="shared" si="0"/>
        <v>-332.25545854809207</v>
      </c>
      <c r="F13" s="29">
        <f t="shared" si="1"/>
        <v>-2.8135026546758035E-2</v>
      </c>
    </row>
    <row r="14" spans="1:6" ht="15" customHeight="1">
      <c r="A14" s="59" t="s">
        <v>24</v>
      </c>
      <c r="B14" s="3"/>
      <c r="C14" s="3"/>
      <c r="D14" s="3"/>
      <c r="E14" s="3"/>
      <c r="F14" s="4"/>
    </row>
    <row r="15" spans="1:6" s="44" customFormat="1" ht="15" customHeight="1">
      <c r="A15" s="43"/>
      <c r="B15" s="43"/>
      <c r="C15" s="43"/>
      <c r="D15" s="43"/>
      <c r="E15" s="43"/>
      <c r="F15" s="43"/>
    </row>
    <row r="16" spans="1:6" s="44" customFormat="1" ht="15" customHeight="1">
      <c r="A16" s="45" t="s">
        <v>60</v>
      </c>
      <c r="B16" s="46"/>
      <c r="C16" s="46"/>
      <c r="D16" s="46"/>
      <c r="E16" s="46"/>
      <c r="F16" s="47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Fiche_dInformation</vt:lpstr>
      <vt:lpstr>Légende</vt:lpstr>
      <vt:lpstr>Statistique_Aff_principale</vt:lpstr>
      <vt:lpstr>Statistique_Types_comm</vt:lpstr>
      <vt:lpstr>Analyse_nonconstr_Aff_principal</vt:lpstr>
      <vt:lpstr>Analyse_nonconstr_Types_comm</vt:lpstr>
      <vt:lpstr>Analyse_desserte_TP</vt:lpstr>
      <vt:lpstr>Comparaison_2007_2012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Rosset</dc:creator>
  <cp:lastModifiedBy>Etienne Rosset</cp:lastModifiedBy>
  <dcterms:created xsi:type="dcterms:W3CDTF">2012-11-16T14:48:27Z</dcterms:created>
  <dcterms:modified xsi:type="dcterms:W3CDTF">2013-01-03T08:47:05Z</dcterms:modified>
</cp:coreProperties>
</file>