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5390"/>
  </bookViews>
  <sheets>
    <sheet name="Faktenblatt" sheetId="12" r:id="rId1"/>
    <sheet name="Legende" sheetId="13" r:id="rId2"/>
    <sheet name="Statistik_Hauptnutzung" sheetId="11" r:id="rId3"/>
    <sheet name="Statistik_Gemeindetypen" sheetId="10" r:id="rId4"/>
    <sheet name="Analyse_unüberbaut_Hauptnutzung" sheetId="9" r:id="rId5"/>
    <sheet name="Analyse_unüberbaut_Gemeindetype" sheetId="7" r:id="rId6"/>
    <sheet name="Analyse_Erschliessung_oeV" sheetId="5" r:id="rId7"/>
    <sheet name="Vergleich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E4"/>
  <c r="E5"/>
  <c r="E6"/>
  <c r="E7"/>
  <c r="E8"/>
  <c r="E9"/>
  <c r="E13"/>
  <c r="C13"/>
  <c r="D13"/>
  <c r="C13" i="5"/>
  <c r="D13"/>
  <c r="E13"/>
  <c r="F13"/>
  <c r="G13"/>
  <c r="H9" i="7"/>
  <c r="I9"/>
  <c r="J9"/>
  <c r="H11"/>
  <c r="I11"/>
  <c r="J11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1"/>
  <c r="H9"/>
  <c r="H11"/>
  <c r="G9"/>
  <c r="G11"/>
  <c r="F13" i="11"/>
  <c r="E13"/>
  <c r="C13"/>
  <c r="D9" s="1"/>
  <c r="I5"/>
  <c r="I6"/>
  <c r="I7"/>
  <c r="I4"/>
  <c r="H5"/>
  <c r="H6"/>
  <c r="H7"/>
  <c r="H4"/>
  <c r="G5"/>
  <c r="G6"/>
  <c r="G7"/>
  <c r="G4"/>
  <c r="F13" i="4" l="1"/>
  <c r="J13" i="7"/>
  <c r="H13"/>
  <c r="J13" i="9"/>
  <c r="H13"/>
  <c r="I13"/>
  <c r="D11" i="10"/>
  <c r="I13"/>
  <c r="H13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<sst xmlns="http://schemas.openxmlformats.org/spreadsheetml/2006/main" count="429" uniqueCount="139">
  <si>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</si>
  <si>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</si>
  <si>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</si>
  <si>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</si>
  <si>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</si>
  <si>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</si>
  <si>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</si>
  <si>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</si>
  <si>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</si>
  <si>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</si>
  <si>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</si>
  <si>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</si>
  <si>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</si>
  <si>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</si>
  <si>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</si>
  <si>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</si>
  <si>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Verkehrszonen innerhalb der Bauzonen</t>
  </si>
  <si>
    <t>weitere Bauzonen</t>
  </si>
  <si>
    <t>Code HN</t>
  </si>
  <si>
    <t>Hauptnutzung</t>
  </si>
  <si>
    <t>Anteil [%]</t>
  </si>
  <si>
    <t>Einwohner innerhalb BZ</t>
  </si>
  <si>
    <t>Beschäftigte innerhalb BZ</t>
  </si>
  <si>
    <t>Quelle: Bundesamt für Raumentwicklung ARE, Bauzonenstatistik Schweiz 2012</t>
  </si>
  <si>
    <t>Code GT</t>
  </si>
  <si>
    <t>Gemeindetyp ARE</t>
  </si>
  <si>
    <t>Überbaut [ha]</t>
  </si>
  <si>
    <t>Unüberbaut [ha]</t>
  </si>
  <si>
    <t>Überbaut [%]</t>
  </si>
  <si>
    <t>Unüberbaut [%]</t>
  </si>
  <si>
    <t>Sehr gute Erschliessung [ha]</t>
  </si>
  <si>
    <t xml:space="preserve"> 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</si>
  <si>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</si>
  <si>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</si>
  <si>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</si>
  <si>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</si>
  <si>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 xml:space="preserve"> Gute Erschliessung [%]</t>
  </si>
  <si>
    <t>Mittelmässige Erschliessung [%]</t>
  </si>
  <si>
    <t>Geringe Erschliessung [%]</t>
  </si>
  <si>
    <t>Marginale oder keine Erschliessung [%]</t>
  </si>
  <si>
    <t>Fläche der Bauzonen 2007 [ha]</t>
  </si>
  <si>
    <t>Fläche der Bauzonen 2012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</si>
  <si>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</si>
  <si>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</si>
  <si>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</si>
  <si>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</si>
  <si>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</si>
  <si>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</si>
  <si>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Stand der Daten</t>
  </si>
  <si>
    <t>01.01.2012</t>
  </si>
  <si>
    <t>Vollständigkleit</t>
  </si>
  <si>
    <t>ja</t>
  </si>
  <si>
    <t>Anzahl Gemeinden</t>
  </si>
  <si>
    <t>Zonentypen</t>
  </si>
  <si>
    <t>2 Modelle (altes und neues Modell)</t>
  </si>
  <si>
    <t>Anzahl Zonen innerhalb der Bauzonen</t>
  </si>
  <si>
    <t>14 (neues Modell)</t>
  </si>
  <si>
    <t>Spezialzonen</t>
  </si>
  <si>
    <t>keine</t>
  </si>
  <si>
    <t>keine, Verkehrsflächen sind ausgeschnitten</t>
  </si>
  <si>
    <t>Bemerkungen</t>
  </si>
  <si>
    <t>Die Sportzone (Golfplatz und Rodelbahn Gonten) ist in der Statistik 2012 den Nichtbauzonen zugewiesen, 2007 war sie den Zonen für öffentliche Nutzungen zugeordnet.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</si>
  <si>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</si>
  <si>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</si>
  <si>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</si>
  <si>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</si>
  <si>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</si>
  <si>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</si>
  <si>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Vergleich 2007 - 2012 nach Hauptnutzungen</t>
  </si>
  <si>
    <t>Bundesamt für Raumentwicklung ARE</t>
  </si>
  <si>
    <t>Bauzonenstatistik Schweiz 2012</t>
  </si>
  <si>
    <t>Faktenblatt Kanton AI</t>
  </si>
  <si>
    <t>Statistik nach Hauptnutzungen</t>
  </si>
  <si>
    <t>Fläche der Bauzonen [ha]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</si>
  <si>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</si>
  <si>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</si>
  <si>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</si>
  <si>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</si>
  <si>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Vergleich 2007 - 2012 nach Hauptnutzungen</t>
  </si>
  <si>
    <t>Unüberbaute Bauzonen Annahme 1 [ha]</t>
  </si>
  <si>
    <t>Unüberbaute Bauzonen Annahme 2 [ha]</t>
  </si>
  <si>
    <t>Unschärfe [ha]</t>
  </si>
  <si>
    <t>Unschärfe [%]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</si>
  <si>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</si>
  <si>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</si>
  <si>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</si>
  <si>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</si>
  <si>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</si>
  <si>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</si>
  <si>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</si>
  <si>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</si>
  <si>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</si>
  <si>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 (12.12.2011)</t>
  </si>
  <si>
    <t>Die Gemeindetypen wurden neu auf der Basis der Agglomerationsdefinition 2000 und der Volkszählung 2010 berechnet. Die Zuordnung der Gemeinden zu den Gemeindetypen hat daher gegenüber 2007 Änderungen erfahren.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</si>
  <si>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</si>
  <si>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</si>
  <si>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Bauzonen. Es werden die georeferenzierten Einzel-daten aus der Volkszählung STATPOP verwendet.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</si>
  <si>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</si>
  <si>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Einwohner innerhalb der Bauzonen</t>
  </si>
  <si>
    <t>Beschäftigte innerhalb der Bauzonen. Es werden die georeferenzierten Einzel-daten aus dem Betriebs- und Unternehmensregister BUR verwendet (Total Beschäftigte)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</si>
  <si>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</si>
  <si>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</si>
  <si>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</si>
  <si>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</si>
  <si>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</si>
  <si>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</si>
  <si>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</si>
  <si>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</si>
  <si>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</si>
  <si>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</si>
  <si>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</si>
  <si>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</si>
  <si>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</si>
  <si>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</si>
  <si>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Arial"/>
        <family val="2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</si>
  <si>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</si>
  <si>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</si>
  <si>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Gute Erschliessung [ha]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</si>
  <si>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</si>
  <si>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</si>
  <si>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</si>
  <si>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</si>
  <si>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</si>
  <si>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Gute Erschliessung [%]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</si>
  <si>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</si>
  <si>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</si>
  <si>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</si>
  <si>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</si>
  <si>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2007</t>
  </si>
  <si>
    <t>Flächen der Bauzonen, Stand Bauzonenstatistik Schweiz 2012</t>
  </si>
  <si>
    <t>Flächendifferenz zwischen den Bauzonen 2007 und 2012</t>
  </si>
  <si>
    <t>Anteil der Differenz zwischen den Bauzonenflächen 2007 und 2012 (Bauzonenfläche 2007 = 100%)</t>
  </si>
  <si>
    <t>Kantonsnummer</t>
  </si>
  <si>
    <t>Kantonsnummer BFS</t>
  </si>
  <si>
    <t>Kantonskürzel</t>
  </si>
  <si>
    <t>Abkürzung der Kantonsnamen</t>
  </si>
  <si>
    <t>- Legende</t>
  </si>
  <si>
    <t>© ARE, 12.2012</t>
  </si>
  <si>
    <t>Kanton AI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</si>
</sst>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7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7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wrapText="1"/>
    </xf>
    <xf numFmtId="49" fontId="5" fillId="0" borderId="12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wrapText="1"/>
    </xf>
    <xf numFmtId="49" fontId="9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3"/>
    <xf numFmtId="49" fontId="13" fillId="0" borderId="4" xfId="3" applyNumberFormat="1" applyBorder="1" applyAlignment="1">
      <alignment horizontal="left" vertical="top" wrapText="1"/>
    </xf>
    <xf numFmtId="49" fontId="13" fillId="0" borderId="8" xfId="3" applyNumberFormat="1" applyBorder="1" applyAlignment="1">
      <alignment horizontal="left" vertical="top" wrapText="1"/>
    </xf>
    <xf numFmtId="49" fontId="13" fillId="0" borderId="5" xfId="3" applyNumberFormat="1" applyBorder="1" applyAlignment="1">
      <alignment horizontal="left" vertical="top" wrapText="1"/>
    </xf>
    <xf numFmtId="49" fontId="13" fillId="0" borderId="12" xfId="3" applyNumberFormat="1" applyFill="1" applyBorder="1" applyAlignment="1">
      <alignment horizontal="left" vertical="top" wrapText="1"/>
    </xf>
    <xf numFmtId="49" fontId="13" fillId="0" borderId="12" xfId="3" applyNumberFormat="1" applyBorder="1" applyAlignment="1">
      <alignment horizontal="left" vertical="top" wrapText="1"/>
    </xf>
    <xf numFmtId="49" fontId="13" fillId="0" borderId="11" xfId="3" applyNumberFormat="1" applyBorder="1" applyAlignment="1">
      <alignment horizontal="left" vertical="top" wrapText="1"/>
    </xf>
    <xf numFmtId="49" fontId="13" fillId="0" borderId="10" xfId="3" applyNumberFormat="1" applyBorder="1" applyAlignment="1">
      <alignment horizontal="left" vertical="top" wrapText="1"/>
    </xf>
    <xf numFmtId="0" fontId="13" fillId="0" borderId="0" xfId="3" applyAlignment="1">
      <alignment vertical="top"/>
    </xf>
    <xf numFmtId="0" fontId="16" fillId="0" borderId="0" xfId="2" applyFont="1" applyAlignment="1" applyProtection="1">
      <alignment vertical="top"/>
    </xf>
    <xf numFmtId="0" fontId="13" fillId="0" borderId="0" xfId="0" applyFont="1" applyAlignment="1">
      <alignment vertical="top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4" fillId="5" borderId="4" xfId="3" applyNumberFormat="1" applyFont="1" applyFill="1" applyBorder="1" applyAlignment="1">
      <alignment horizontal="left" vertical="top" wrapText="1"/>
    </xf>
    <xf numFmtId="49" fontId="14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41583128100216"/>
          <c:y val="0.14187242013250545"/>
          <c:w val="0.57060945575635669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195.21477070524298</c:v>
                </c:pt>
                <c:pt idx="1">
                  <c:v>29.744419160000799</c:v>
                </c:pt>
                <c:pt idx="2">
                  <c:v>75.620063179516194</c:v>
                </c:pt>
                <c:pt idx="3">
                  <c:v>37.171301374918301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9259392"/>
        <c:axId val="129260928"/>
      </c:barChart>
      <c:catAx>
        <c:axId val="129259392"/>
        <c:scaling>
          <c:orientation val="maxMin"/>
        </c:scaling>
        <c:axPos val="l"/>
        <c:tickLblPos val="nextTo"/>
        <c:crossAx val="129260928"/>
        <c:crosses val="autoZero"/>
        <c:auto val="1"/>
        <c:lblAlgn val="ctr"/>
        <c:lblOffset val="100"/>
      </c:catAx>
      <c:valAx>
        <c:axId val="129260928"/>
        <c:scaling>
          <c:orientation val="minMax"/>
        </c:scaling>
        <c:axPos val="t"/>
        <c:majorGridlines/>
        <c:numFmt formatCode="#,##0" sourceLinked="1"/>
        <c:tickLblPos val="high"/>
        <c:crossAx val="1292593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Sehr 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Analyse_Erschliessung_oeV!$C$4:$C$12</c:f>
              <c:numCache>
                <c:formatCode>#,##0</c:formatCode>
                <c:ptCount val="9"/>
                <c:pt idx="0">
                  <c:v>7.0820412869383205</c:v>
                </c:pt>
                <c:pt idx="1">
                  <c:v>1.6703149999278401E-6</c:v>
                </c:pt>
                <c:pt idx="2">
                  <c:v>1.6872899970072801</c:v>
                </c:pt>
                <c:pt idx="3">
                  <c:v>7.955956310716541</c:v>
                </c:pt>
                <c:pt idx="4">
                  <c:v>5.5921442715794702</c:v>
                </c:pt>
                <c:pt idx="5">
                  <c:v>0.20217424806461098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Analyse_Erschliessung_oeV!$D$4:$D$12</c:f>
              <c:numCache>
                <c:formatCode>#,##0</c:formatCode>
                <c:ptCount val="9"/>
                <c:pt idx="0">
                  <c:v>13.101686949115399</c:v>
                </c:pt>
                <c:pt idx="1">
                  <c:v>1.5983430783602299</c:v>
                </c:pt>
                <c:pt idx="2">
                  <c:v>2.1815496341154201</c:v>
                </c:pt>
                <c:pt idx="3">
                  <c:v>7.9620802571340406</c:v>
                </c:pt>
                <c:pt idx="4">
                  <c:v>8.4501129282575693</c:v>
                </c:pt>
                <c:pt idx="5">
                  <c:v>1.1237510440721099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Analyse_Erschliessung_oeV!$E$4:$E$12</c:f>
              <c:numCache>
                <c:formatCode>#,##0</c:formatCode>
                <c:ptCount val="9"/>
                <c:pt idx="0">
                  <c:v>37.034572276086699</c:v>
                </c:pt>
                <c:pt idx="1">
                  <c:v>10.0050040834389</c:v>
                </c:pt>
                <c:pt idx="2">
                  <c:v>15.338467036248499</c:v>
                </c:pt>
                <c:pt idx="3">
                  <c:v>9.5745577296498308</c:v>
                </c:pt>
                <c:pt idx="4">
                  <c:v>5.38741809402278</c:v>
                </c:pt>
                <c:pt idx="5">
                  <c:v>6.5949712882816005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Analyse_Erschliessung_oeV!$F$4:$F$12</c:f>
              <c:numCache>
                <c:formatCode>#,##0</c:formatCode>
                <c:ptCount val="9"/>
                <c:pt idx="0">
                  <c:v>67.148929624145197</c:v>
                </c:pt>
                <c:pt idx="1">
                  <c:v>7.5675104456433608</c:v>
                </c:pt>
                <c:pt idx="2">
                  <c:v>26.820927474688698</c:v>
                </c:pt>
                <c:pt idx="3">
                  <c:v>9.2025881160001095</c:v>
                </c:pt>
                <c:pt idx="4">
                  <c:v>11.2829699531281</c:v>
                </c:pt>
                <c:pt idx="5">
                  <c:v>12.781580723712999</c:v>
                </c:pt>
                <c:pt idx="6">
                  <c:v>1.3720747264850699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Analyse_Erschliessung_oeV!$G$4:$G$12</c:f>
              <c:numCache>
                <c:formatCode>#,##0</c:formatCode>
                <c:ptCount val="9"/>
                <c:pt idx="0">
                  <c:v>70.847541068583794</c:v>
                </c:pt>
                <c:pt idx="1">
                  <c:v>10.5735611514807</c:v>
                </c:pt>
                <c:pt idx="2">
                  <c:v>29.591827697385497</c:v>
                </c:pt>
                <c:pt idx="3">
                  <c:v>2.47611868258045</c:v>
                </c:pt>
                <c:pt idx="4">
                  <c:v>4.0122237900520599</c:v>
                </c:pt>
                <c:pt idx="5">
                  <c:v>7.4503355868089409</c:v>
                </c:pt>
                <c:pt idx="6">
                  <c:v>6.0788007159273194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239296"/>
        <c:axId val="131335296"/>
      </c:barChart>
      <c:catAx>
        <c:axId val="131239296"/>
        <c:scaling>
          <c:orientation val="maxMin"/>
        </c:scaling>
        <c:axPos val="l"/>
        <c:tickLblPos val="nextTo"/>
        <c:crossAx val="131335296"/>
        <c:crosses val="autoZero"/>
        <c:auto val="1"/>
        <c:lblAlgn val="ctr"/>
        <c:lblOffset val="100"/>
      </c:catAx>
      <c:valAx>
        <c:axId val="131335296"/>
        <c:scaling>
          <c:orientation val="minMax"/>
        </c:scaling>
        <c:axPos val="t"/>
        <c:majorGridlines/>
        <c:numFmt formatCode="#,##0" sourceLinked="1"/>
        <c:tickLblPos val="high"/>
        <c:crossAx val="1312392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Sehr 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Analyse_Erschliessung_oeV!$H$4:$H$12</c:f>
              <c:numCache>
                <c:formatCode>0%</c:formatCode>
                <c:ptCount val="9"/>
                <c:pt idx="0">
                  <c:v>3.6278203965959245E-2</c:v>
                </c:pt>
                <c:pt idx="1">
                  <c:v>5.6155573913484386E-8</c:v>
                </c:pt>
                <c:pt idx="2">
                  <c:v>2.2312729664116005E-2</c:v>
                </c:pt>
                <c:pt idx="3">
                  <c:v>0.21403491608087269</c:v>
                </c:pt>
                <c:pt idx="4">
                  <c:v>0.16104147910866121</c:v>
                </c:pt>
                <c:pt idx="5">
                  <c:v>7.181316085458439E-3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Gute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Analyse_Erschliessung_oeV!$I$4:$I$12</c:f>
              <c:numCache>
                <c:formatCode>0%</c:formatCode>
                <c:ptCount val="9"/>
                <c:pt idx="0">
                  <c:v>6.7114219217385696E-2</c:v>
                </c:pt>
                <c:pt idx="1">
                  <c:v>5.37358958518852E-2</c:v>
                </c:pt>
                <c:pt idx="2">
                  <c:v>2.8848821080670776E-2</c:v>
                </c:pt>
                <c:pt idx="3">
                  <c:v>0.21419966539652538</c:v>
                </c:pt>
                <c:pt idx="4">
                  <c:v>0.24334470258891649</c:v>
                </c:pt>
                <c:pt idx="5">
                  <c:v>3.991611951620435E-2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Mittelmässige Erschliessung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Analyse_Erschliessung_oeV!$J$4:$J$12</c:f>
              <c:numCache>
                <c:formatCode>0%</c:formatCode>
                <c:ptCount val="9"/>
                <c:pt idx="0">
                  <c:v>0.18971193648671456</c:v>
                </c:pt>
                <c:pt idx="1">
                  <c:v>0.33636574319007995</c:v>
                </c:pt>
                <c:pt idx="2">
                  <c:v>0.20283594939150862</c:v>
                </c:pt>
                <c:pt idx="3">
                  <c:v>0.25757930035597526</c:v>
                </c:pt>
                <c:pt idx="4">
                  <c:v>0.15514581461131452</c:v>
                </c:pt>
                <c:pt idx="5">
                  <c:v>0.23425621140699232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Geringe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Analyse_Erschliessung_oeV!$K$4:$K$12</c:f>
              <c:numCache>
                <c:formatCode>0%</c:formatCode>
                <c:ptCount val="9"/>
                <c:pt idx="0">
                  <c:v>0.34397463475586754</c:v>
                </c:pt>
                <c:pt idx="1">
                  <c:v>0.25441781471743335</c:v>
                </c:pt>
                <c:pt idx="2">
                  <c:v>0.35468005212207065</c:v>
                </c:pt>
                <c:pt idx="3">
                  <c:v>0.24757239710854118</c:v>
                </c:pt>
                <c:pt idx="4">
                  <c:v>0.32492476619833738</c:v>
                </c:pt>
                <c:pt idx="5">
                  <c:v>0.45400723448938868</c:v>
                </c:pt>
                <c:pt idx="6">
                  <c:v>0.1841494649977439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Marginale oder keine Erschliessung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Analyse_Erschliessung_oeV!$L$4:$L$12</c:f>
              <c:numCache>
                <c:formatCode>0%</c:formatCode>
                <c:ptCount val="9"/>
                <c:pt idx="0">
                  <c:v>0.36292100557407297</c:v>
                </c:pt>
                <c:pt idx="1">
                  <c:v>0.35548049008502763</c:v>
                </c:pt>
                <c:pt idx="2">
                  <c:v>0.39132244774163394</c:v>
                </c:pt>
                <c:pt idx="3">
                  <c:v>6.661372105808562E-2</c:v>
                </c:pt>
                <c:pt idx="4">
                  <c:v>0.1155432374927704</c:v>
                </c:pt>
                <c:pt idx="5">
                  <c:v>0.26463911850195626</c:v>
                </c:pt>
                <c:pt idx="6">
                  <c:v>0.81585053500225613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378176"/>
        <c:axId val="131404544"/>
      </c:barChart>
      <c:catAx>
        <c:axId val="131378176"/>
        <c:scaling>
          <c:orientation val="maxMin"/>
        </c:scaling>
        <c:axPos val="l"/>
        <c:tickLblPos val="nextTo"/>
        <c:crossAx val="131404544"/>
        <c:crosses val="autoZero"/>
        <c:auto val="1"/>
        <c:lblAlgn val="ctr"/>
        <c:lblOffset val="100"/>
      </c:catAx>
      <c:valAx>
        <c:axId val="131404544"/>
        <c:scaling>
          <c:orientation val="minMax"/>
        </c:scaling>
        <c:axPos val="t"/>
        <c:majorGridlines/>
        <c:numFmt formatCode="0%" sourceLinked="1"/>
        <c:tickLblPos val="high"/>
        <c:crossAx val="1313781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</a:t>
            </a:r>
            <a:r>
              <a:rPr lang="de-CH" sz="1000" baseline="0"/>
              <a:t> nach Hauptnutzungen,</a:t>
            </a:r>
            <a:r>
              <a:rPr lang="de-CH" sz="1000"/>
              <a:t> 2007 und 2012 (in Hektaren)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Fläche der Bauzonen 2007</c:v>
          </c:tx>
          <c:dLbls>
            <c:dLbl>
              <c:idx val="6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Vergleich_2007_2012!$C$4:$C$12</c:f>
              <c:numCache>
                <c:formatCode>#,##0</c:formatCode>
                <c:ptCount val="9"/>
                <c:pt idx="0">
                  <c:v>181.62200000000001</c:v>
                </c:pt>
                <c:pt idx="1">
                  <c:v>27.143799999999999</c:v>
                </c:pt>
                <c:pt idx="2">
                  <c:v>89.752099999999999</c:v>
                </c:pt>
                <c:pt idx="3">
                  <c:v>35.359699999999997</c:v>
                </c:pt>
                <c:pt idx="4">
                  <c:v>79.826499999999996</c:v>
                </c:pt>
                <c:pt idx="5">
                  <c:v>8.7571999999999992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7.3954000000000004</c:v>
                </c:pt>
              </c:numCache>
            </c:numRef>
          </c:val>
        </c:ser>
        <c:ser>
          <c:idx val="1"/>
          <c:order val="1"/>
          <c:tx>
            <c:v>Fläche der Bauzonen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Vergleich_2007_2012!$B$4:$B$12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Vergleich_2007_2012!$D$4:$D$12</c:f>
              <c:numCache>
                <c:formatCode>#,##0</c:formatCode>
                <c:ptCount val="9"/>
                <c:pt idx="0">
                  <c:v>195.21477070524298</c:v>
                </c:pt>
                <c:pt idx="1">
                  <c:v>29.744419160000799</c:v>
                </c:pt>
                <c:pt idx="2">
                  <c:v>75.620063179516194</c:v>
                </c:pt>
                <c:pt idx="3">
                  <c:v>37.171301374918301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1437696"/>
        <c:axId val="131439232"/>
      </c:barChart>
      <c:catAx>
        <c:axId val="131437696"/>
        <c:scaling>
          <c:orientation val="maxMin"/>
        </c:scaling>
        <c:axPos val="l"/>
        <c:tickLblPos val="nextTo"/>
        <c:crossAx val="131439232"/>
        <c:crosses val="autoZero"/>
        <c:auto val="1"/>
        <c:lblAlgn val="ctr"/>
        <c:lblOffset val="100"/>
      </c:catAx>
      <c:valAx>
        <c:axId val="131439232"/>
        <c:scaling>
          <c:orientation val="minMax"/>
        </c:scaling>
        <c:axPos val="t"/>
        <c:majorGridlines/>
        <c:numFmt formatCode="#,##0" sourceLinked="1"/>
        <c:tickLblPos val="high"/>
        <c:crossAx val="1314376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Prozenten)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195.21477070524298</c:v>
                </c:pt>
                <c:pt idx="1">
                  <c:v>29.744419160000799</c:v>
                </c:pt>
                <c:pt idx="2">
                  <c:v>75.620063179516194</c:v>
                </c:pt>
                <c:pt idx="3">
                  <c:v>37.171301374918301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57813312983626"/>
          <c:y val="0.14803982101356272"/>
          <c:w val="0.32920600783932941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Fläche der Bauzonen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159.31116231438401</c:v>
                </c:pt>
                <c:pt idx="6">
                  <c:v>0</c:v>
                </c:pt>
                <c:pt idx="7" formatCode="#,##0">
                  <c:v>248.76795009840001</c:v>
                </c:pt>
                <c:pt idx="8">
                  <c:v>0</c:v>
                </c:pt>
              </c:numCache>
            </c:numRef>
          </c:val>
        </c:ser>
        <c:gapWidth val="70"/>
        <c:axId val="130697856"/>
        <c:axId val="126841216"/>
      </c:barChart>
      <c:catAx>
        <c:axId val="130697856"/>
        <c:scaling>
          <c:orientation val="maxMin"/>
        </c:scaling>
        <c:axPos val="l"/>
        <c:tickLblPos val="nextTo"/>
        <c:crossAx val="126841216"/>
        <c:crosses val="autoZero"/>
        <c:auto val="1"/>
        <c:lblAlgn val="ctr"/>
        <c:lblOffset val="100"/>
      </c:catAx>
      <c:valAx>
        <c:axId val="126841216"/>
        <c:scaling>
          <c:orientation val="minMax"/>
        </c:scaling>
        <c:axPos val="t"/>
        <c:majorGridlines/>
        <c:numFmt formatCode="General" sourceLinked="1"/>
        <c:tickLblPos val="high"/>
        <c:crossAx val="1306978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320.41665791308128</c:v>
                </c:pt>
                <c:pt idx="6">
                  <c:v>0</c:v>
                </c:pt>
                <c:pt idx="7" formatCode="#,##0">
                  <c:v>396.44294836398404</c:v>
                </c:pt>
                <c:pt idx="8">
                  <c:v>0</c:v>
                </c:pt>
              </c:numCache>
            </c:numRef>
          </c:val>
        </c:ser>
        <c:gapWidth val="70"/>
        <c:axId val="126844928"/>
        <c:axId val="126854656"/>
      </c:barChart>
      <c:catAx>
        <c:axId val="126844928"/>
        <c:scaling>
          <c:orientation val="maxMin"/>
        </c:scaling>
        <c:axPos val="l"/>
        <c:tickLblPos val="nextTo"/>
        <c:crossAx val="126854656"/>
        <c:crosses val="autoZero"/>
        <c:auto val="1"/>
        <c:lblAlgn val="ctr"/>
        <c:lblOffset val="100"/>
      </c:catAx>
      <c:valAx>
        <c:axId val="126854656"/>
        <c:scaling>
          <c:orientation val="minMax"/>
        </c:scaling>
        <c:axPos val="t"/>
        <c:majorGridlines/>
        <c:numFmt formatCode="General" sourceLinked="1"/>
        <c:tickLblPos val="high"/>
        <c:crossAx val="12684492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5479898713104"/>
          <c:y val="0.14187242013250545"/>
          <c:w val="0.630477297166048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Bauzonenfläche pro Einwohner und Beschäftigte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183.77109506792479</c:v>
                </c:pt>
                <c:pt idx="6">
                  <c:v>0</c:v>
                </c:pt>
                <c:pt idx="7" formatCode="#,##0">
                  <c:v>312.95502591319661</c:v>
                </c:pt>
                <c:pt idx="8">
                  <c:v>0</c:v>
                </c:pt>
              </c:numCache>
            </c:numRef>
          </c:val>
        </c:ser>
        <c:gapWidth val="70"/>
        <c:axId val="126876672"/>
        <c:axId val="130714240"/>
      </c:barChart>
      <c:catAx>
        <c:axId val="126876672"/>
        <c:scaling>
          <c:orientation val="maxMin"/>
        </c:scaling>
        <c:axPos val="l"/>
        <c:tickLblPos val="nextTo"/>
        <c:crossAx val="130714240"/>
        <c:crosses val="autoZero"/>
        <c:auto val="1"/>
        <c:lblAlgn val="ctr"/>
        <c:lblOffset val="100"/>
      </c:catAx>
      <c:valAx>
        <c:axId val="130714240"/>
        <c:scaling>
          <c:orientation val="minMax"/>
        </c:scaling>
        <c:axPos val="t"/>
        <c:majorGridlines/>
        <c:numFmt formatCode="General" sourceLinked="1"/>
        <c:tickLblPos val="high"/>
        <c:crossAx val="1268766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Analyse_unüberbaut_Hauptnutzung!$E$4:$E$12</c:f>
              <c:numCache>
                <c:formatCode>#,##0</c:formatCode>
                <c:ptCount val="9"/>
                <c:pt idx="0">
                  <c:v>158.10219739457909</c:v>
                </c:pt>
                <c:pt idx="1">
                  <c:v>18.708733974888801</c:v>
                </c:pt>
                <c:pt idx="2">
                  <c:v>57.726771842515092</c:v>
                </c:pt>
                <c:pt idx="3">
                  <c:v>34.093212610943354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Analyse_unüberbaut_Hauptnutzung!$F$4:$F$12</c:f>
              <c:numCache>
                <c:formatCode>#,##0</c:formatCode>
                <c:ptCount val="9"/>
                <c:pt idx="0">
                  <c:v>14.449111801357898</c:v>
                </c:pt>
                <c:pt idx="1">
                  <c:v>2.1948402461939587</c:v>
                </c:pt>
                <c:pt idx="2">
                  <c:v>5.4749275238742978</c:v>
                </c:pt>
                <c:pt idx="3">
                  <c:v>1.2001701740247501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Analyse_unüberbaut_Hauptnutzung!$G$4:$G$12</c:f>
              <c:numCache>
                <c:formatCode>#,##0</c:formatCode>
                <c:ptCount val="9"/>
                <c:pt idx="0">
                  <c:v>22.663461509306</c:v>
                </c:pt>
                <c:pt idx="1">
                  <c:v>8.8408449389180408</c:v>
                </c:pt>
                <c:pt idx="2">
                  <c:v>12.418363813126801</c:v>
                </c:pt>
                <c:pt idx="3">
                  <c:v>1.8779185899502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748416"/>
        <c:axId val="130749952"/>
      </c:barChart>
      <c:catAx>
        <c:axId val="130748416"/>
        <c:scaling>
          <c:orientation val="maxMin"/>
        </c:scaling>
        <c:axPos val="l"/>
        <c:tickLblPos val="nextTo"/>
        <c:crossAx val="130749952"/>
        <c:crosses val="autoZero"/>
        <c:auto val="1"/>
        <c:lblAlgn val="ctr"/>
        <c:lblOffset val="100"/>
      </c:catAx>
      <c:valAx>
        <c:axId val="130749952"/>
        <c:scaling>
          <c:orientation val="minMax"/>
        </c:scaling>
        <c:axPos val="t"/>
        <c:majorGridlines/>
        <c:numFmt formatCode="#,##0" sourceLinked="1"/>
        <c:tickLblPos val="high"/>
        <c:crossAx val="1307484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Analyse_unüberbaut_Hauptnutzung!$H$4:$H$12</c:f>
              <c:numCache>
                <c:formatCode>0%</c:formatCode>
                <c:ptCount val="9"/>
                <c:pt idx="0">
                  <c:v>0.80988849779866001</c:v>
                </c:pt>
                <c:pt idx="1">
                  <c:v>0.62898299927293977</c:v>
                </c:pt>
                <c:pt idx="2">
                  <c:v>0.76337904803750545</c:v>
                </c:pt>
                <c:pt idx="3">
                  <c:v>0.91719179447260579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Analyse_unüberbaut_Hauptnutzung!$I$4:$I$12</c:f>
              <c:numCache>
                <c:formatCode>0%</c:formatCode>
                <c:ptCount val="9"/>
                <c:pt idx="0">
                  <c:v>7.4016488348490686E-2</c:v>
                </c:pt>
                <c:pt idx="1">
                  <c:v>7.3789985085521481E-2</c:v>
                </c:pt>
                <c:pt idx="2">
                  <c:v>7.2400462174664448E-2</c:v>
                </c:pt>
                <c:pt idx="3">
                  <c:v>3.2287547910135231E-2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Analyse_unüberbaut_Hauptnutzung!$J$4:$J$12</c:f>
              <c:numCache>
                <c:formatCode>0%</c:formatCode>
                <c:ptCount val="9"/>
                <c:pt idx="0">
                  <c:v>0.11609501385284939</c:v>
                </c:pt>
                <c:pt idx="1">
                  <c:v>0.29722701564153864</c:v>
                </c:pt>
                <c:pt idx="2">
                  <c:v>0.16422048978783002</c:v>
                </c:pt>
                <c:pt idx="3">
                  <c:v>5.0520657617259102E-2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790144"/>
        <c:axId val="130791680"/>
      </c:barChart>
      <c:catAx>
        <c:axId val="130790144"/>
        <c:scaling>
          <c:orientation val="maxMin"/>
        </c:scaling>
        <c:axPos val="l"/>
        <c:tickLblPos val="nextTo"/>
        <c:crossAx val="130791680"/>
        <c:crosses val="autoZero"/>
        <c:auto val="1"/>
        <c:lblAlgn val="ctr"/>
        <c:lblOffset val="100"/>
      </c:catAx>
      <c:valAx>
        <c:axId val="130791680"/>
        <c:scaling>
          <c:orientation val="minMax"/>
        </c:scaling>
        <c:axPos val="t"/>
        <c:majorGridlines/>
        <c:numFmt formatCode="0%" sourceLinked="1"/>
        <c:tickLblPos val="high"/>
        <c:crossAx val="1307901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Hektaren)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132.50206589065411</c:v>
                </c:pt>
                <c:pt idx="6">
                  <c:v>0</c:v>
                </c:pt>
                <c:pt idx="7" formatCode="#,##0">
                  <c:v>206.45740792537799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9.6953024083118997</c:v>
                </c:pt>
                <c:pt idx="6">
                  <c:v>0</c:v>
                </c:pt>
                <c:pt idx="7" formatCode="#,##0">
                  <c:v>13.623747337138902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17.113794015417998</c:v>
                </c:pt>
                <c:pt idx="6">
                  <c:v>0</c:v>
                </c:pt>
                <c:pt idx="7" formatCode="#,##0">
                  <c:v>28.686794835883099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033728"/>
        <c:axId val="131080576"/>
      </c:barChart>
      <c:catAx>
        <c:axId val="131033728"/>
        <c:scaling>
          <c:orientation val="maxMin"/>
        </c:scaling>
        <c:axPos val="l"/>
        <c:tickLblPos val="nextTo"/>
        <c:crossAx val="131080576"/>
        <c:crosses val="autoZero"/>
        <c:auto val="1"/>
        <c:lblAlgn val="ctr"/>
        <c:lblOffset val="100"/>
      </c:catAx>
      <c:valAx>
        <c:axId val="131080576"/>
        <c:scaling>
          <c:orientation val="minMax"/>
        </c:scaling>
        <c:axPos val="t"/>
        <c:majorGridlines/>
        <c:numFmt formatCode="General" sourceLinked="1"/>
        <c:tickLblPos val="high"/>
        <c:crossAx val="1310337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(in Prozenten)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0.83171865653189492</c:v>
                </c:pt>
                <c:pt idx="6">
                  <c:v>0</c:v>
                </c:pt>
                <c:pt idx="7" formatCode="0%">
                  <c:v>0.82991964135136342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Unschärfe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6.0857646554478263E-2</c:v>
                </c:pt>
                <c:pt idx="6">
                  <c:v>0</c:v>
                </c:pt>
                <c:pt idx="7" formatCode="0%">
                  <c:v>5.4764881616582994E-2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Unüberbaut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Analyse_unüberbaut_Gemeindetype!$B$4:$B$12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Analyse_unüberbaut_Gemeindetype!$J$4:$J$12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0.10742369691362684</c:v>
                </c:pt>
                <c:pt idx="6">
                  <c:v>0</c:v>
                </c:pt>
                <c:pt idx="7" formatCode="0%">
                  <c:v>0.1153154770320536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1207168"/>
        <c:axId val="131208704"/>
      </c:barChart>
      <c:catAx>
        <c:axId val="131207168"/>
        <c:scaling>
          <c:orientation val="maxMin"/>
        </c:scaling>
        <c:axPos val="l"/>
        <c:tickLblPos val="nextTo"/>
        <c:crossAx val="131208704"/>
        <c:crosses val="autoZero"/>
        <c:auto val="1"/>
        <c:lblAlgn val="ctr"/>
        <c:lblOffset val="100"/>
      </c:catAx>
      <c:valAx>
        <c:axId val="131208704"/>
        <c:scaling>
          <c:orientation val="minMax"/>
        </c:scaling>
        <c:axPos val="t"/>
        <c:majorGridlines/>
        <c:numFmt formatCode="0%" sourceLinked="1"/>
        <c:tickLblPos val="high"/>
        <c:crossAx val="1312071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34125" y="3028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162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114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107950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14</xdr:row>
      <xdr:rowOff>69850</xdr:rowOff>
    </xdr:from>
    <xdr:to>
      <xdr:col>9</xdr:col>
      <xdr:colOff>171450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95950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29300" y="3171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1089025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38875" y="3714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7181850" y="3686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6315075" y="3524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4</xdr:col>
      <xdr:colOff>441325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14</xdr:row>
      <xdr:rowOff>69850</xdr:rowOff>
    </xdr:from>
    <xdr:to>
      <xdr:col>8</xdr:col>
      <xdr:colOff>1285875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4</xdr:col>
      <xdr:colOff>441325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05525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19900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2933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955675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14</xdr:row>
      <xdr:rowOff>69850</xdr:rowOff>
    </xdr:from>
    <xdr:to>
      <xdr:col>8</xdr:col>
      <xdr:colOff>685800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96100" y="3886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37.7109375" style="31" customWidth="1"/>
    <col min="2" max="2" width="57.7109375" style="31" customWidth="1"/>
    <col min="3" max="16384" width="11.42578125" style="31"/>
  </cols>
  <sheetData>
    <row r="1" spans="1:2" customFormat="1" ht="18.75">
      <c r="A1" s="38" t="s">
        <v>69</v>
      </c>
      <c r="B1" s="31"/>
    </row>
    <row r="2" spans="1:2" customFormat="1" ht="18.75">
      <c r="A2" s="38" t="s">
        <v>70</v>
      </c>
      <c r="B2" s="31"/>
    </row>
    <row r="4" spans="1:2">
      <c r="A4" s="62" t="s">
        <v>71</v>
      </c>
      <c r="B4" s="63"/>
    </row>
    <row r="5" spans="1:2">
      <c r="A5" s="64"/>
      <c r="B5" s="65"/>
    </row>
    <row r="6" spans="1:2">
      <c r="A6" s="32" t="s">
        <v>48</v>
      </c>
      <c r="B6" s="39" t="s">
        <v>49</v>
      </c>
    </row>
    <row r="7" spans="1:2">
      <c r="A7" s="33"/>
      <c r="B7" s="40"/>
    </row>
    <row r="8" spans="1:2">
      <c r="A8" s="32" t="s">
        <v>50</v>
      </c>
      <c r="B8" s="39" t="s">
        <v>51</v>
      </c>
    </row>
    <row r="9" spans="1:2">
      <c r="A9" s="34" t="s">
        <v>52</v>
      </c>
      <c r="B9" s="41">
        <v>6</v>
      </c>
    </row>
    <row r="10" spans="1:2">
      <c r="A10" s="33"/>
      <c r="B10" s="40"/>
    </row>
    <row r="11" spans="1:2">
      <c r="A11" s="32" t="s">
        <v>53</v>
      </c>
      <c r="B11" s="42" t="s">
        <v>54</v>
      </c>
    </row>
    <row r="12" spans="1:2">
      <c r="A12" s="34" t="s">
        <v>55</v>
      </c>
      <c r="B12" s="43" t="s">
        <v>56</v>
      </c>
    </row>
    <row r="13" spans="1:2">
      <c r="A13" s="34" t="s">
        <v>57</v>
      </c>
      <c r="B13" s="44" t="s">
        <v>58</v>
      </c>
    </row>
    <row r="14" spans="1:2">
      <c r="A14" s="33"/>
      <c r="B14" s="45"/>
    </row>
    <row r="15" spans="1:2">
      <c r="A15" s="32" t="s">
        <v>16</v>
      </c>
      <c r="B15" s="46" t="s">
        <v>59</v>
      </c>
    </row>
    <row r="16" spans="1:2">
      <c r="A16" s="33"/>
      <c r="B16" s="45"/>
    </row>
    <row r="17" spans="1:2" ht="45">
      <c r="A17" s="35" t="s">
        <v>60</v>
      </c>
      <c r="B17" s="47" t="s">
        <v>61</v>
      </c>
    </row>
    <row r="18" spans="1:2">
      <c r="A18" s="33"/>
      <c r="B18" s="48"/>
    </row>
    <row r="20" spans="1:2" ht="17.100000000000001" customHeight="1">
      <c r="A20" s="36" t="s">
        <v>62</v>
      </c>
    </row>
    <row r="21" spans="1:2" ht="15" customHeight="1">
      <c r="A21" s="37" t="s">
        <v>136</v>
      </c>
    </row>
    <row r="22" spans="1:2">
      <c r="A22" s="37" t="s">
        <v>63</v>
      </c>
    </row>
    <row r="23" spans="1:2">
      <c r="A23" s="37" t="s">
        <v>64</v>
      </c>
    </row>
    <row r="24" spans="1:2">
      <c r="A24" s="37" t="s">
        <v>65</v>
      </c>
    </row>
    <row r="25" spans="1:2">
      <c r="A25" s="37" t="s">
        <v>66</v>
      </c>
    </row>
    <row r="26" spans="1:2">
      <c r="A26" s="37" t="s">
        <v>67</v>
      </c>
    </row>
    <row r="27" spans="1:2">
      <c r="A27" s="37" t="s">
        <v>68</v>
      </c>
    </row>
    <row r="28" spans="1:2">
      <c r="A28" s="37"/>
    </row>
    <row r="31" spans="1:2">
      <c r="A31" s="61" t="s">
        <v>70</v>
      </c>
    </row>
    <row r="32" spans="1:2">
      <c r="A32" s="61" t="s">
        <v>83</v>
      </c>
    </row>
    <row r="33" spans="1:1">
      <c r="A33" s="61" t="s">
        <v>84</v>
      </c>
    </row>
    <row r="34" spans="1:1">
      <c r="A34" s="61"/>
    </row>
    <row r="35" spans="1:1">
      <c r="A35" s="61" t="s">
        <v>85</v>
      </c>
    </row>
    <row r="36" spans="1:1">
      <c r="A36" s="61" t="s">
        <v>69</v>
      </c>
    </row>
    <row r="37" spans="1:1">
      <c r="A37" s="61" t="s">
        <v>86</v>
      </c>
    </row>
    <row r="38" spans="1:1">
      <c r="A38" s="60" t="s">
        <v>87</v>
      </c>
    </row>
    <row r="39" spans="1:1">
      <c r="A39" s="61"/>
    </row>
    <row r="40" spans="1:1">
      <c r="A40" s="61" t="s">
        <v>137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0.7109375" style="59" customWidth="1"/>
    <col min="2" max="2" width="70.7109375" style="59" customWidth="1"/>
    <col min="3" max="16384" width="11.42578125" style="51"/>
  </cols>
  <sheetData>
    <row r="1" spans="1:2">
      <c r="A1" s="66" t="s">
        <v>88</v>
      </c>
      <c r="B1" s="66" t="s">
        <v>89</v>
      </c>
    </row>
    <row r="2" spans="1:2">
      <c r="A2" s="67"/>
      <c r="B2" s="67"/>
    </row>
    <row r="3" spans="1:2">
      <c r="A3" s="52" t="s">
        <v>18</v>
      </c>
      <c r="B3" s="53" t="s">
        <v>90</v>
      </c>
    </row>
    <row r="4" spans="1:2">
      <c r="A4" s="54" t="s">
        <v>24</v>
      </c>
      <c r="B4" s="55" t="s">
        <v>91</v>
      </c>
    </row>
    <row r="5" spans="1:2" ht="30">
      <c r="A5" s="54" t="s">
        <v>19</v>
      </c>
      <c r="B5" s="55" t="s">
        <v>92</v>
      </c>
    </row>
    <row r="6" spans="1:2" ht="45">
      <c r="A6" s="54" t="s">
        <v>25</v>
      </c>
      <c r="B6" s="55" t="s">
        <v>93</v>
      </c>
    </row>
    <row r="7" spans="1:2">
      <c r="A7" s="54" t="s">
        <v>73</v>
      </c>
      <c r="B7" s="55" t="s">
        <v>94</v>
      </c>
    </row>
    <row r="8" spans="1:2" ht="30">
      <c r="A8" s="54" t="s">
        <v>20</v>
      </c>
      <c r="B8" s="55" t="s">
        <v>95</v>
      </c>
    </row>
    <row r="9" spans="1:2" ht="30">
      <c r="A9" s="54" t="s">
        <v>21</v>
      </c>
      <c r="B9" s="55" t="s">
        <v>96</v>
      </c>
    </row>
    <row r="10" spans="1:2" ht="17.25">
      <c r="A10" s="54" t="s">
        <v>97</v>
      </c>
      <c r="B10" s="55" t="s">
        <v>98</v>
      </c>
    </row>
    <row r="11" spans="1:2" ht="45">
      <c r="A11" s="54" t="s">
        <v>22</v>
      </c>
      <c r="B11" s="55" t="s">
        <v>99</v>
      </c>
    </row>
    <row r="12" spans="1:2" ht="17.25">
      <c r="A12" s="54" t="s">
        <v>100</v>
      </c>
      <c r="B12" s="56" t="s">
        <v>101</v>
      </c>
    </row>
    <row r="13" spans="1:2" ht="17.25">
      <c r="A13" s="54" t="s">
        <v>102</v>
      </c>
      <c r="B13" s="56" t="s">
        <v>103</v>
      </c>
    </row>
    <row r="14" spans="1:2">
      <c r="A14" s="54" t="s">
        <v>79</v>
      </c>
      <c r="B14" s="56" t="s">
        <v>104</v>
      </c>
    </row>
    <row r="15" spans="1:2">
      <c r="A15" s="54" t="s">
        <v>80</v>
      </c>
      <c r="B15" s="56" t="s">
        <v>105</v>
      </c>
    </row>
    <row r="16" spans="1:2">
      <c r="A16" s="54" t="s">
        <v>26</v>
      </c>
      <c r="B16" s="56" t="s">
        <v>106</v>
      </c>
    </row>
    <row r="17" spans="1:2" ht="30">
      <c r="A17" s="54" t="s">
        <v>81</v>
      </c>
      <c r="B17" s="56" t="s">
        <v>107</v>
      </c>
    </row>
    <row r="18" spans="1:2">
      <c r="A18" s="54" t="s">
        <v>27</v>
      </c>
      <c r="B18" s="56" t="s">
        <v>108</v>
      </c>
    </row>
    <row r="19" spans="1:2">
      <c r="A19" s="54" t="s">
        <v>28</v>
      </c>
      <c r="B19" s="56" t="s">
        <v>109</v>
      </c>
    </row>
    <row r="20" spans="1:2" ht="30">
      <c r="A20" s="54" t="s">
        <v>82</v>
      </c>
      <c r="B20" s="56" t="s">
        <v>110</v>
      </c>
    </row>
    <row r="21" spans="1:2">
      <c r="A21" s="54" t="s">
        <v>29</v>
      </c>
      <c r="B21" s="56" t="s">
        <v>111</v>
      </c>
    </row>
    <row r="22" spans="1:2" ht="17.25">
      <c r="A22" s="54" t="s">
        <v>112</v>
      </c>
      <c r="B22" s="56" t="s">
        <v>113</v>
      </c>
    </row>
    <row r="23" spans="1:2" ht="45">
      <c r="A23" s="54" t="s">
        <v>114</v>
      </c>
      <c r="B23" s="56" t="s">
        <v>115</v>
      </c>
    </row>
    <row r="24" spans="1:2">
      <c r="A24" s="54" t="s">
        <v>30</v>
      </c>
      <c r="B24" s="56" t="s">
        <v>116</v>
      </c>
    </row>
    <row r="25" spans="1:2">
      <c r="A25" s="54" t="s">
        <v>117</v>
      </c>
      <c r="B25" s="56" t="s">
        <v>118</v>
      </c>
    </row>
    <row r="26" spans="1:2">
      <c r="A26" s="54" t="s">
        <v>32</v>
      </c>
      <c r="B26" s="56" t="s">
        <v>119</v>
      </c>
    </row>
    <row r="27" spans="1:2">
      <c r="A27" s="54" t="s">
        <v>33</v>
      </c>
      <c r="B27" s="56" t="s">
        <v>120</v>
      </c>
    </row>
    <row r="28" spans="1:2">
      <c r="A28" s="54" t="s">
        <v>34</v>
      </c>
      <c r="B28" s="56" t="s">
        <v>121</v>
      </c>
    </row>
    <row r="29" spans="1:2">
      <c r="A29" s="54" t="s">
        <v>35</v>
      </c>
      <c r="B29" s="56" t="s">
        <v>122</v>
      </c>
    </row>
    <row r="30" spans="1:2">
      <c r="A30" s="54" t="s">
        <v>123</v>
      </c>
      <c r="B30" s="56" t="s">
        <v>124</v>
      </c>
    </row>
    <row r="31" spans="1:2">
      <c r="A31" s="54" t="s">
        <v>37</v>
      </c>
      <c r="B31" s="56" t="s">
        <v>125</v>
      </c>
    </row>
    <row r="32" spans="1:2">
      <c r="A32" s="54" t="s">
        <v>38</v>
      </c>
      <c r="B32" s="56" t="s">
        <v>126</v>
      </c>
    </row>
    <row r="33" spans="1:2">
      <c r="A33" s="54" t="s">
        <v>39</v>
      </c>
      <c r="B33" s="56" t="s">
        <v>127</v>
      </c>
    </row>
    <row r="34" spans="1:2">
      <c r="A34" s="54" t="s">
        <v>40</v>
      </c>
      <c r="B34" s="56" t="s">
        <v>128</v>
      </c>
    </row>
    <row r="35" spans="1:2">
      <c r="A35" s="54" t="s">
        <v>41</v>
      </c>
      <c r="B35" s="56" t="s">
        <v>129</v>
      </c>
    </row>
    <row r="36" spans="1:2">
      <c r="A36" s="54" t="s">
        <v>42</v>
      </c>
      <c r="B36" s="56" t="s">
        <v>130</v>
      </c>
    </row>
    <row r="37" spans="1:2" ht="30">
      <c r="A37" s="54" t="s">
        <v>43</v>
      </c>
      <c r="B37" s="56" t="s">
        <v>131</v>
      </c>
    </row>
    <row r="38" spans="1:2">
      <c r="A38" s="54" t="s">
        <v>132</v>
      </c>
      <c r="B38" s="56" t="s">
        <v>133</v>
      </c>
    </row>
    <row r="39" spans="1:2">
      <c r="A39" s="57" t="s">
        <v>134</v>
      </c>
      <c r="B39" s="58" t="s">
        <v>135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B1" sqref="B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0" t="s">
        <v>72</v>
      </c>
      <c r="I1" s="69" t="s">
        <v>138</v>
      </c>
    </row>
    <row r="3" spans="1:9" ht="50.1" customHeight="1">
      <c r="A3" s="2" t="s">
        <v>18</v>
      </c>
      <c r="B3" s="2" t="s">
        <v>19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11</v>
      </c>
      <c r="B4" s="5" t="s">
        <v>0</v>
      </c>
      <c r="C4" s="6">
        <v>195.21477070524298</v>
      </c>
      <c r="D4" s="7">
        <f t="shared" ref="D4:D10" si="0">C4/$C$13</f>
        <v>0.47837481695896539</v>
      </c>
      <c r="E4" s="6">
        <v>7026</v>
      </c>
      <c r="F4" s="6">
        <v>480</v>
      </c>
      <c r="G4" s="6">
        <f>(C4*10000)/E4</f>
        <v>277.84624353151577</v>
      </c>
      <c r="H4" s="6">
        <f>(C4*10000)/F4</f>
        <v>4066.9743896925625</v>
      </c>
      <c r="I4" s="6">
        <f>(C4*10000)/(E4+F4)</f>
        <v>260.07829830168265</v>
      </c>
    </row>
    <row r="5" spans="1:9" ht="15" customHeight="1">
      <c r="A5" s="8">
        <v>12</v>
      </c>
      <c r="B5" s="8" t="s">
        <v>1</v>
      </c>
      <c r="C5" s="9">
        <v>29.744419160000799</v>
      </c>
      <c r="D5" s="10">
        <f t="shared" si="0"/>
        <v>7.2888854771653661E-2</v>
      </c>
      <c r="E5" s="9">
        <v>88</v>
      </c>
      <c r="F5" s="9">
        <v>1145</v>
      </c>
      <c r="G5" s="9">
        <f t="shared" ref="G5:G10" si="1">(C5*10000)/E5</f>
        <v>3380.0476318182727</v>
      </c>
      <c r="H5" s="9">
        <f t="shared" ref="H5:H10" si="2">(C5*10000)/F5</f>
        <v>259.77658655022532</v>
      </c>
      <c r="I5" s="9">
        <f t="shared" ref="I5:I10" si="3">(C5*10000)/(E5+F5)</f>
        <v>241.23616512571613</v>
      </c>
    </row>
    <row r="6" spans="1:9" ht="15" customHeight="1">
      <c r="A6" s="8">
        <v>13</v>
      </c>
      <c r="B6" s="8" t="s">
        <v>2</v>
      </c>
      <c r="C6" s="9">
        <v>75.620063179516194</v>
      </c>
      <c r="D6" s="10">
        <f t="shared" si="0"/>
        <v>0.18530736045863611</v>
      </c>
      <c r="E6" s="9">
        <v>2083</v>
      </c>
      <c r="F6" s="9">
        <v>1278</v>
      </c>
      <c r="G6" s="9">
        <f t="shared" si="1"/>
        <v>363.03438876387997</v>
      </c>
      <c r="H6" s="9">
        <f t="shared" si="2"/>
        <v>591.70628465975119</v>
      </c>
      <c r="I6" s="9">
        <f t="shared" si="3"/>
        <v>224.99274971590657</v>
      </c>
    </row>
    <row r="7" spans="1:9" ht="15" customHeight="1">
      <c r="A7" s="8">
        <v>14</v>
      </c>
      <c r="B7" s="8" t="s">
        <v>3</v>
      </c>
      <c r="C7" s="9">
        <v>37.171301374918301</v>
      </c>
      <c r="D7" s="10">
        <f t="shared" si="0"/>
        <v>9.1088468496075256E-2</v>
      </c>
      <c r="E7" s="9">
        <v>1854</v>
      </c>
      <c r="F7" s="9">
        <v>1738</v>
      </c>
      <c r="G7" s="9">
        <f t="shared" si="1"/>
        <v>200.49245617539535</v>
      </c>
      <c r="H7" s="9">
        <f t="shared" si="2"/>
        <v>213.87400100643438</v>
      </c>
      <c r="I7" s="9">
        <f t="shared" si="3"/>
        <v>103.48357843796853</v>
      </c>
    </row>
    <row r="8" spans="1:9" ht="15" customHeight="1">
      <c r="A8" s="8">
        <v>15</v>
      </c>
      <c r="B8" s="8" t="s">
        <v>4</v>
      </c>
      <c r="C8" s="9">
        <v>34.724868872562205</v>
      </c>
      <c r="D8" s="10">
        <f t="shared" si="0"/>
        <v>8.5093472849541274E-2</v>
      </c>
      <c r="E8" s="9">
        <v>191</v>
      </c>
      <c r="F8" s="9">
        <v>719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16</v>
      </c>
      <c r="B9" s="8" t="s">
        <v>5</v>
      </c>
      <c r="C9" s="9">
        <v>28.152813586889302</v>
      </c>
      <c r="D9" s="10">
        <f t="shared" si="0"/>
        <v>6.8988616987609622E-2</v>
      </c>
      <c r="E9" s="9">
        <v>0</v>
      </c>
      <c r="F9" s="9">
        <v>0</v>
      </c>
      <c r="G9" s="13" t="s">
        <v>47</v>
      </c>
      <c r="H9" s="13" t="s">
        <v>47</v>
      </c>
      <c r="I9" s="13" t="s">
        <v>47</v>
      </c>
    </row>
    <row r="10" spans="1:9" ht="15" customHeight="1">
      <c r="A10" s="8">
        <v>17</v>
      </c>
      <c r="B10" s="8" t="s">
        <v>6</v>
      </c>
      <c r="C10" s="9">
        <v>7.4508755336550703</v>
      </c>
      <c r="D10" s="10">
        <f t="shared" si="0"/>
        <v>1.8258409477518851E-2</v>
      </c>
      <c r="E10" s="9">
        <v>5</v>
      </c>
      <c r="F10" s="9">
        <v>11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</row>
    <row r="12" spans="1:9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8"/>
      <c r="B13" s="68"/>
      <c r="C13" s="11">
        <f>SUM(C4:C12)</f>
        <v>408.07911241278481</v>
      </c>
      <c r="D13" s="12"/>
      <c r="E13" s="11">
        <f>SUM(E4:E12)</f>
        <v>11247</v>
      </c>
      <c r="F13" s="11">
        <f>SUM(F4:F12)</f>
        <v>5371</v>
      </c>
      <c r="G13" s="11">
        <f>(C13*10000)/E13</f>
        <v>362.83374447655802</v>
      </c>
      <c r="H13" s="11">
        <f>(C13*10000)/F13</f>
        <v>759.78237276630944</v>
      </c>
      <c r="I13" s="11">
        <f>(C13*10000)/(E13+F13)</f>
        <v>245.56451583390589</v>
      </c>
    </row>
    <row r="14" spans="1:9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18.75">
      <c r="A1" s="50" t="s">
        <v>74</v>
      </c>
      <c r="I1" s="69" t="s">
        <v>138</v>
      </c>
    </row>
    <row r="3" spans="1:9" ht="50.1" customHeight="1">
      <c r="A3" s="2" t="s">
        <v>24</v>
      </c>
      <c r="B3" s="2" t="s">
        <v>25</v>
      </c>
      <c r="C3" s="2" t="s">
        <v>73</v>
      </c>
      <c r="D3" s="2" t="s">
        <v>20</v>
      </c>
      <c r="E3" s="2" t="s">
        <v>21</v>
      </c>
      <c r="F3" s="2" t="s">
        <v>22</v>
      </c>
      <c r="G3" s="2" t="s">
        <v>44</v>
      </c>
      <c r="H3" s="2" t="s">
        <v>45</v>
      </c>
      <c r="I3" s="2" t="s">
        <v>46</v>
      </c>
    </row>
    <row r="4" spans="1:9" ht="15" customHeight="1">
      <c r="A4" s="5">
        <v>1</v>
      </c>
      <c r="B4" s="5" t="s">
        <v>7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</row>
    <row r="5" spans="1:9" ht="15" customHeight="1">
      <c r="A5" s="8">
        <v>2</v>
      </c>
      <c r="B5" s="8" t="s">
        <v>8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</row>
    <row r="6" spans="1:9" ht="15" customHeight="1">
      <c r="A6" s="8">
        <v>3</v>
      </c>
      <c r="B6" s="8" t="s">
        <v>9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</row>
    <row r="7" spans="1:9" ht="15" customHeight="1">
      <c r="A7" s="8">
        <v>4</v>
      </c>
      <c r="B7" s="8" t="s">
        <v>10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</row>
    <row r="8" spans="1:9" ht="15" customHeight="1">
      <c r="A8" s="8">
        <v>5</v>
      </c>
      <c r="B8" s="8" t="s">
        <v>11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</row>
    <row r="9" spans="1:9" ht="15" customHeight="1">
      <c r="A9" s="8">
        <v>6</v>
      </c>
      <c r="B9" s="8" t="s">
        <v>12</v>
      </c>
      <c r="C9" s="9">
        <v>159.31116231438401</v>
      </c>
      <c r="D9" s="10">
        <f>C9/$C$13</f>
        <v>0.39039283675278164</v>
      </c>
      <c r="E9" s="9">
        <v>4972</v>
      </c>
      <c r="F9" s="9">
        <v>3697</v>
      </c>
      <c r="G9" s="9">
        <f t="shared" ref="G9:G11" si="0">(C9*10000)/E9</f>
        <v>320.41665791308128</v>
      </c>
      <c r="H9" s="9">
        <f t="shared" ref="H9:H11" si="1">(C9*10000)/F9</f>
        <v>430.92010363641873</v>
      </c>
      <c r="I9" s="9">
        <f t="shared" ref="I9:I11" si="2">(C9*10000)/(E9+F9)</f>
        <v>183.77109506792479</v>
      </c>
    </row>
    <row r="10" spans="1:9" ht="15" customHeight="1">
      <c r="A10" s="8">
        <v>7</v>
      </c>
      <c r="B10" s="8" t="s">
        <v>13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</row>
    <row r="11" spans="1:9" ht="15" customHeight="1">
      <c r="A11" s="8">
        <v>8</v>
      </c>
      <c r="B11" s="8" t="s">
        <v>14</v>
      </c>
      <c r="C11" s="9">
        <v>248.76795009840001</v>
      </c>
      <c r="D11" s="10">
        <f>C11/$C$13</f>
        <v>0.60960716324721842</v>
      </c>
      <c r="E11" s="9">
        <v>6275</v>
      </c>
      <c r="F11" s="9">
        <v>1674</v>
      </c>
      <c r="G11" s="9">
        <f t="shared" si="0"/>
        <v>396.44294836398404</v>
      </c>
      <c r="H11" s="9">
        <f t="shared" si="1"/>
        <v>1486.0689970035842</v>
      </c>
      <c r="I11" s="9">
        <f t="shared" si="2"/>
        <v>312.95502591319661</v>
      </c>
    </row>
    <row r="12" spans="1:9" ht="15" customHeight="1">
      <c r="A12" s="8">
        <v>9</v>
      </c>
      <c r="B12" s="8" t="s">
        <v>15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</row>
    <row r="13" spans="1:9" ht="15" customHeight="1">
      <c r="A13" s="68"/>
      <c r="B13" s="68"/>
      <c r="C13" s="11">
        <f>SUM(C4:C12)</f>
        <v>408.07911241278401</v>
      </c>
      <c r="D13" s="12"/>
      <c r="E13" s="11">
        <f>SUM(E4:E12)</f>
        <v>11247</v>
      </c>
      <c r="F13" s="11">
        <f>SUM(F4:F12)</f>
        <v>5371</v>
      </c>
      <c r="G13" s="11">
        <f>(C13*10000)/E13</f>
        <v>362.83374447655734</v>
      </c>
      <c r="H13" s="11">
        <f>(C13*10000)/F13</f>
        <v>759.78237276630796</v>
      </c>
      <c r="I13" s="11">
        <f>(C13*10000)/(E13+F13)</f>
        <v>245.5645158339054</v>
      </c>
    </row>
    <row r="14" spans="1:9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0" t="s">
        <v>75</v>
      </c>
      <c r="J1" s="69" t="s">
        <v>138</v>
      </c>
    </row>
    <row r="3" spans="1:10" ht="50.1" customHeight="1">
      <c r="A3" s="2" t="s">
        <v>18</v>
      </c>
      <c r="B3" s="2" t="s">
        <v>19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11</v>
      </c>
      <c r="B4" s="5" t="s">
        <v>0</v>
      </c>
      <c r="C4" s="15">
        <v>22.663461509306</v>
      </c>
      <c r="D4" s="15">
        <v>37.112573310663898</v>
      </c>
      <c r="E4" s="15">
        <v>158.10219739457909</v>
      </c>
      <c r="F4" s="15">
        <v>14.449111801357898</v>
      </c>
      <c r="G4" s="15">
        <v>22.663461509306</v>
      </c>
      <c r="H4" s="16">
        <f>E4/SUM($E4:$G4)</f>
        <v>0.80988849779866001</v>
      </c>
      <c r="I4" s="16">
        <f t="shared" ref="I4:J4" si="0">F4/SUM($E4:$G4)</f>
        <v>7.4016488348490686E-2</v>
      </c>
      <c r="J4" s="16">
        <f t="shared" si="0"/>
        <v>0.11609501385284939</v>
      </c>
    </row>
    <row r="5" spans="1:10" ht="15" customHeight="1">
      <c r="A5" s="8">
        <v>12</v>
      </c>
      <c r="B5" s="8" t="s">
        <v>1</v>
      </c>
      <c r="C5" s="17">
        <v>8.8408449389180408</v>
      </c>
      <c r="D5" s="17">
        <v>11.035685185111999</v>
      </c>
      <c r="E5" s="17">
        <v>18.708733974888801</v>
      </c>
      <c r="F5" s="17">
        <v>2.1948402461939587</v>
      </c>
      <c r="G5" s="17">
        <v>8.8408449389180408</v>
      </c>
      <c r="H5" s="18">
        <f t="shared" ref="H5:H13" si="1">E5/SUM($E5:$G5)</f>
        <v>0.62898299927293977</v>
      </c>
      <c r="I5" s="18">
        <f t="shared" ref="I5:I13" si="2">F5/SUM($E5:$G5)</f>
        <v>7.3789985085521481E-2</v>
      </c>
      <c r="J5" s="18">
        <f t="shared" ref="J5:J13" si="3">G5/SUM($E5:$G5)</f>
        <v>0.29722701564153864</v>
      </c>
    </row>
    <row r="6" spans="1:10" ht="15" customHeight="1">
      <c r="A6" s="8">
        <v>13</v>
      </c>
      <c r="B6" s="8" t="s">
        <v>2</v>
      </c>
      <c r="C6" s="17">
        <v>12.418363813126801</v>
      </c>
      <c r="D6" s="17">
        <v>17.893291337001099</v>
      </c>
      <c r="E6" s="17">
        <v>57.726771842515092</v>
      </c>
      <c r="F6" s="17">
        <v>5.4749275238742978</v>
      </c>
      <c r="G6" s="17">
        <v>12.418363813126801</v>
      </c>
      <c r="H6" s="18">
        <f t="shared" si="1"/>
        <v>0.76337904803750545</v>
      </c>
      <c r="I6" s="18">
        <f t="shared" si="2"/>
        <v>7.2400462174664448E-2</v>
      </c>
      <c r="J6" s="18">
        <f t="shared" si="3"/>
        <v>0.16422048978783002</v>
      </c>
    </row>
    <row r="7" spans="1:10" ht="15" customHeight="1">
      <c r="A7" s="8">
        <v>14</v>
      </c>
      <c r="B7" s="8" t="s">
        <v>3</v>
      </c>
      <c r="C7" s="17">
        <v>1.8779185899502</v>
      </c>
      <c r="D7" s="17">
        <v>3.0780887639749501</v>
      </c>
      <c r="E7" s="17">
        <v>34.093212610943354</v>
      </c>
      <c r="F7" s="17">
        <v>1.2001701740247501</v>
      </c>
      <c r="G7" s="17">
        <v>1.8779185899502</v>
      </c>
      <c r="H7" s="18">
        <f t="shared" si="1"/>
        <v>0.91719179447260579</v>
      </c>
      <c r="I7" s="18">
        <f t="shared" si="2"/>
        <v>3.2287547910135231E-2</v>
      </c>
      <c r="J7" s="18">
        <f t="shared" si="3"/>
        <v>5.0520657617259102E-2</v>
      </c>
    </row>
    <row r="8" spans="1:10" ht="15" customHeight="1">
      <c r="A8" s="8">
        <v>15</v>
      </c>
      <c r="B8" s="8" t="s">
        <v>4</v>
      </c>
      <c r="C8" s="13" t="s">
        <v>47</v>
      </c>
      <c r="D8" s="13" t="s">
        <v>47</v>
      </c>
      <c r="E8" s="17">
        <v>34.724868872562205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16</v>
      </c>
      <c r="B9" s="8" t="s">
        <v>5</v>
      </c>
      <c r="C9" s="13" t="s">
        <v>47</v>
      </c>
      <c r="D9" s="13" t="s">
        <v>47</v>
      </c>
      <c r="E9" s="17">
        <v>28.152813586889302</v>
      </c>
      <c r="F9" s="13" t="s">
        <v>47</v>
      </c>
      <c r="G9" s="13" t="s">
        <v>47</v>
      </c>
      <c r="H9" s="13" t="s">
        <v>47</v>
      </c>
      <c r="I9" s="13" t="s">
        <v>47</v>
      </c>
      <c r="J9" s="13" t="s">
        <v>47</v>
      </c>
    </row>
    <row r="10" spans="1:10" ht="15" customHeight="1">
      <c r="A10" s="8">
        <v>17</v>
      </c>
      <c r="B10" s="8" t="s">
        <v>6</v>
      </c>
      <c r="C10" s="13" t="s">
        <v>47</v>
      </c>
      <c r="D10" s="13" t="s">
        <v>47</v>
      </c>
      <c r="E10" s="17">
        <v>7.4508755336550703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</row>
    <row r="12" spans="1:10" ht="15" customHeight="1">
      <c r="A12" s="8">
        <v>19</v>
      </c>
      <c r="B12" s="8" t="s">
        <v>17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8"/>
      <c r="B13" s="68"/>
      <c r="C13" s="11">
        <f>SUM(C4:C12)</f>
        <v>45.800588851301043</v>
      </c>
      <c r="D13" s="11">
        <f t="shared" ref="D13:G13" si="4">SUM(D4:D12)</f>
        <v>69.11963859675194</v>
      </c>
      <c r="E13" s="11">
        <f t="shared" si="4"/>
        <v>338.95947381603287</v>
      </c>
      <c r="F13" s="11">
        <f t="shared" si="4"/>
        <v>23.319049745450904</v>
      </c>
      <c r="G13" s="11">
        <f t="shared" si="4"/>
        <v>45.800588851301043</v>
      </c>
      <c r="H13" s="19">
        <f t="shared" si="1"/>
        <v>0.83062196399105259</v>
      </c>
      <c r="I13" s="19">
        <f t="shared" si="2"/>
        <v>5.7143453404355955E-2</v>
      </c>
      <c r="J13" s="19">
        <f t="shared" si="3"/>
        <v>0.11223458260459142</v>
      </c>
    </row>
    <row r="14" spans="1:10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18.75">
      <c r="A1" s="50" t="s">
        <v>76</v>
      </c>
      <c r="J1" s="69" t="s">
        <v>138</v>
      </c>
    </row>
    <row r="3" spans="1:10" ht="50.1" customHeight="1">
      <c r="A3" s="2" t="s">
        <v>24</v>
      </c>
      <c r="B3" s="2" t="s">
        <v>25</v>
      </c>
      <c r="C3" s="2" t="s">
        <v>79</v>
      </c>
      <c r="D3" s="2" t="s">
        <v>80</v>
      </c>
      <c r="E3" s="2" t="s">
        <v>26</v>
      </c>
      <c r="F3" s="2" t="s">
        <v>81</v>
      </c>
      <c r="G3" s="2" t="s">
        <v>27</v>
      </c>
      <c r="H3" s="2" t="s">
        <v>28</v>
      </c>
      <c r="I3" s="2" t="s">
        <v>82</v>
      </c>
      <c r="J3" s="2" t="s">
        <v>29</v>
      </c>
    </row>
    <row r="4" spans="1:10" ht="15" customHeight="1">
      <c r="A4" s="5">
        <v>1</v>
      </c>
      <c r="B4" s="5" t="s">
        <v>7</v>
      </c>
      <c r="C4" s="14" t="s">
        <v>47</v>
      </c>
      <c r="D4" s="14" t="s">
        <v>47</v>
      </c>
      <c r="E4" s="14" t="s">
        <v>47</v>
      </c>
      <c r="F4" s="14" t="s">
        <v>47</v>
      </c>
      <c r="G4" s="14" t="s">
        <v>47</v>
      </c>
      <c r="H4" s="14" t="s">
        <v>47</v>
      </c>
      <c r="I4" s="14" t="s">
        <v>47</v>
      </c>
      <c r="J4" s="14" t="s">
        <v>47</v>
      </c>
    </row>
    <row r="5" spans="1:10" ht="15" customHeight="1">
      <c r="A5" s="8">
        <v>2</v>
      </c>
      <c r="B5" s="8" t="s">
        <v>8</v>
      </c>
      <c r="C5" s="13" t="s">
        <v>47</v>
      </c>
      <c r="D5" s="13" t="s">
        <v>47</v>
      </c>
      <c r="E5" s="13" t="s">
        <v>47</v>
      </c>
      <c r="F5" s="13" t="s">
        <v>47</v>
      </c>
      <c r="G5" s="13" t="s">
        <v>47</v>
      </c>
      <c r="H5" s="13" t="s">
        <v>47</v>
      </c>
      <c r="I5" s="13" t="s">
        <v>47</v>
      </c>
      <c r="J5" s="13" t="s">
        <v>47</v>
      </c>
    </row>
    <row r="6" spans="1:10" ht="15" customHeight="1">
      <c r="A6" s="8">
        <v>3</v>
      </c>
      <c r="B6" s="8" t="s">
        <v>9</v>
      </c>
      <c r="C6" s="13" t="s">
        <v>47</v>
      </c>
      <c r="D6" s="13" t="s">
        <v>47</v>
      </c>
      <c r="E6" s="13" t="s">
        <v>47</v>
      </c>
      <c r="F6" s="13" t="s">
        <v>47</v>
      </c>
      <c r="G6" s="13" t="s">
        <v>47</v>
      </c>
      <c r="H6" s="13" t="s">
        <v>47</v>
      </c>
      <c r="I6" s="13" t="s">
        <v>47</v>
      </c>
      <c r="J6" s="13" t="s">
        <v>47</v>
      </c>
    </row>
    <row r="7" spans="1:10" ht="15" customHeight="1">
      <c r="A7" s="8">
        <v>4</v>
      </c>
      <c r="B7" s="8" t="s">
        <v>10</v>
      </c>
      <c r="C7" s="13" t="s">
        <v>47</v>
      </c>
      <c r="D7" s="13" t="s">
        <v>47</v>
      </c>
      <c r="E7" s="13" t="s">
        <v>47</v>
      </c>
      <c r="F7" s="13" t="s">
        <v>47</v>
      </c>
      <c r="G7" s="13" t="s">
        <v>47</v>
      </c>
      <c r="H7" s="13" t="s">
        <v>47</v>
      </c>
      <c r="I7" s="13" t="s">
        <v>47</v>
      </c>
      <c r="J7" s="13" t="s">
        <v>47</v>
      </c>
    </row>
    <row r="8" spans="1:10" ht="15" customHeight="1">
      <c r="A8" s="8">
        <v>5</v>
      </c>
      <c r="B8" s="8" t="s">
        <v>11</v>
      </c>
      <c r="C8" s="13" t="s">
        <v>47</v>
      </c>
      <c r="D8" s="13" t="s">
        <v>47</v>
      </c>
      <c r="E8" s="13" t="s">
        <v>47</v>
      </c>
      <c r="F8" s="13" t="s">
        <v>47</v>
      </c>
      <c r="G8" s="13" t="s">
        <v>47</v>
      </c>
      <c r="H8" s="13" t="s">
        <v>47</v>
      </c>
      <c r="I8" s="13" t="s">
        <v>47</v>
      </c>
      <c r="J8" s="13" t="s">
        <v>47</v>
      </c>
    </row>
    <row r="9" spans="1:10" ht="15" customHeight="1">
      <c r="A9" s="8">
        <v>6</v>
      </c>
      <c r="B9" s="8" t="s">
        <v>12</v>
      </c>
      <c r="C9" s="17">
        <v>17.113794015417998</v>
      </c>
      <c r="D9" s="17">
        <v>26.809096423729898</v>
      </c>
      <c r="E9" s="17">
        <v>132.50206589065411</v>
      </c>
      <c r="F9" s="17">
        <v>9.6953024083118997</v>
      </c>
      <c r="G9" s="17">
        <v>17.113794015417998</v>
      </c>
      <c r="H9" s="18">
        <f t="shared" ref="H9:H13" si="0">E9/SUM($E9:$G9)</f>
        <v>0.83171865653189492</v>
      </c>
      <c r="I9" s="18">
        <f t="shared" ref="I9:I13" si="1">F9/SUM($E9:$G9)</f>
        <v>6.0857646554478263E-2</v>
      </c>
      <c r="J9" s="18">
        <f t="shared" ref="J9:J13" si="2">G9/SUM($E9:$G9)</f>
        <v>0.10742369691362684</v>
      </c>
    </row>
    <row r="10" spans="1:10" ht="15" customHeight="1">
      <c r="A10" s="8">
        <v>7</v>
      </c>
      <c r="B10" s="8" t="s">
        <v>13</v>
      </c>
      <c r="C10" s="13" t="s">
        <v>47</v>
      </c>
      <c r="D10" s="13" t="s">
        <v>47</v>
      </c>
      <c r="E10" s="13" t="s">
        <v>47</v>
      </c>
      <c r="F10" s="13" t="s">
        <v>47</v>
      </c>
      <c r="G10" s="13" t="s">
        <v>47</v>
      </c>
      <c r="H10" s="13" t="s">
        <v>47</v>
      </c>
      <c r="I10" s="13" t="s">
        <v>47</v>
      </c>
      <c r="J10" s="13" t="s">
        <v>47</v>
      </c>
    </row>
    <row r="11" spans="1:10" ht="15" customHeight="1">
      <c r="A11" s="8">
        <v>8</v>
      </c>
      <c r="B11" s="8" t="s">
        <v>14</v>
      </c>
      <c r="C11" s="17">
        <v>28.686794835883099</v>
      </c>
      <c r="D11" s="17">
        <v>42.310542173022</v>
      </c>
      <c r="E11" s="17">
        <v>206.45740792537799</v>
      </c>
      <c r="F11" s="17">
        <v>13.623747337138902</v>
      </c>
      <c r="G11" s="17">
        <v>28.686794835883099</v>
      </c>
      <c r="H11" s="18">
        <f t="shared" si="0"/>
        <v>0.82991964135136342</v>
      </c>
      <c r="I11" s="18">
        <f t="shared" si="1"/>
        <v>5.4764881616582994E-2</v>
      </c>
      <c r="J11" s="18">
        <f t="shared" si="2"/>
        <v>0.1153154770320536</v>
      </c>
    </row>
    <row r="12" spans="1:10" ht="15" customHeight="1">
      <c r="A12" s="8">
        <v>9</v>
      </c>
      <c r="B12" s="8" t="s">
        <v>15</v>
      </c>
      <c r="C12" s="13" t="s">
        <v>47</v>
      </c>
      <c r="D12" s="13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</row>
    <row r="13" spans="1:10" ht="15" customHeight="1">
      <c r="A13" s="68"/>
      <c r="B13" s="68"/>
      <c r="C13" s="11">
        <f>SUM(C4:C12)</f>
        <v>45.8005888513011</v>
      </c>
      <c r="D13" s="11">
        <f t="shared" ref="D13:G13" si="3">SUM(D4:D12)</f>
        <v>69.119638596751898</v>
      </c>
      <c r="E13" s="11">
        <f t="shared" si="3"/>
        <v>338.95947381603207</v>
      </c>
      <c r="F13" s="11">
        <f t="shared" si="3"/>
        <v>23.319049745450801</v>
      </c>
      <c r="G13" s="11">
        <f t="shared" si="3"/>
        <v>45.8005888513011</v>
      </c>
      <c r="H13" s="19">
        <f t="shared" si="0"/>
        <v>0.83062196399105248</v>
      </c>
      <c r="I13" s="19">
        <f t="shared" si="1"/>
        <v>5.7143453404355823E-2</v>
      </c>
      <c r="J13" s="19">
        <f t="shared" si="2"/>
        <v>0.11223458260459179</v>
      </c>
    </row>
    <row r="14" spans="1:10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18.75">
      <c r="A1" s="50" t="s">
        <v>77</v>
      </c>
      <c r="L1" s="69" t="s">
        <v>138</v>
      </c>
    </row>
    <row r="3" spans="1:12" ht="50.1" customHeight="1">
      <c r="A3" s="2" t="s">
        <v>18</v>
      </c>
      <c r="B3" s="2" t="s">
        <v>19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</row>
    <row r="4" spans="1:12" ht="15" customHeight="1">
      <c r="A4" s="20">
        <v>11</v>
      </c>
      <c r="B4" s="20" t="s">
        <v>0</v>
      </c>
      <c r="C4" s="21">
        <v>7.0820412869383205</v>
      </c>
      <c r="D4" s="21">
        <v>13.101686949115399</v>
      </c>
      <c r="E4" s="15">
        <v>37.034572276086699</v>
      </c>
      <c r="F4" s="15">
        <v>67.148929624145197</v>
      </c>
      <c r="G4" s="15">
        <v>70.847541068583794</v>
      </c>
      <c r="H4" s="16">
        <v>3.6278203965959245E-2</v>
      </c>
      <c r="I4" s="16">
        <v>6.7114219217385696E-2</v>
      </c>
      <c r="J4" s="16">
        <v>0.18971193648671456</v>
      </c>
      <c r="K4" s="16">
        <v>0.34397463475586754</v>
      </c>
      <c r="L4" s="16">
        <v>0.36292100557407297</v>
      </c>
    </row>
    <row r="5" spans="1:12" ht="15" customHeight="1">
      <c r="A5" s="22">
        <v>12</v>
      </c>
      <c r="B5" s="22" t="s">
        <v>1</v>
      </c>
      <c r="C5" s="23">
        <v>1.6703149999278401E-6</v>
      </c>
      <c r="D5" s="23">
        <v>1.5983430783602299</v>
      </c>
      <c r="E5" s="17">
        <v>10.0050040834389</v>
      </c>
      <c r="F5" s="17">
        <v>7.5675104456433608</v>
      </c>
      <c r="G5" s="17">
        <v>10.5735611514807</v>
      </c>
      <c r="H5" s="18">
        <v>5.6155573913484386E-8</v>
      </c>
      <c r="I5" s="18">
        <v>5.37358958518852E-2</v>
      </c>
      <c r="J5" s="18">
        <v>0.33636574319007995</v>
      </c>
      <c r="K5" s="18">
        <v>0.25441781471743335</v>
      </c>
      <c r="L5" s="18">
        <v>0.35548049008502763</v>
      </c>
    </row>
    <row r="6" spans="1:12" ht="15" customHeight="1">
      <c r="A6" s="22">
        <v>13</v>
      </c>
      <c r="B6" s="22" t="s">
        <v>2</v>
      </c>
      <c r="C6" s="23">
        <v>1.6872899970072801</v>
      </c>
      <c r="D6" s="23">
        <v>2.1815496341154201</v>
      </c>
      <c r="E6" s="17">
        <v>15.338467036248499</v>
      </c>
      <c r="F6" s="17">
        <v>26.820927474688698</v>
      </c>
      <c r="G6" s="17">
        <v>29.591827697385497</v>
      </c>
      <c r="H6" s="18">
        <v>2.2312729664116005E-2</v>
      </c>
      <c r="I6" s="18">
        <v>2.8848821080670776E-2</v>
      </c>
      <c r="J6" s="18">
        <v>0.20283594939150862</v>
      </c>
      <c r="K6" s="18">
        <v>0.35468005212207065</v>
      </c>
      <c r="L6" s="18">
        <v>0.39132244774163394</v>
      </c>
    </row>
    <row r="7" spans="1:12" ht="15" customHeight="1">
      <c r="A7" s="22">
        <v>14</v>
      </c>
      <c r="B7" s="22" t="s">
        <v>3</v>
      </c>
      <c r="C7" s="23">
        <v>7.955956310716541</v>
      </c>
      <c r="D7" s="23">
        <v>7.9620802571340406</v>
      </c>
      <c r="E7" s="17">
        <v>9.5745577296498308</v>
      </c>
      <c r="F7" s="17">
        <v>9.2025881160001095</v>
      </c>
      <c r="G7" s="17">
        <v>2.47611868258045</v>
      </c>
      <c r="H7" s="18">
        <v>0.21403491608087269</v>
      </c>
      <c r="I7" s="18">
        <v>0.21419966539652538</v>
      </c>
      <c r="J7" s="18">
        <v>0.25757930035597526</v>
      </c>
      <c r="K7" s="18">
        <v>0.24757239710854118</v>
      </c>
      <c r="L7" s="18">
        <v>6.661372105808562E-2</v>
      </c>
    </row>
    <row r="8" spans="1:12" ht="15" customHeight="1">
      <c r="A8" s="22">
        <v>15</v>
      </c>
      <c r="B8" s="22" t="s">
        <v>4</v>
      </c>
      <c r="C8" s="23">
        <v>5.5921442715794702</v>
      </c>
      <c r="D8" s="23">
        <v>8.4501129282575693</v>
      </c>
      <c r="E8" s="17">
        <v>5.38741809402278</v>
      </c>
      <c r="F8" s="17">
        <v>11.2829699531281</v>
      </c>
      <c r="G8" s="17">
        <v>4.0122237900520599</v>
      </c>
      <c r="H8" s="18">
        <v>0.16104147910866121</v>
      </c>
      <c r="I8" s="18">
        <v>0.24334470258891649</v>
      </c>
      <c r="J8" s="18">
        <v>0.15514581461131452</v>
      </c>
      <c r="K8" s="18">
        <v>0.32492476619833738</v>
      </c>
      <c r="L8" s="18">
        <v>0.1155432374927704</v>
      </c>
    </row>
    <row r="9" spans="1:12" ht="15" customHeight="1">
      <c r="A9" s="22">
        <v>16</v>
      </c>
      <c r="B9" s="22" t="s">
        <v>5</v>
      </c>
      <c r="C9" s="23">
        <v>0.20217424806461098</v>
      </c>
      <c r="D9" s="23">
        <v>1.1237510440721099</v>
      </c>
      <c r="E9" s="17">
        <v>6.5949712882816005</v>
      </c>
      <c r="F9" s="17">
        <v>12.781580723712999</v>
      </c>
      <c r="G9" s="17">
        <v>7.4503355868089409</v>
      </c>
      <c r="H9" s="18">
        <v>7.181316085458439E-3</v>
      </c>
      <c r="I9" s="18">
        <v>3.991611951620435E-2</v>
      </c>
      <c r="J9" s="18">
        <v>0.23425621140699232</v>
      </c>
      <c r="K9" s="18">
        <v>0.45400723448938868</v>
      </c>
      <c r="L9" s="18">
        <v>0.26463911850195626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</v>
      </c>
      <c r="F10" s="17">
        <v>1.3720747264850699</v>
      </c>
      <c r="G10" s="17">
        <v>6.0788007159273194</v>
      </c>
      <c r="H10" s="18">
        <v>0</v>
      </c>
      <c r="I10" s="18">
        <v>0</v>
      </c>
      <c r="J10" s="18">
        <v>0</v>
      </c>
      <c r="K10" s="18">
        <v>0.1841494649977439</v>
      </c>
      <c r="L10" s="18">
        <v>0.81585053500225613</v>
      </c>
    </row>
    <row r="11" spans="1:12" ht="15" customHeight="1">
      <c r="A11" s="8">
        <v>18</v>
      </c>
      <c r="B11" s="8" t="s">
        <v>16</v>
      </c>
      <c r="C11" s="25" t="s">
        <v>47</v>
      </c>
      <c r="D11" s="25" t="s">
        <v>47</v>
      </c>
      <c r="E11" s="13" t="s">
        <v>47</v>
      </c>
      <c r="F11" s="13" t="s">
        <v>47</v>
      </c>
      <c r="G11" s="13" t="s">
        <v>47</v>
      </c>
      <c r="H11" s="13" t="s">
        <v>47</v>
      </c>
      <c r="I11" s="13" t="s">
        <v>47</v>
      </c>
      <c r="J11" s="13" t="s">
        <v>47</v>
      </c>
      <c r="K11" s="13" t="s">
        <v>47</v>
      </c>
      <c r="L11" s="13" t="s">
        <v>47</v>
      </c>
    </row>
    <row r="12" spans="1:12" ht="15" customHeight="1">
      <c r="A12" s="8">
        <v>19</v>
      </c>
      <c r="B12" s="8" t="s">
        <v>17</v>
      </c>
      <c r="C12" s="25" t="s">
        <v>47</v>
      </c>
      <c r="D12" s="25" t="s">
        <v>47</v>
      </c>
      <c r="E12" s="13" t="s">
        <v>47</v>
      </c>
      <c r="F12" s="13" t="s">
        <v>47</v>
      </c>
      <c r="G12" s="13" t="s">
        <v>47</v>
      </c>
      <c r="H12" s="13" t="s">
        <v>47</v>
      </c>
      <c r="I12" s="13" t="s">
        <v>47</v>
      </c>
      <c r="J12" s="13" t="s">
        <v>47</v>
      </c>
      <c r="K12" s="13" t="s">
        <v>47</v>
      </c>
      <c r="L12" s="13" t="s">
        <v>47</v>
      </c>
    </row>
    <row r="13" spans="1:12" ht="15" customHeight="1">
      <c r="A13" s="68"/>
      <c r="B13" s="68"/>
      <c r="C13" s="24">
        <f t="shared" ref="C13:G13" si="0">SUM(C4:C12)</f>
        <v>22.519607784621225</v>
      </c>
      <c r="D13" s="24">
        <f t="shared" si="0"/>
        <v>34.417523891054763</v>
      </c>
      <c r="E13" s="11">
        <f t="shared" si="0"/>
        <v>83.934990507728301</v>
      </c>
      <c r="F13" s="11">
        <f t="shared" si="0"/>
        <v>136.17658106380355</v>
      </c>
      <c r="G13" s="11">
        <f t="shared" si="0"/>
        <v>131.03040869281878</v>
      </c>
      <c r="H13" s="19">
        <v>5.5184416760666787E-2</v>
      </c>
      <c r="I13" s="19">
        <v>8.4340322462064493E-2</v>
      </c>
      <c r="J13" s="19">
        <v>0.20568313361763982</v>
      </c>
      <c r="K13" s="19">
        <v>0.33370142474681902</v>
      </c>
      <c r="L13" s="19">
        <v>0.32109070241280974</v>
      </c>
    </row>
    <row r="14" spans="1:12" ht="15" customHeight="1">
      <c r="A14" s="49" t="s">
        <v>23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0" t="s">
        <v>78</v>
      </c>
      <c r="F1" s="69" t="s">
        <v>138</v>
      </c>
    </row>
    <row r="3" spans="1:6" ht="50.1" customHeight="1">
      <c r="A3" s="2" t="s">
        <v>18</v>
      </c>
      <c r="B3" s="2" t="s">
        <v>19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ht="15" customHeight="1">
      <c r="A4" s="5">
        <v>11</v>
      </c>
      <c r="B4" s="5" t="s">
        <v>0</v>
      </c>
      <c r="C4" s="15">
        <v>181.62200000000001</v>
      </c>
      <c r="D4" s="15">
        <v>195.21477070524298</v>
      </c>
      <c r="E4" s="15">
        <f t="shared" ref="E4:E13" si="0">D4-C4</f>
        <v>13.59277070524297</v>
      </c>
      <c r="F4" s="27">
        <f t="shared" ref="F4:F13" si="1">D4/C4-1</f>
        <v>7.4840992309538334E-2</v>
      </c>
    </row>
    <row r="5" spans="1:6" ht="15" customHeight="1">
      <c r="A5" s="8">
        <v>12</v>
      </c>
      <c r="B5" s="8" t="s">
        <v>1</v>
      </c>
      <c r="C5" s="17">
        <v>27.143799999999999</v>
      </c>
      <c r="D5" s="17">
        <v>29.744419160000799</v>
      </c>
      <c r="E5" s="17">
        <f t="shared" si="0"/>
        <v>2.6006191600008002</v>
      </c>
      <c r="F5" s="28">
        <f t="shared" si="1"/>
        <v>9.5808956741532114E-2</v>
      </c>
    </row>
    <row r="6" spans="1:6" ht="15" customHeight="1">
      <c r="A6" s="8">
        <v>13</v>
      </c>
      <c r="B6" s="8" t="s">
        <v>2</v>
      </c>
      <c r="C6" s="17">
        <v>89.752099999999999</v>
      </c>
      <c r="D6" s="17">
        <v>75.620063179516194</v>
      </c>
      <c r="E6" s="17">
        <f t="shared" si="0"/>
        <v>-14.132036820483805</v>
      </c>
      <c r="F6" s="28">
        <f t="shared" si="1"/>
        <v>-0.15745633606883636</v>
      </c>
    </row>
    <row r="7" spans="1:6" ht="15" customHeight="1">
      <c r="A7" s="8">
        <v>14</v>
      </c>
      <c r="B7" s="8" t="s">
        <v>3</v>
      </c>
      <c r="C7" s="17">
        <v>35.359699999999997</v>
      </c>
      <c r="D7" s="17">
        <v>37.171301374918301</v>
      </c>
      <c r="E7" s="17">
        <f t="shared" si="0"/>
        <v>1.811601374918304</v>
      </c>
      <c r="F7" s="28">
        <f t="shared" si="1"/>
        <v>5.1233505231048415E-2</v>
      </c>
    </row>
    <row r="8" spans="1:6" ht="15" customHeight="1">
      <c r="A8" s="8">
        <v>15</v>
      </c>
      <c r="B8" s="8" t="s">
        <v>4</v>
      </c>
      <c r="C8" s="17">
        <v>79.826499999999996</v>
      </c>
      <c r="D8" s="17">
        <v>34.724868872562205</v>
      </c>
      <c r="E8" s="17">
        <f t="shared" si="0"/>
        <v>-45.101631127437791</v>
      </c>
      <c r="F8" s="28">
        <f t="shared" si="1"/>
        <v>-0.56499572356846151</v>
      </c>
    </row>
    <row r="9" spans="1:6" ht="15" customHeight="1">
      <c r="A9" s="8">
        <v>16</v>
      </c>
      <c r="B9" s="8" t="s">
        <v>5</v>
      </c>
      <c r="C9" s="17">
        <v>8.7571999999999992</v>
      </c>
      <c r="D9" s="17">
        <v>28.152813586889302</v>
      </c>
      <c r="E9" s="17">
        <f t="shared" si="0"/>
        <v>19.395613586889304</v>
      </c>
      <c r="F9" s="28">
        <f t="shared" si="1"/>
        <v>2.2148190730929183</v>
      </c>
    </row>
    <row r="10" spans="1:6" ht="15" customHeight="1">
      <c r="A10" s="8">
        <v>17</v>
      </c>
      <c r="B10" s="8" t="s">
        <v>6</v>
      </c>
      <c r="C10" s="13" t="s">
        <v>47</v>
      </c>
      <c r="D10" s="17">
        <v>7.4508755336550703</v>
      </c>
      <c r="E10" s="17">
        <v>7.4508755336550703</v>
      </c>
      <c r="F10" s="28">
        <v>1</v>
      </c>
    </row>
    <row r="11" spans="1:6" ht="15" customHeight="1">
      <c r="A11" s="8">
        <v>18</v>
      </c>
      <c r="B11" s="8" t="s">
        <v>16</v>
      </c>
      <c r="C11" s="13" t="s">
        <v>47</v>
      </c>
      <c r="D11" s="13" t="s">
        <v>47</v>
      </c>
      <c r="E11" s="13" t="s">
        <v>47</v>
      </c>
      <c r="F11" s="13" t="s">
        <v>47</v>
      </c>
    </row>
    <row r="12" spans="1:6" ht="15" customHeight="1">
      <c r="A12" s="8">
        <v>19</v>
      </c>
      <c r="B12" s="8" t="s">
        <v>17</v>
      </c>
      <c r="C12" s="17">
        <v>7.3954000000000004</v>
      </c>
      <c r="D12" s="13" t="s">
        <v>47</v>
      </c>
      <c r="E12" s="17">
        <v>-7.3954000000000004</v>
      </c>
      <c r="F12" s="29">
        <v>-1</v>
      </c>
    </row>
    <row r="13" spans="1:6" ht="15" customHeight="1">
      <c r="A13" s="68"/>
      <c r="B13" s="68"/>
      <c r="C13" s="11">
        <f t="shared" ref="C13:D13" si="2">SUM(C4:C12)</f>
        <v>429.85669999999999</v>
      </c>
      <c r="D13" s="11">
        <f t="shared" si="2"/>
        <v>408.07911241278481</v>
      </c>
      <c r="E13" s="26">
        <f t="shared" si="0"/>
        <v>-21.77758758721518</v>
      </c>
      <c r="F13" s="30">
        <f t="shared" si="1"/>
        <v>-5.0662436079780049E-2</v>
      </c>
    </row>
    <row r="14" spans="1:6" ht="15" customHeight="1">
      <c r="A14" s="49" t="s">
        <v>23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Statistik_Gemeindetypen</vt:lpstr>
      <vt:lpstr>Analyse_unüberbaut_Hauptnutzung</vt:lpstr>
      <vt:lpstr>Analyse_unüberbaut_Gemeindetype</vt:lpstr>
      <vt:lpstr>Analyse_Erschliessung_oeV</vt:lpstr>
      <vt:lpstr>Vergleich_2007_2012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2012-11-16T14:46:24Z</dcterms:created>
  <dcterms:modified xsi:type="dcterms:W3CDTF">2012-12-17T10:27:25Z</dcterms:modified>
</cp:coreProperties>
</file>