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ml.chartshapes+xml"/>
  <Override PartName="/xl/charts/chart8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drawings/drawing13.xml" ContentType="application/vnd.openxmlformats-officedocument.drawingml.chartshapes+xml"/>
  <Override PartName="/xl/charts/chart10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drawings/drawing15.xml" ContentType="application/vnd.openxmlformats-officedocument.drawingml.chartshapes+xml"/>
  <Override PartName="/xl/charts/chart12.xml" ContentType="application/vnd.openxmlformats-officedocument.drawingml.chart+xml"/>
  <Override PartName="/xl/drawings/drawing16.xml" ContentType="application/vnd.openxmlformats-officedocument.drawingml.chartshapes+xml"/>
  <Override PartName="/xl/charts/chart13.xml" ContentType="application/vnd.openxmlformats-officedocument.drawingml.chart+xml"/>
  <Override PartName="/xl/drawings/drawing17.xml" ContentType="application/vnd.openxmlformats-officedocument.drawingml.chartshapes+xml"/>
  <Override PartName="/xl/charts/chart14.xml" ContentType="application/vnd.openxmlformats-officedocument.drawingml.chart+xml"/>
  <Override PartName="/xl/drawings/drawing18.xml" ContentType="application/vnd.openxmlformats-officedocument.drawingml.chartshapes+xml"/>
  <Override PartName="/xl/charts/chart1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6.xml" ContentType="application/vnd.openxmlformats-officedocument.drawingml.chart+xml"/>
  <Override PartName="/xl/drawings/drawing21.xml" ContentType="application/vnd.openxmlformats-officedocument.drawingml.chartshapes+xml"/>
  <Override PartName="/xl/charts/chart17.xml" ContentType="application/vnd.openxmlformats-officedocument.drawingml.chart+xml"/>
  <Override PartName="/xl/drawings/drawing22.xml" ContentType="application/vnd.openxmlformats-officedocument.drawingml.chartshapes+xml"/>
  <Override PartName="/xl/charts/chart18.xml" ContentType="application/vnd.openxmlformats-officedocument.drawingml.chart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9.xml" ContentType="application/vnd.openxmlformats-officedocument.drawingml.chart+xml"/>
  <Override PartName="/xl/drawings/drawing25.xml" ContentType="application/vnd.openxmlformats-officedocument.drawingml.chartshapes+xml"/>
  <Override PartName="/xl/charts/chart20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21.xml" ContentType="application/vnd.openxmlformats-officedocument.drawingml.chart+xml"/>
  <Override PartName="/xl/drawings/drawing28.xml" ContentType="application/vnd.openxmlformats-officedocument.drawingml.chartshapes+xml"/>
  <Override PartName="/xl/charts/chart22.xml" ContentType="application/vnd.openxmlformats-officedocument.drawingml.chart+xml"/>
  <Override PartName="/xl/drawings/drawing29.xml" ContentType="application/vnd.openxmlformats-officedocument.drawingml.chartshapes+xml"/>
  <Override PartName="/xl/charts/chart23.xml" ContentType="application/vnd.openxmlformats-officedocument.drawingml.chart+xml"/>
  <Override PartName="/xl/drawings/drawing30.xml" ContentType="application/vnd.openxmlformats-officedocument.drawingml.chartshapes+xml"/>
  <Override PartName="/xl/charts/chart24.xml" ContentType="application/vnd.openxmlformats-officedocument.drawingml.chart+xml"/>
  <Override PartName="/xl/drawings/drawing31.xml" ContentType="application/vnd.openxmlformats-officedocument.drawingml.chartshapes+xml"/>
  <Override PartName="/xl/charts/chart25.xml" ContentType="application/vnd.openxmlformats-officedocument.drawingml.chart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26.xml" ContentType="application/vnd.openxmlformats-officedocument.drawingml.chart+xml"/>
  <Override PartName="/xl/drawings/drawing34.xml" ContentType="application/vnd.openxmlformats-officedocument.drawingml.chartshapes+xml"/>
  <Override PartName="/xl/charts/chart27.xml" ContentType="application/vnd.openxmlformats-officedocument.drawingml.chart+xml"/>
  <Override PartName="/xl/drawings/drawing35.xml" ContentType="application/vnd.openxmlformats-officedocument.drawingml.chartshapes+xml"/>
  <Override PartName="/xl/drawings/drawing36.xml" ContentType="application/vnd.openxmlformats-officedocument.drawing+xml"/>
  <Override PartName="/xl/charts/chart28.xml" ContentType="application/vnd.openxmlformats-officedocument.drawingml.chart+xml"/>
  <Override PartName="/xl/drawings/drawing37.xml" ContentType="application/vnd.openxmlformats-officedocument.drawingml.chartshapes+xml"/>
  <Override PartName="/xl/charts/chart29.xml" ContentType="application/vnd.openxmlformats-officedocument.drawingml.chart+xml"/>
  <Override PartName="/xl/drawings/drawing3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codeName="DieseArbeitsmappe" defaultThemeVersion="124226"/>
  <xr:revisionPtr revIDLastSave="0" documentId="13_ncr:1_{AD1FD146-B6AD-4DC7-87A8-F4B076E1AACD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Inhalt" sheetId="9" r:id="rId1"/>
    <sheet name="Legende" sheetId="14" r:id="rId2"/>
    <sheet name="Statistik_Hauptnutzung" sheetId="1" r:id="rId3"/>
    <sheet name="Statistik_Gemeindetypen_BFS" sheetId="18" r:id="rId4"/>
    <sheet name="Statistik_Kantone" sheetId="10" r:id="rId5"/>
    <sheet name="Vergleich_2012_2017_2022_HN" sheetId="7" r:id="rId6"/>
    <sheet name="Analyse_unüberb_Hauptnutzung" sheetId="3" r:id="rId7"/>
    <sheet name="Analyse_unüberb_Gemtypen_BFS" sheetId="20" r:id="rId8"/>
    <sheet name="Analyse_unüberbaut_Kantone" sheetId="11" r:id="rId9"/>
    <sheet name="Analyse_Erschl_OeV_HN" sheetId="4" r:id="rId10"/>
    <sheet name="Analyse_Erschl_OeV_Gemtypen_BFS" sheetId="6" r:id="rId11"/>
    <sheet name="Analyse_Erschl_OeV_Kantone" sheetId="12" r:id="rId12"/>
  </sheets>
  <definedNames>
    <definedName name="Print_Area" localSheetId="10">Analyse_Erschl_OeV_Gemtypen_BFS!$A$1:$L$32</definedName>
    <definedName name="Print_Area" localSheetId="9">Analyse_Erschl_OeV_HN!$A$1:$L$54</definedName>
    <definedName name="Print_Area" localSheetId="11">Analyse_Erschl_OeV_Kantone!$A$1:$L$62</definedName>
    <definedName name="Print_Area" localSheetId="7">Analyse_unüberb_Gemtypen_BFS!$A$1:$L$47</definedName>
    <definedName name="Print_Area" localSheetId="6">Analyse_unüberb_Hauptnutzung!$A$1:$J$59</definedName>
    <definedName name="Print_Area" localSheetId="8">Analyse_unüberbaut_Kantone!$A$1:$J$59</definedName>
    <definedName name="Print_Area" localSheetId="3">Statistik_Gemeindetypen_BFS!$A$1:$K$49</definedName>
    <definedName name="Print_Area" localSheetId="4">Statistik_Kantone!$A$1:$J$60</definedName>
    <definedName name="Print_Area" localSheetId="5">Vergleich_2012_2017_2022_HN!$A$1:$J$32</definedName>
    <definedName name="Tabelle1" localSheetId="7">#REF!</definedName>
    <definedName name="Tabelle1" localSheetId="3">#REF!</definedName>
    <definedName name="Tabelle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0" i="3" l="1"/>
  <c r="M20" i="3"/>
  <c r="N19" i="3"/>
  <c r="M19" i="3"/>
  <c r="N18" i="3" l="1"/>
  <c r="M18" i="3"/>
  <c r="L12" i="7"/>
  <c r="L11" i="7"/>
  <c r="L10" i="7"/>
  <c r="L9" i="7"/>
  <c r="L8" i="7"/>
  <c r="L7" i="7"/>
  <c r="L6" i="7"/>
  <c r="L5" i="7"/>
  <c r="L4" i="7"/>
  <c r="O18" i="7" l="1"/>
  <c r="N18" i="7"/>
  <c r="M18" i="7"/>
  <c r="O17" i="7"/>
  <c r="N17" i="7"/>
  <c r="M17" i="7"/>
  <c r="E13" i="7"/>
  <c r="I5" i="7"/>
  <c r="H12" i="7"/>
  <c r="I12" i="7" s="1"/>
  <c r="H11" i="7"/>
  <c r="I11" i="7" s="1"/>
  <c r="H10" i="7"/>
  <c r="I10" i="7" s="1"/>
  <c r="H9" i="7"/>
  <c r="I9" i="7" s="1"/>
  <c r="H8" i="7"/>
  <c r="I8" i="7" s="1"/>
  <c r="H7" i="7"/>
  <c r="I7" i="7" s="1"/>
  <c r="H6" i="7"/>
  <c r="I6" i="7" s="1"/>
  <c r="H5" i="7"/>
  <c r="H4" i="7"/>
  <c r="I4" i="7" s="1"/>
  <c r="G30" i="12" l="1"/>
  <c r="F30" i="12"/>
  <c r="E30" i="12"/>
  <c r="D30" i="12"/>
  <c r="C30" i="12"/>
  <c r="L30" i="12" s="1"/>
  <c r="L29" i="12"/>
  <c r="K29" i="12"/>
  <c r="J29" i="12"/>
  <c r="I29" i="12"/>
  <c r="H29" i="12"/>
  <c r="L28" i="12"/>
  <c r="K28" i="12"/>
  <c r="J28" i="12"/>
  <c r="I28" i="12"/>
  <c r="H28" i="12"/>
  <c r="L27" i="12"/>
  <c r="K27" i="12"/>
  <c r="J27" i="12"/>
  <c r="I27" i="12"/>
  <c r="H27" i="12"/>
  <c r="L26" i="12"/>
  <c r="K26" i="12"/>
  <c r="J26" i="12"/>
  <c r="I26" i="12"/>
  <c r="H26" i="12"/>
  <c r="L25" i="12"/>
  <c r="K25" i="12"/>
  <c r="J25" i="12"/>
  <c r="I25" i="12"/>
  <c r="H25" i="12"/>
  <c r="L24" i="12"/>
  <c r="K24" i="12"/>
  <c r="J24" i="12"/>
  <c r="I24" i="12"/>
  <c r="H24" i="12"/>
  <c r="L23" i="12"/>
  <c r="K23" i="12"/>
  <c r="J23" i="12"/>
  <c r="I23" i="12"/>
  <c r="H23" i="12"/>
  <c r="L22" i="12"/>
  <c r="K22" i="12"/>
  <c r="J22" i="12"/>
  <c r="I22" i="12"/>
  <c r="H22" i="12"/>
  <c r="L21" i="12"/>
  <c r="K21" i="12"/>
  <c r="J21" i="12"/>
  <c r="I21" i="12"/>
  <c r="H21" i="12"/>
  <c r="L20" i="12"/>
  <c r="K20" i="12"/>
  <c r="J20" i="12"/>
  <c r="I20" i="12"/>
  <c r="H20" i="12"/>
  <c r="L19" i="12"/>
  <c r="K19" i="12"/>
  <c r="J19" i="12"/>
  <c r="I19" i="12"/>
  <c r="H19" i="12"/>
  <c r="L18" i="12"/>
  <c r="K18" i="12"/>
  <c r="J18" i="12"/>
  <c r="I18" i="12"/>
  <c r="H18" i="12"/>
  <c r="L17" i="12"/>
  <c r="K17" i="12"/>
  <c r="J17" i="12"/>
  <c r="I17" i="12"/>
  <c r="H17" i="12"/>
  <c r="L16" i="12"/>
  <c r="K16" i="12"/>
  <c r="J16" i="12"/>
  <c r="I16" i="12"/>
  <c r="H16" i="12"/>
  <c r="L15" i="12"/>
  <c r="K15" i="12"/>
  <c r="J15" i="12"/>
  <c r="I15" i="12"/>
  <c r="H15" i="12"/>
  <c r="L14" i="12"/>
  <c r="K14" i="12"/>
  <c r="J14" i="12"/>
  <c r="I14" i="12"/>
  <c r="H14" i="12"/>
  <c r="L13" i="12"/>
  <c r="K13" i="12"/>
  <c r="J13" i="12"/>
  <c r="I13" i="12"/>
  <c r="H13" i="12"/>
  <c r="L12" i="12"/>
  <c r="K12" i="12"/>
  <c r="J12" i="12"/>
  <c r="I12" i="12"/>
  <c r="H12" i="12"/>
  <c r="L11" i="12"/>
  <c r="K11" i="12"/>
  <c r="J11" i="12"/>
  <c r="I11" i="12"/>
  <c r="H11" i="12"/>
  <c r="L10" i="12"/>
  <c r="K10" i="12"/>
  <c r="J10" i="12"/>
  <c r="I10" i="12"/>
  <c r="H10" i="12"/>
  <c r="L9" i="12"/>
  <c r="K9" i="12"/>
  <c r="J9" i="12"/>
  <c r="I9" i="12"/>
  <c r="H9" i="12"/>
  <c r="L8" i="12"/>
  <c r="K8" i="12"/>
  <c r="J8" i="12"/>
  <c r="I8" i="12"/>
  <c r="H8" i="12"/>
  <c r="L7" i="12"/>
  <c r="K7" i="12"/>
  <c r="J7" i="12"/>
  <c r="I7" i="12"/>
  <c r="H7" i="12"/>
  <c r="L6" i="12"/>
  <c r="K6" i="12"/>
  <c r="J6" i="12"/>
  <c r="I6" i="12"/>
  <c r="H6" i="12"/>
  <c r="L5" i="12"/>
  <c r="K5" i="12"/>
  <c r="J5" i="12"/>
  <c r="I5" i="12"/>
  <c r="H5" i="12"/>
  <c r="L4" i="12"/>
  <c r="K4" i="12"/>
  <c r="J4" i="12"/>
  <c r="I4" i="12"/>
  <c r="H4" i="12"/>
  <c r="G13" i="6"/>
  <c r="F13" i="6"/>
  <c r="E13" i="6"/>
  <c r="J13" i="6" s="1"/>
  <c r="D13" i="6"/>
  <c r="C13" i="6"/>
  <c r="L12" i="6"/>
  <c r="K12" i="6"/>
  <c r="J12" i="6"/>
  <c r="I12" i="6"/>
  <c r="H12" i="6"/>
  <c r="L11" i="6"/>
  <c r="K11" i="6"/>
  <c r="J11" i="6"/>
  <c r="I11" i="6"/>
  <c r="H11" i="6"/>
  <c r="L10" i="6"/>
  <c r="K10" i="6"/>
  <c r="J10" i="6"/>
  <c r="I10" i="6"/>
  <c r="H10" i="6"/>
  <c r="L9" i="6"/>
  <c r="K9" i="6"/>
  <c r="J9" i="6"/>
  <c r="I9" i="6"/>
  <c r="H9" i="6"/>
  <c r="L8" i="6"/>
  <c r="K8" i="6"/>
  <c r="J8" i="6"/>
  <c r="I8" i="6"/>
  <c r="H8" i="6"/>
  <c r="L7" i="6"/>
  <c r="K7" i="6"/>
  <c r="J7" i="6"/>
  <c r="I7" i="6"/>
  <c r="H7" i="6"/>
  <c r="L6" i="6"/>
  <c r="K6" i="6"/>
  <c r="J6" i="6"/>
  <c r="I6" i="6"/>
  <c r="H6" i="6"/>
  <c r="L5" i="6"/>
  <c r="K5" i="6"/>
  <c r="J5" i="6"/>
  <c r="I5" i="6"/>
  <c r="H5" i="6"/>
  <c r="L4" i="6"/>
  <c r="K4" i="6"/>
  <c r="J4" i="6"/>
  <c r="I4" i="6"/>
  <c r="H4" i="6"/>
  <c r="G13" i="4"/>
  <c r="F13" i="4"/>
  <c r="E13" i="4"/>
  <c r="D13" i="4"/>
  <c r="C13" i="4"/>
  <c r="H13" i="4" s="1"/>
  <c r="O6" i="4" s="1"/>
  <c r="L12" i="4"/>
  <c r="K12" i="4"/>
  <c r="J12" i="4"/>
  <c r="I12" i="4"/>
  <c r="H12" i="4"/>
  <c r="L11" i="4"/>
  <c r="K11" i="4"/>
  <c r="J11" i="4"/>
  <c r="I11" i="4"/>
  <c r="H11" i="4"/>
  <c r="L10" i="4"/>
  <c r="K10" i="4"/>
  <c r="J10" i="4"/>
  <c r="I10" i="4"/>
  <c r="H10" i="4"/>
  <c r="L9" i="4"/>
  <c r="K9" i="4"/>
  <c r="J9" i="4"/>
  <c r="I9" i="4"/>
  <c r="H9" i="4"/>
  <c r="L8" i="4"/>
  <c r="K8" i="4"/>
  <c r="J8" i="4"/>
  <c r="I8" i="4"/>
  <c r="H8" i="4"/>
  <c r="L7" i="4"/>
  <c r="K7" i="4"/>
  <c r="J7" i="4"/>
  <c r="I7" i="4"/>
  <c r="H7" i="4"/>
  <c r="L6" i="4"/>
  <c r="K6" i="4"/>
  <c r="J6" i="4"/>
  <c r="I6" i="4"/>
  <c r="H6" i="4"/>
  <c r="L5" i="4"/>
  <c r="K5" i="4"/>
  <c r="J5" i="4"/>
  <c r="I5" i="4"/>
  <c r="H5" i="4"/>
  <c r="L4" i="4"/>
  <c r="K4" i="4"/>
  <c r="J4" i="4"/>
  <c r="I4" i="4"/>
  <c r="H4" i="4"/>
  <c r="E30" i="11"/>
  <c r="D30" i="11"/>
  <c r="H30" i="11" s="1"/>
  <c r="C30" i="11"/>
  <c r="J30" i="11" s="1"/>
  <c r="J29" i="11"/>
  <c r="H29" i="11"/>
  <c r="G29" i="11"/>
  <c r="F29" i="11"/>
  <c r="I29" i="11" s="1"/>
  <c r="J28" i="11"/>
  <c r="H28" i="11"/>
  <c r="G28" i="11"/>
  <c r="F28" i="11"/>
  <c r="I28" i="11" s="1"/>
  <c r="J27" i="11"/>
  <c r="H27" i="11"/>
  <c r="G27" i="11"/>
  <c r="F27" i="11"/>
  <c r="I27" i="11" s="1"/>
  <c r="J26" i="11"/>
  <c r="H26" i="11"/>
  <c r="G26" i="11"/>
  <c r="F26" i="11"/>
  <c r="I26" i="11" s="1"/>
  <c r="J25" i="11"/>
  <c r="H25" i="11"/>
  <c r="G25" i="11"/>
  <c r="F25" i="11"/>
  <c r="I25" i="11" s="1"/>
  <c r="J24" i="11"/>
  <c r="I24" i="11"/>
  <c r="H24" i="11"/>
  <c r="G24" i="11"/>
  <c r="F24" i="11"/>
  <c r="J23" i="11"/>
  <c r="H23" i="11"/>
  <c r="G23" i="11"/>
  <c r="F23" i="11"/>
  <c r="I23" i="11" s="1"/>
  <c r="J22" i="11"/>
  <c r="H22" i="11"/>
  <c r="G22" i="11"/>
  <c r="F22" i="11"/>
  <c r="I22" i="11" s="1"/>
  <c r="J21" i="11"/>
  <c r="H21" i="11"/>
  <c r="G21" i="11"/>
  <c r="F21" i="11"/>
  <c r="I21" i="11" s="1"/>
  <c r="J20" i="11"/>
  <c r="I20" i="11"/>
  <c r="H20" i="11"/>
  <c r="G20" i="11"/>
  <c r="F20" i="11"/>
  <c r="J19" i="11"/>
  <c r="H19" i="11"/>
  <c r="G19" i="11"/>
  <c r="F19" i="11"/>
  <c r="I19" i="11" s="1"/>
  <c r="J18" i="11"/>
  <c r="H18" i="11"/>
  <c r="G18" i="11"/>
  <c r="F18" i="11"/>
  <c r="I18" i="11" s="1"/>
  <c r="J17" i="11"/>
  <c r="H17" i="11"/>
  <c r="G17" i="11"/>
  <c r="F17" i="11"/>
  <c r="I17" i="11" s="1"/>
  <c r="J16" i="11"/>
  <c r="I16" i="11"/>
  <c r="H16" i="11"/>
  <c r="G16" i="11"/>
  <c r="F16" i="11"/>
  <c r="J15" i="11"/>
  <c r="H15" i="11"/>
  <c r="G15" i="11"/>
  <c r="F15" i="11"/>
  <c r="I15" i="11" s="1"/>
  <c r="J14" i="11"/>
  <c r="H14" i="11"/>
  <c r="G14" i="11"/>
  <c r="F14" i="11"/>
  <c r="I14" i="11" s="1"/>
  <c r="J13" i="11"/>
  <c r="H13" i="11"/>
  <c r="G13" i="11"/>
  <c r="F13" i="11"/>
  <c r="I13" i="11" s="1"/>
  <c r="J12" i="11"/>
  <c r="H12" i="11"/>
  <c r="G12" i="11"/>
  <c r="F12" i="11"/>
  <c r="I12" i="11" s="1"/>
  <c r="J11" i="11"/>
  <c r="H11" i="11"/>
  <c r="G11" i="11"/>
  <c r="F11" i="11"/>
  <c r="I11" i="11" s="1"/>
  <c r="J10" i="11"/>
  <c r="H10" i="11"/>
  <c r="G10" i="11"/>
  <c r="F10" i="11"/>
  <c r="I10" i="11" s="1"/>
  <c r="J9" i="11"/>
  <c r="H9" i="11"/>
  <c r="G9" i="11"/>
  <c r="F9" i="11"/>
  <c r="I9" i="11" s="1"/>
  <c r="J8" i="11"/>
  <c r="H8" i="11"/>
  <c r="G8" i="11"/>
  <c r="F8" i="11"/>
  <c r="I8" i="11" s="1"/>
  <c r="J7" i="11"/>
  <c r="H7" i="11"/>
  <c r="G7" i="11"/>
  <c r="F7" i="11"/>
  <c r="I7" i="11" s="1"/>
  <c r="J6" i="11"/>
  <c r="H6" i="11"/>
  <c r="G6" i="11"/>
  <c r="F6" i="11"/>
  <c r="I6" i="11" s="1"/>
  <c r="J5" i="11"/>
  <c r="H5" i="11"/>
  <c r="G5" i="11"/>
  <c r="F5" i="11"/>
  <c r="I5" i="11" s="1"/>
  <c r="J4" i="11"/>
  <c r="H4" i="11"/>
  <c r="G4" i="11"/>
  <c r="F4" i="11"/>
  <c r="I4" i="11" s="1"/>
  <c r="E13" i="20"/>
  <c r="D13" i="20"/>
  <c r="H13" i="20" s="1"/>
  <c r="C13" i="20"/>
  <c r="K12" i="20"/>
  <c r="H12" i="20"/>
  <c r="G12" i="20"/>
  <c r="J12" i="20" s="1"/>
  <c r="F12" i="20"/>
  <c r="I12" i="20" s="1"/>
  <c r="L11" i="20"/>
  <c r="K11" i="20"/>
  <c r="J11" i="20"/>
  <c r="H11" i="20"/>
  <c r="G11" i="20"/>
  <c r="F11" i="20"/>
  <c r="I11" i="20" s="1"/>
  <c r="K10" i="20"/>
  <c r="H10" i="20"/>
  <c r="G10" i="20"/>
  <c r="J10" i="20" s="1"/>
  <c r="F10" i="20"/>
  <c r="I10" i="20" s="1"/>
  <c r="K9" i="20"/>
  <c r="H9" i="20"/>
  <c r="G9" i="20"/>
  <c r="J9" i="20" s="1"/>
  <c r="F9" i="20"/>
  <c r="L9" i="20" s="1"/>
  <c r="K8" i="20"/>
  <c r="H8" i="20"/>
  <c r="G8" i="20"/>
  <c r="J8" i="20" s="1"/>
  <c r="F8" i="20"/>
  <c r="I8" i="20" s="1"/>
  <c r="K7" i="20"/>
  <c r="H7" i="20"/>
  <c r="G7" i="20"/>
  <c r="J7" i="20" s="1"/>
  <c r="F7" i="20"/>
  <c r="L7" i="20" s="1"/>
  <c r="K6" i="20"/>
  <c r="H6" i="20"/>
  <c r="G6" i="20"/>
  <c r="J6" i="20" s="1"/>
  <c r="F6" i="20"/>
  <c r="L6" i="20" s="1"/>
  <c r="K5" i="20"/>
  <c r="H5" i="20"/>
  <c r="G5" i="20"/>
  <c r="J5" i="20" s="1"/>
  <c r="F5" i="20"/>
  <c r="I5" i="20" s="1"/>
  <c r="K4" i="20"/>
  <c r="H4" i="20"/>
  <c r="G4" i="20"/>
  <c r="J4" i="20" s="1"/>
  <c r="F4" i="20"/>
  <c r="I4" i="20" s="1"/>
  <c r="H13" i="3"/>
  <c r="G13" i="3"/>
  <c r="J13" i="3" s="1"/>
  <c r="E13" i="3"/>
  <c r="D13" i="3"/>
  <c r="F13" i="3" s="1"/>
  <c r="I13" i="3" s="1"/>
  <c r="N5" i="3" s="1"/>
  <c r="C13" i="3"/>
  <c r="H7" i="3"/>
  <c r="G7" i="3"/>
  <c r="J7" i="3" s="1"/>
  <c r="F7" i="3"/>
  <c r="I7" i="3" s="1"/>
  <c r="I6" i="3"/>
  <c r="H6" i="3"/>
  <c r="G6" i="3"/>
  <c r="J6" i="3" s="1"/>
  <c r="F6" i="3"/>
  <c r="H5" i="3"/>
  <c r="G5" i="3"/>
  <c r="J5" i="3" s="1"/>
  <c r="F5" i="3"/>
  <c r="I5" i="3" s="1"/>
  <c r="J4" i="3"/>
  <c r="H4" i="3"/>
  <c r="G4" i="3"/>
  <c r="F4" i="3"/>
  <c r="I4" i="3" s="1"/>
  <c r="D13" i="7"/>
  <c r="F13" i="7" s="1"/>
  <c r="G13" i="7" s="1"/>
  <c r="C13" i="7"/>
  <c r="F12" i="7"/>
  <c r="G12" i="7" s="1"/>
  <c r="F11" i="7"/>
  <c r="G11" i="7" s="1"/>
  <c r="F10" i="7"/>
  <c r="G10" i="7" s="1"/>
  <c r="F9" i="7"/>
  <c r="G9" i="7" s="1"/>
  <c r="F8" i="7"/>
  <c r="G8" i="7" s="1"/>
  <c r="F7" i="7"/>
  <c r="G7" i="7" s="1"/>
  <c r="F6" i="7"/>
  <c r="G6" i="7" s="1"/>
  <c r="F5" i="7"/>
  <c r="G5" i="7" s="1"/>
  <c r="F4" i="7"/>
  <c r="G4" i="7" s="1"/>
  <c r="F30" i="10"/>
  <c r="H30" i="10" s="1"/>
  <c r="E30" i="10"/>
  <c r="D30" i="10"/>
  <c r="C30" i="10"/>
  <c r="G30" i="10" s="1"/>
  <c r="I29" i="10"/>
  <c r="H29" i="10"/>
  <c r="G29" i="10"/>
  <c r="I28" i="10"/>
  <c r="H28" i="10"/>
  <c r="G28" i="10"/>
  <c r="I27" i="10"/>
  <c r="H27" i="10"/>
  <c r="G27" i="10"/>
  <c r="I26" i="10"/>
  <c r="H26" i="10"/>
  <c r="G26" i="10"/>
  <c r="I25" i="10"/>
  <c r="H25" i="10"/>
  <c r="G25" i="10"/>
  <c r="I24" i="10"/>
  <c r="H24" i="10"/>
  <c r="G24" i="10"/>
  <c r="I23" i="10"/>
  <c r="H23" i="10"/>
  <c r="G23" i="10"/>
  <c r="I22" i="10"/>
  <c r="H22" i="10"/>
  <c r="G22" i="10"/>
  <c r="I21" i="10"/>
  <c r="H21" i="10"/>
  <c r="G21" i="10"/>
  <c r="I20" i="10"/>
  <c r="H20" i="10"/>
  <c r="G20" i="10"/>
  <c r="I19" i="10"/>
  <c r="H19" i="10"/>
  <c r="G19" i="10"/>
  <c r="I18" i="10"/>
  <c r="H18" i="10"/>
  <c r="G18" i="10"/>
  <c r="I17" i="10"/>
  <c r="H17" i="10"/>
  <c r="G17" i="10"/>
  <c r="I16" i="10"/>
  <c r="H16" i="10"/>
  <c r="G16" i="10"/>
  <c r="I15" i="10"/>
  <c r="H15" i="10"/>
  <c r="G15" i="10"/>
  <c r="I14" i="10"/>
  <c r="H14" i="10"/>
  <c r="G14" i="10"/>
  <c r="I13" i="10"/>
  <c r="H13" i="10"/>
  <c r="G13" i="10"/>
  <c r="I12" i="10"/>
  <c r="H12" i="10"/>
  <c r="G12" i="10"/>
  <c r="I11" i="10"/>
  <c r="H11" i="10"/>
  <c r="G11" i="10"/>
  <c r="I10" i="10"/>
  <c r="H10" i="10"/>
  <c r="G10" i="10"/>
  <c r="I9" i="10"/>
  <c r="H9" i="10"/>
  <c r="G9" i="10"/>
  <c r="I8" i="10"/>
  <c r="H8" i="10"/>
  <c r="G8" i="10"/>
  <c r="I7" i="10"/>
  <c r="H7" i="10"/>
  <c r="G7" i="10"/>
  <c r="I6" i="10"/>
  <c r="H6" i="10"/>
  <c r="G6" i="10"/>
  <c r="I5" i="10"/>
  <c r="H5" i="10"/>
  <c r="G5" i="10"/>
  <c r="I4" i="10"/>
  <c r="H4" i="10"/>
  <c r="G4" i="10"/>
  <c r="J13" i="18"/>
  <c r="F13" i="18"/>
  <c r="E13" i="18"/>
  <c r="K13" i="18" s="1"/>
  <c r="D13" i="18"/>
  <c r="C13" i="18"/>
  <c r="G13" i="18" s="1"/>
  <c r="K12" i="18"/>
  <c r="I12" i="18"/>
  <c r="H12" i="18"/>
  <c r="G12" i="18"/>
  <c r="K11" i="18"/>
  <c r="I11" i="18"/>
  <c r="H11" i="18"/>
  <c r="G11" i="18"/>
  <c r="K10" i="18"/>
  <c r="I10" i="18"/>
  <c r="H10" i="18"/>
  <c r="G10" i="18"/>
  <c r="K9" i="18"/>
  <c r="I9" i="18"/>
  <c r="H9" i="18"/>
  <c r="G9" i="18"/>
  <c r="K8" i="18"/>
  <c r="I8" i="18"/>
  <c r="H8" i="18"/>
  <c r="G8" i="18"/>
  <c r="K7" i="18"/>
  <c r="I7" i="18"/>
  <c r="H7" i="18"/>
  <c r="G7" i="18"/>
  <c r="K6" i="18"/>
  <c r="I6" i="18"/>
  <c r="H6" i="18"/>
  <c r="G6" i="18"/>
  <c r="K5" i="18"/>
  <c r="I5" i="18"/>
  <c r="H5" i="18"/>
  <c r="G5" i="18"/>
  <c r="K4" i="18"/>
  <c r="I4" i="18"/>
  <c r="H4" i="18"/>
  <c r="G4" i="18"/>
  <c r="F13" i="1"/>
  <c r="E13" i="1"/>
  <c r="G13" i="1" s="1"/>
  <c r="D13" i="1"/>
  <c r="C13" i="1"/>
  <c r="I13" i="1" s="1"/>
  <c r="I7" i="1"/>
  <c r="H7" i="1"/>
  <c r="G7" i="1"/>
  <c r="I6" i="1"/>
  <c r="H6" i="1"/>
  <c r="G6" i="1"/>
  <c r="I5" i="1"/>
  <c r="H5" i="1"/>
  <c r="G5" i="1"/>
  <c r="I4" i="1"/>
  <c r="H4" i="1"/>
  <c r="G4" i="1"/>
  <c r="H13" i="1" l="1"/>
  <c r="L8" i="20"/>
  <c r="G30" i="11"/>
  <c r="I13" i="18"/>
  <c r="I7" i="20"/>
  <c r="L10" i="20"/>
  <c r="J30" i="12"/>
  <c r="F13" i="20"/>
  <c r="I13" i="20" s="1"/>
  <c r="K13" i="6"/>
  <c r="I6" i="20"/>
  <c r="L13" i="6"/>
  <c r="H13" i="7"/>
  <c r="I13" i="7" s="1"/>
  <c r="K13" i="4"/>
  <c r="R6" i="4" s="1"/>
  <c r="L13" i="4"/>
  <c r="S6" i="4" s="1"/>
  <c r="J13" i="4"/>
  <c r="Q6" i="4" s="1"/>
  <c r="I13" i="4"/>
  <c r="P6" i="4" s="1"/>
  <c r="I30" i="10"/>
  <c r="G13" i="20"/>
  <c r="J13" i="20" s="1"/>
  <c r="K13" i="20"/>
  <c r="L5" i="20"/>
  <c r="H13" i="18"/>
  <c r="I9" i="20"/>
  <c r="L12" i="20"/>
  <c r="F30" i="11"/>
  <c r="I30" i="11" s="1"/>
  <c r="H13" i="6"/>
  <c r="H30" i="12"/>
  <c r="L4" i="20"/>
  <c r="I13" i="6"/>
  <c r="I30" i="12"/>
  <c r="K30" i="12"/>
  <c r="L13" i="20" l="1"/>
</calcChain>
</file>

<file path=xl/sharedStrings.xml><?xml version="1.0" encoding="utf-8"?>
<sst xmlns="http://schemas.openxmlformats.org/spreadsheetml/2006/main" count="516" uniqueCount="199">
  <si>
    <t>Bezeichnung</t>
  </si>
  <si>
    <t>Zonen für öffentliche Nutzungen</t>
  </si>
  <si>
    <t>eingeschränkte Bauzonen</t>
  </si>
  <si>
    <t>Tourismus- und Freizeitzonen</t>
  </si>
  <si>
    <t>Verkehrszonen innerhalb der Bauzonen</t>
  </si>
  <si>
    <t>weitere Bauzonen</t>
  </si>
  <si>
    <t>Überbaut [ha]</t>
  </si>
  <si>
    <t>Unüberbaut [ha]</t>
  </si>
  <si>
    <t>Überbaut</t>
  </si>
  <si>
    <t>Unüberbaut</t>
  </si>
  <si>
    <t>Graphik labels</t>
  </si>
  <si>
    <t>Überbaut [%]</t>
  </si>
  <si>
    <t>Unüberbaut [%]</t>
  </si>
  <si>
    <t>Sehr gute Erschliessung [ha]</t>
  </si>
  <si>
    <t>Mittelmässige Erschliessung [ha]</t>
  </si>
  <si>
    <t>Marginale oder keine Erschliessung [ha]</t>
  </si>
  <si>
    <t>Sehr gute Erschliessung [%]</t>
  </si>
  <si>
    <t>Mittelmässige Erschliessung [%]</t>
  </si>
  <si>
    <t>Marginale oder keine Erschliessung [%]</t>
  </si>
  <si>
    <t>Geringe Erschliessung [ha]</t>
  </si>
  <si>
    <t>Geringe Erschliessung [%]</t>
  </si>
  <si>
    <t>Gute   Erschliessung [ha]</t>
  </si>
  <si>
    <t>Gute   Erschliessung [%]</t>
  </si>
  <si>
    <t>Differenz [ha]</t>
  </si>
  <si>
    <t>Differenz [%]</t>
  </si>
  <si>
    <t>Durchschnitt</t>
  </si>
  <si>
    <t>ZH</t>
  </si>
  <si>
    <t>BE</t>
  </si>
  <si>
    <t>LU</t>
  </si>
  <si>
    <t>UR</t>
  </si>
  <si>
    <t>SZ</t>
  </si>
  <si>
    <t>OW</t>
  </si>
  <si>
    <t>NW</t>
  </si>
  <si>
    <t>GL</t>
  </si>
  <si>
    <t>ZG</t>
  </si>
  <si>
    <t>FR</t>
  </si>
  <si>
    <t>SO</t>
  </si>
  <si>
    <t>BS</t>
  </si>
  <si>
    <t>BL</t>
  </si>
  <si>
    <t>SH</t>
  </si>
  <si>
    <t>AR</t>
  </si>
  <si>
    <t>AI</t>
  </si>
  <si>
    <t>SG</t>
  </si>
  <si>
    <t>GR</t>
  </si>
  <si>
    <t>AG</t>
  </si>
  <si>
    <t>TG</t>
  </si>
  <si>
    <t>TI</t>
  </si>
  <si>
    <t>VD</t>
  </si>
  <si>
    <t>VS</t>
  </si>
  <si>
    <t>NE</t>
  </si>
  <si>
    <t>GE</t>
  </si>
  <si>
    <t>JU</t>
  </si>
  <si>
    <t>Code HN</t>
  </si>
  <si>
    <t>Hauptnutzung</t>
  </si>
  <si>
    <t>Fläche der Bauzonen [ha]</t>
  </si>
  <si>
    <t>Anteil  [%]</t>
  </si>
  <si>
    <t>Beschäftigte innerhalb BZ</t>
  </si>
  <si>
    <r>
      <t>Bauzonenfläche pro Beschäftigte [m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</si>
  <si>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t>Code GT</t>
  </si>
  <si>
    <t>Anteil [%]</t>
  </si>
  <si>
    <t>Kantonsnummer</t>
  </si>
  <si>
    <t>Kantonskürzel</t>
  </si>
  <si>
    <t>--</t>
  </si>
  <si>
    <t>Gute Erschliessung [ha]</t>
  </si>
  <si>
    <t>Gute Erschliessung [%]</t>
  </si>
  <si>
    <t>Beschreibung</t>
  </si>
  <si>
    <t>Code-Nummer der Hauptnutzungen</t>
  </si>
  <si>
    <t>Überbaute Bauzonenfläche</t>
  </si>
  <si>
    <t>Unüberbaute Bauzonenfläche</t>
  </si>
  <si>
    <t>Kantonsnummer BFS</t>
  </si>
  <si>
    <t>Wohnzonen</t>
  </si>
  <si>
    <t>Arbeitszonen</t>
  </si>
  <si>
    <t>Mischzonen</t>
  </si>
  <si>
    <t>Zentrumszonen</t>
  </si>
  <si>
    <t>Bundesamt für Raumentwicklung ARE</t>
  </si>
  <si>
    <t>Inhalt</t>
  </si>
  <si>
    <t>- Statistik nach Hauptnutzungen</t>
  </si>
  <si>
    <t>- Analyse der unüberbauten Bauzonen nach Hauptnutzungen</t>
  </si>
  <si>
    <t>- Analyse der Erschliessung mit dem ÖV nach Hauptnutzungen</t>
  </si>
  <si>
    <t>- Statistik nach Kantonen</t>
  </si>
  <si>
    <t>Statistik nach Hauptnutzungen</t>
  </si>
  <si>
    <t>Analyse der unüberbauten Bauzonen nach Hauptnutzungen</t>
  </si>
  <si>
    <t>Analyse der Erschliessung mit dem ÖV nach Hauptnutzungen</t>
  </si>
  <si>
    <t>Statistik nach Kantonen</t>
  </si>
  <si>
    <t>Analyse der unüberbauten Bauzonen nach Kantonen</t>
  </si>
  <si>
    <t>Analyse der Erschliessung mit dem ÖV nach Kantonen</t>
  </si>
  <si>
    <t>- Legende</t>
  </si>
  <si>
    <t>Unschärfe</t>
  </si>
  <si>
    <t>Unschärfe [ha]</t>
  </si>
  <si>
    <t>Unschärfe [%]</t>
  </si>
  <si>
    <t>Unüberbaute Bauzonen Annahme 1 [ha]</t>
  </si>
  <si>
    <t>Unüberbaute Bauzonen Annahme 2 [ha]</t>
  </si>
  <si>
    <t>Unschärfe der Bestimmung der unüberbauten Bauzonenfläche (Differenz zwischen der unüberbauten Bauzonenfläche mit Annahmen 1 und 2)</t>
  </si>
  <si>
    <t>Geodaten: Kantonale Raumplanungsfachstellen</t>
  </si>
  <si>
    <t>Statistik und Analysen: Bundesamt für Raumentwicklung ARE</t>
  </si>
  <si>
    <t>Auskünfte:</t>
  </si>
  <si>
    <t>rolf.giezendanner@are.admin.ch</t>
  </si>
  <si>
    <t>Rolf Giezendanner</t>
  </si>
  <si>
    <t>Code-Nummer der Gemeindetypen ARE</t>
  </si>
  <si>
    <t xml:space="preserve">Anteil der jeweiligen Bauzonenfläche einer Hauptnutzung / eines Gemeindetyps / eines Kantons an der gesamten Bauzonenfläche </t>
  </si>
  <si>
    <t>Bauzonenfläche pro Beschäftigte innerhalb der Bauzonen</t>
  </si>
  <si>
    <t>Unüberbaute Bauzonenfläche, berechnet mit Annahme 1</t>
  </si>
  <si>
    <t>Unüberbaute Bauzonenfläche, berechnet mit Annahme 2</t>
  </si>
  <si>
    <t>Anteil der überbauten Bauzonenfläche an der gesamten Bauzonenfläche</t>
  </si>
  <si>
    <t>Anteil der Unschärfe (Differenz zwischen der unüberbauten Bauzonenfläche mit Annahmen 1 und 2)</t>
  </si>
  <si>
    <t>Anteil der unüberbauten Bauzonenfläche an der gesamten Bauzonenfläche</t>
  </si>
  <si>
    <t>Bauzonenfläche innerhalb der ÖV-Güteklasse A</t>
  </si>
  <si>
    <t>Bauzonenfläche innerhalb der ÖV-Güteklasse B</t>
  </si>
  <si>
    <t>Bauzonenfläche innerhalb der ÖV-Güteklasse C</t>
  </si>
  <si>
    <t>Bauzonenfläche innerhalb der ÖV-Güteklasse D</t>
  </si>
  <si>
    <t>Bauzonenfläche ausserhalb der ÖV-Güteklassen</t>
  </si>
  <si>
    <t>Anteil der Bauzonenfläche innerhalb der ÖV-Güteklasse A</t>
  </si>
  <si>
    <t>Anteil der Bauzonenfläche innerhalb der ÖV-Güteklasse B</t>
  </si>
  <si>
    <t>Anteil der Bauzonenfläche innerhalb der ÖV-Güteklasse C</t>
  </si>
  <si>
    <t>Anteil der Bauzonenfläche innerhalb der ÖV-Güteklasse D</t>
  </si>
  <si>
    <t>Anteil der Bauzonenfläche ausserhalb der ÖV-Güteklassen</t>
  </si>
  <si>
    <t>Fläche der Bauzonen</t>
  </si>
  <si>
    <t>Abkürzung der Kantonsnamen</t>
  </si>
  <si>
    <t>- Analyse der Erschliessung mit dem ÖV nach Kantonen</t>
  </si>
  <si>
    <t>Abbildungen im Bericht</t>
  </si>
  <si>
    <t>- Analyse der unüberbauten Bauzonen nach Kantonen</t>
  </si>
  <si>
    <t>-</t>
  </si>
  <si>
    <t>Statistik nach Gemeindetypen BFS</t>
  </si>
  <si>
    <t>Fläche der Bauzonen 2017 [ha]</t>
  </si>
  <si>
    <t>Flächen der Bauzonen, Stand Bauzonenstatistik Schweiz 2017</t>
  </si>
  <si>
    <t>Gemeindetyp BFS</t>
  </si>
  <si>
    <t>Städt. Gemeinde einer grossen Agglo.</t>
  </si>
  <si>
    <t>Städt. Gemeinde einer mittelgr. Agglo.</t>
  </si>
  <si>
    <t>Städt. Gem. einer kl. od. ausserh. einer Agglo.</t>
  </si>
  <si>
    <t>Periurbane Gemeinde hoher Dichte</t>
  </si>
  <si>
    <t>Periurbane Gemeinde mittlerer Dichte</t>
  </si>
  <si>
    <t>Periurbane Gemeinde geringer Dichte</t>
  </si>
  <si>
    <t>Ländliche Zentrumsgemeinde</t>
  </si>
  <si>
    <t>Ländliche zentral gelegene Gemeinde</t>
  </si>
  <si>
    <t>Ländliche periphere Gemeinde</t>
  </si>
  <si>
    <t>Analyse der unüberbauten Bauzonen nach Gemeindetypen BFS</t>
  </si>
  <si>
    <t>Analyse der Erschliessung mit dem ÖV nach Gemeindetypen BFS</t>
  </si>
  <si>
    <t>Hauptnutzung der Bauzonen nach dem minimalen Geodatenmodell Nutzungsplanung</t>
  </si>
  <si>
    <r>
      <t>Bauzonenfläche pro Beschäftigte [m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]</t>
    </r>
  </si>
  <si>
    <t>- Analyse der unüberbauten Bauzonen nach Gemeindetypen BFS</t>
  </si>
  <si>
    <t>- Analyse der Erschliessung mit dem ÖV nach Gemeindetypen BFS</t>
  </si>
  <si>
    <t>- Statistik nach Gemeindetypen BFS</t>
  </si>
  <si>
    <t>4, 5</t>
  </si>
  <si>
    <t>6, 8, 9, 12</t>
  </si>
  <si>
    <t>7, 10</t>
  </si>
  <si>
    <t>Sehr gute Erschliessung (A)</t>
  </si>
  <si>
    <t>Gute   Erschliessung (B)</t>
  </si>
  <si>
    <t>Mittelmässige Erschliessung (C)</t>
  </si>
  <si>
    <t>Geringe Erschliessung (D)</t>
  </si>
  <si>
    <t>Marginale oder keine Erschliessung (-)</t>
  </si>
  <si>
    <t>Bauzonenstatistik Schweiz 2022</t>
  </si>
  <si>
    <t>Quelle: Bundesamt für Raumentwicklung ARE, Bauzonenstatistik Schweiz 2022</t>
  </si>
  <si>
    <t>Fläche der Bauzonen 2022 [ha]</t>
  </si>
  <si>
    <t>Flächen der Bauzonen, Stand Bauzonenstatistik Schweiz 2022</t>
  </si>
  <si>
    <t>Flächendifferenz zwischen den Bauzonen 2017 und 2022</t>
  </si>
  <si>
    <t>Anteil der Differenz zwischen den Bauzonenflächen 2017 und 2022 (Bauzonenfläche 2017 = 100%)</t>
  </si>
  <si>
    <t>Die Gemeindetypologie 2012 des BFS ist kohärent mit der Definition zum "Raum mit städtischem Charakter 2012".</t>
  </si>
  <si>
    <t>Beschäftigte innerhalb der Bauzonen am 31.12.2020. Es werden die georeferenzierten Einzeldaten aus der Statistik der Untenehmensstruktur STATENT verwendet (Anzahl Beschäftigte).</t>
  </si>
  <si>
    <t>--</t>
  </si>
  <si>
    <t>Fläche der Bauzonen 2012 [ha]</t>
  </si>
  <si>
    <t>Differenz [ha]
2012 - 2017</t>
  </si>
  <si>
    <t>Differenz [%]
2017 - 2022</t>
  </si>
  <si>
    <t>Differenz [%]
2012 - 2017</t>
  </si>
  <si>
    <t>Differenz [ha]
2017- 2022</t>
  </si>
  <si>
    <t>2012 (Total: 228'619 ha)</t>
  </si>
  <si>
    <t>2017 (Total: 232'038 ha)</t>
  </si>
  <si>
    <t>2022 (Total: 234'337 ha)</t>
  </si>
  <si>
    <t>Vergleich 2012, 2017 und 2022 nach Hauptnutzungen</t>
  </si>
  <si>
    <t>- Vergleich 2012, 2017 und 2022 nach Hauptnutzungen</t>
  </si>
  <si>
    <t>Hauptnutzungen 11 bis 15</t>
  </si>
  <si>
    <t>Hauptnutzungen 16 bis 19</t>
  </si>
  <si>
    <t>13, 14</t>
  </si>
  <si>
    <t>16, 17, 18, 24</t>
  </si>
  <si>
    <t>21, 22</t>
  </si>
  <si>
    <t>27, 28, 29, 34</t>
  </si>
  <si>
    <t>30, 31</t>
  </si>
  <si>
    <t>32, 33</t>
  </si>
  <si>
    <t>Unüberbaut Annahme 1</t>
  </si>
  <si>
    <t>Unüberbaut Annahme 2</t>
  </si>
  <si>
    <t>Neu überbaut 2017 - 2022</t>
  </si>
  <si>
    <t>Neu überbaut 2012 - 2017</t>
  </si>
  <si>
    <t>Einwohner/innen innerhalb BZ</t>
  </si>
  <si>
    <r>
      <t>Bauzonenfläche pro Einwohner/in [m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</si>
  <si>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r>
      <t>Bauzonenfläche pro Einwohner/in und Beschäftigte [m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</si>
  <si>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t>Einwohner/innen in- und ausserhalb BZ</t>
  </si>
  <si>
    <t>Einwohner/innen innerhalb BZ [%]</t>
  </si>
  <si>
    <r>
      <t>Überbaut pro Einwohner/in [m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</si>
  <si>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r>
      <t>Unschärfe pro Einwohner/in [m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</si>
  <si>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t>Einwohner/innen innerhalb der Bauzonen am 31.12.2021. Es werden die georeferenzierten Einzeldaten aus der Statistik der Bevölkerungsstruktur STATPOP verwendet (ständige Wohnbevölkerung).</t>
  </si>
  <si>
    <r>
      <t>Bauzonenfläche pro Einwohner/in [m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]</t>
    </r>
  </si>
  <si>
    <t>Bauzonenfläche pro Einwohner/in innerhalb der Bauzonen</t>
  </si>
  <si>
    <r>
      <t>Bauzonenfläche pro Einwohner/in und Beschäftigte [m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]</t>
    </r>
  </si>
  <si>
    <t>Bauzonenfläche dividiert durch die Summe der Einwohner/innen und Beschäftigten</t>
  </si>
  <si>
    <r>
      <t>Überbaut pro Einwohner/in [m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]</t>
    </r>
  </si>
  <si>
    <t>Überbaute Bauzonenfläche pro Einwohner/in innerhalb der Bauzone</t>
  </si>
  <si>
    <r>
      <t>Unschärfe pro Einwohner/in [m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]</t>
    </r>
  </si>
  <si>
    <t>Unschärfe der Bestimmung der unüberbauten Bauzonenfläche pro Einwohner/in innerhalb der Bauzonenfläche (Differenz zwischen der unüberbauten Bauzonenfläche mit Annahmen 1 und 2 pro Einwohner/in)</t>
  </si>
  <si>
    <t>© ARE, 11.2022</t>
  </si>
  <si>
    <t>19, 20, 23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</si>
</sst>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,##0_ ;\-#,##0\ "/>
    <numFmt numFmtId="165" formatCode="0.0%"/>
    <numFmt numFmtId="166" formatCode="0.0000%"/>
    <numFmt numFmtId="167" formatCode="_ * #,##0_ ;_ * \-#,##0_ ;_ * &quot;-&quot;??_ ;_ @_ 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11"/>
      <name val="Calibri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58800012207406E-2"/>
        <bgColor indexed="64"/>
      </patternFill>
    </fill>
    <fill>
      <patternFill patternType="solid">
        <fgColor theme="0" tint="-4.992828150273141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2" fillId="0" borderId="0"/>
  </cellStyleXfs>
  <cellXfs count="153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4" xfId="0" applyNumberFormat="1" applyBorder="1"/>
    <xf numFmtId="9" fontId="0" fillId="0" borderId="2" xfId="2" applyFont="1" applyBorder="1"/>
    <xf numFmtId="9" fontId="0" fillId="0" borderId="3" xfId="2" applyFont="1" applyBorder="1"/>
    <xf numFmtId="9" fontId="0" fillId="0" borderId="4" xfId="2" applyFont="1" applyBorder="1"/>
    <xf numFmtId="0" fontId="0" fillId="0" borderId="0" xfId="0" applyBorder="1"/>
    <xf numFmtId="0" fontId="0" fillId="0" borderId="12" xfId="0" applyBorder="1"/>
    <xf numFmtId="3" fontId="0" fillId="0" borderId="13" xfId="0" applyNumberFormat="1" applyBorder="1"/>
    <xf numFmtId="3" fontId="0" fillId="0" borderId="14" xfId="0" applyNumberFormat="1" applyBorder="1"/>
    <xf numFmtId="3" fontId="0" fillId="0" borderId="10" xfId="0" applyNumberFormat="1" applyBorder="1"/>
    <xf numFmtId="0" fontId="0" fillId="0" borderId="0" xfId="0" applyFill="1" applyBorder="1"/>
    <xf numFmtId="0" fontId="0" fillId="0" borderId="5" xfId="0" applyFill="1" applyBorder="1"/>
    <xf numFmtId="0" fontId="3" fillId="0" borderId="15" xfId="0" applyFont="1" applyFill="1" applyBorder="1"/>
    <xf numFmtId="3" fontId="3" fillId="0" borderId="15" xfId="0" applyNumberFormat="1" applyFont="1" applyFill="1" applyBorder="1"/>
    <xf numFmtId="1" fontId="3" fillId="0" borderId="15" xfId="0" applyNumberFormat="1" applyFont="1" applyFill="1" applyBorder="1"/>
    <xf numFmtId="0" fontId="3" fillId="0" borderId="6" xfId="0" applyFont="1" applyFill="1" applyBorder="1"/>
    <xf numFmtId="0" fontId="0" fillId="0" borderId="6" xfId="0" applyBorder="1"/>
    <xf numFmtId="0" fontId="0" fillId="0" borderId="15" xfId="0" applyBorder="1"/>
    <xf numFmtId="0" fontId="0" fillId="0" borderId="3" xfId="0" applyFill="1" applyBorder="1"/>
    <xf numFmtId="3" fontId="5" fillId="0" borderId="0" xfId="3" applyNumberFormat="1" applyFill="1" applyBorder="1"/>
    <xf numFmtId="164" fontId="0" fillId="0" borderId="2" xfId="1" applyNumberFormat="1" applyFont="1" applyBorder="1"/>
    <xf numFmtId="164" fontId="0" fillId="0" borderId="3" xfId="1" applyNumberFormat="1" applyFont="1" applyBorder="1"/>
    <xf numFmtId="1" fontId="3" fillId="0" borderId="6" xfId="0" applyNumberFormat="1" applyFont="1" applyFill="1" applyBorder="1"/>
    <xf numFmtId="165" fontId="0" fillId="0" borderId="2" xfId="2" applyNumberFormat="1" applyFont="1" applyBorder="1"/>
    <xf numFmtId="165" fontId="0" fillId="0" borderId="3" xfId="2" applyNumberFormat="1" applyFont="1" applyBorder="1"/>
    <xf numFmtId="165" fontId="0" fillId="0" borderId="4" xfId="2" applyNumberFormat="1" applyFont="1" applyBorder="1"/>
    <xf numFmtId="9" fontId="0" fillId="0" borderId="13" xfId="2" applyFont="1" applyBorder="1"/>
    <xf numFmtId="9" fontId="0" fillId="0" borderId="14" xfId="2" applyFont="1" applyBorder="1"/>
    <xf numFmtId="9" fontId="0" fillId="0" borderId="10" xfId="2" applyFont="1" applyBorder="1"/>
    <xf numFmtId="49" fontId="0" fillId="0" borderId="3" xfId="0" applyNumberFormat="1" applyBorder="1" applyAlignment="1">
      <alignment horizontal="right"/>
    </xf>
    <xf numFmtId="49" fontId="0" fillId="0" borderId="14" xfId="0" applyNumberFormat="1" applyBorder="1" applyAlignment="1">
      <alignment horizontal="right"/>
    </xf>
    <xf numFmtId="49" fontId="3" fillId="2" borderId="1" xfId="0" applyNumberFormat="1" applyFont="1" applyFill="1" applyBorder="1" applyAlignment="1">
      <alignment horizontal="center" vertical="center" wrapText="1"/>
    </xf>
    <xf numFmtId="9" fontId="0" fillId="0" borderId="7" xfId="2" applyFont="1" applyBorder="1" applyAlignment="1">
      <alignment vertical="center"/>
    </xf>
    <xf numFmtId="9" fontId="0" fillId="0" borderId="2" xfId="2" applyFont="1" applyBorder="1" applyAlignment="1">
      <alignment vertical="center"/>
    </xf>
    <xf numFmtId="3" fontId="0" fillId="0" borderId="3" xfId="0" applyNumberFormat="1" applyBorder="1" applyAlignment="1">
      <alignment vertical="center"/>
    </xf>
    <xf numFmtId="9" fontId="0" fillId="0" borderId="8" xfId="2" applyFont="1" applyBorder="1" applyAlignment="1">
      <alignment vertical="center"/>
    </xf>
    <xf numFmtId="9" fontId="0" fillId="0" borderId="3" xfId="2" applyFont="1" applyBorder="1" applyAlignment="1">
      <alignment vertical="center"/>
    </xf>
    <xf numFmtId="3" fontId="0" fillId="0" borderId="4" xfId="0" applyNumberFormat="1" applyBorder="1" applyAlignment="1">
      <alignment vertical="center"/>
    </xf>
    <xf numFmtId="9" fontId="0" fillId="0" borderId="9" xfId="2" applyFont="1" applyBorder="1" applyAlignment="1">
      <alignment vertical="center"/>
    </xf>
    <xf numFmtId="9" fontId="0" fillId="0" borderId="4" xfId="2" applyFont="1" applyBorder="1" applyAlignment="1">
      <alignment vertical="center"/>
    </xf>
    <xf numFmtId="0" fontId="0" fillId="0" borderId="5" xfId="0" applyFill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3" fontId="3" fillId="0" borderId="15" xfId="0" applyNumberFormat="1" applyFont="1" applyFill="1" applyBorder="1" applyAlignment="1">
      <alignment vertical="center"/>
    </xf>
    <xf numFmtId="1" fontId="3" fillId="0" borderId="15" xfId="0" applyNumberFormat="1" applyFont="1" applyFill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6" xfId="0" applyBorder="1" applyAlignment="1">
      <alignment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3" fontId="3" fillId="2" borderId="4" xfId="0" applyNumberFormat="1" applyFont="1" applyFill="1" applyBorder="1" applyAlignment="1">
      <alignment vertical="center"/>
    </xf>
    <xf numFmtId="9" fontId="3" fillId="2" borderId="4" xfId="2" applyFont="1" applyFill="1" applyBorder="1" applyAlignment="1">
      <alignment vertical="center"/>
    </xf>
    <xf numFmtId="0" fontId="3" fillId="2" borderId="5" xfId="0" applyFont="1" applyFill="1" applyBorder="1"/>
    <xf numFmtId="0" fontId="3" fillId="2" borderId="6" xfId="0" applyFont="1" applyFill="1" applyBorder="1"/>
    <xf numFmtId="3" fontId="3" fillId="2" borderId="1" xfId="0" applyNumberFormat="1" applyFont="1" applyFill="1" applyBorder="1"/>
    <xf numFmtId="0" fontId="3" fillId="2" borderId="14" xfId="0" applyFont="1" applyFill="1" applyBorder="1"/>
    <xf numFmtId="0" fontId="6" fillId="2" borderId="7" xfId="0" applyFont="1" applyFill="1" applyBorder="1"/>
    <xf numFmtId="3" fontId="3" fillId="2" borderId="3" xfId="0" applyNumberFormat="1" applyFont="1" applyFill="1" applyBorder="1"/>
    <xf numFmtId="0" fontId="3" fillId="2" borderId="8" xfId="0" applyFont="1" applyFill="1" applyBorder="1"/>
    <xf numFmtId="3" fontId="3" fillId="2" borderId="4" xfId="0" applyNumberFormat="1" applyFont="1" applyFill="1" applyBorder="1"/>
    <xf numFmtId="9" fontId="3" fillId="2" borderId="3" xfId="2" applyFont="1" applyFill="1" applyBorder="1"/>
    <xf numFmtId="49" fontId="3" fillId="2" borderId="5" xfId="0" applyNumberFormat="1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1" xfId="0" applyFill="1" applyBorder="1"/>
    <xf numFmtId="0" fontId="0" fillId="2" borderId="7" xfId="0" applyFill="1" applyBorder="1"/>
    <xf numFmtId="0" fontId="0" fillId="2" borderId="10" xfId="0" applyFill="1" applyBorder="1"/>
    <xf numFmtId="0" fontId="0" fillId="2" borderId="12" xfId="0" applyFill="1" applyBorder="1"/>
    <xf numFmtId="0" fontId="0" fillId="2" borderId="9" xfId="0" applyFill="1" applyBorder="1"/>
    <xf numFmtId="0" fontId="3" fillId="2" borderId="10" xfId="0" applyFont="1" applyFill="1" applyBorder="1"/>
    <xf numFmtId="0" fontId="3" fillId="2" borderId="9" xfId="0" applyFont="1" applyFill="1" applyBorder="1"/>
    <xf numFmtId="9" fontId="3" fillId="2" borderId="4" xfId="2" applyFont="1" applyFill="1" applyBorder="1"/>
    <xf numFmtId="165" fontId="3" fillId="2" borderId="3" xfId="2" applyNumberFormat="1" applyFont="1" applyFill="1" applyBorder="1"/>
    <xf numFmtId="49" fontId="0" fillId="2" borderId="5" xfId="0" applyNumberFormat="1" applyFill="1" applyBorder="1" applyAlignment="1">
      <alignment horizontal="center" vertical="center" wrapText="1"/>
    </xf>
    <xf numFmtId="49" fontId="0" fillId="2" borderId="6" xfId="0" applyNumberForma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3" xfId="0" applyFill="1" applyBorder="1"/>
    <xf numFmtId="0" fontId="0" fillId="2" borderId="4" xfId="0" applyFont="1" applyFill="1" applyBorder="1"/>
    <xf numFmtId="9" fontId="3" fillId="2" borderId="1" xfId="2" applyFont="1" applyFill="1" applyBorder="1"/>
    <xf numFmtId="0" fontId="7" fillId="2" borderId="4" xfId="0" applyFont="1" applyFill="1" applyBorder="1"/>
    <xf numFmtId="49" fontId="3" fillId="2" borderId="13" xfId="0" applyNumberFormat="1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4" xfId="0" applyFill="1" applyBorder="1"/>
    <xf numFmtId="0" fontId="0" fillId="2" borderId="0" xfId="0" applyFill="1" applyBorder="1"/>
    <xf numFmtId="0" fontId="0" fillId="2" borderId="8" xfId="0" applyFill="1" applyBorder="1"/>
    <xf numFmtId="3" fontId="5" fillId="2" borderId="0" xfId="3" applyNumberFormat="1" applyFill="1" applyBorder="1"/>
    <xf numFmtId="3" fontId="5" fillId="2" borderId="8" xfId="3" applyNumberFormat="1" applyFill="1" applyBorder="1"/>
    <xf numFmtId="9" fontId="0" fillId="0" borderId="0" xfId="0" applyNumberFormat="1"/>
    <xf numFmtId="166" fontId="0" fillId="0" borderId="0" xfId="0" applyNumberFormat="1"/>
    <xf numFmtId="0" fontId="9" fillId="0" borderId="0" xfId="0" applyFont="1"/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Alignment="1">
      <alignment vertical="top"/>
    </xf>
    <xf numFmtId="49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49" fontId="0" fillId="0" borderId="0" xfId="0" applyNumberFormat="1" applyFont="1" applyAlignment="1">
      <alignment vertical="top"/>
    </xf>
    <xf numFmtId="0" fontId="10" fillId="0" borderId="0" xfId="4" applyAlignment="1" applyProtection="1">
      <alignment vertical="top"/>
    </xf>
    <xf numFmtId="0" fontId="11" fillId="0" borderId="0" xfId="0" applyFont="1" applyAlignment="1">
      <alignment vertical="top"/>
    </xf>
    <xf numFmtId="0" fontId="0" fillId="0" borderId="0" xfId="0" applyAlignment="1">
      <alignment horizontal="left" vertical="top"/>
    </xf>
    <xf numFmtId="167" fontId="0" fillId="0" borderId="3" xfId="1" applyNumberFormat="1" applyFont="1" applyBorder="1" applyAlignment="1">
      <alignment horizontal="right"/>
    </xf>
    <xf numFmtId="9" fontId="3" fillId="2" borderId="2" xfId="0" applyNumberFormat="1" applyFont="1" applyFill="1" applyBorder="1"/>
    <xf numFmtId="165" fontId="3" fillId="2" borderId="3" xfId="0" applyNumberFormat="1" applyFont="1" applyFill="1" applyBorder="1"/>
    <xf numFmtId="0" fontId="3" fillId="2" borderId="1" xfId="0" applyFont="1" applyFill="1" applyBorder="1"/>
    <xf numFmtId="0" fontId="0" fillId="0" borderId="13" xfId="0" applyBorder="1"/>
    <xf numFmtId="0" fontId="0" fillId="0" borderId="14" xfId="0" applyBorder="1"/>
    <xf numFmtId="0" fontId="0" fillId="0" borderId="14" xfId="0" applyFill="1" applyBorder="1"/>
    <xf numFmtId="0" fontId="0" fillId="0" borderId="10" xfId="0" applyBorder="1"/>
    <xf numFmtId="3" fontId="13" fillId="0" borderId="2" xfId="0" applyNumberFormat="1" applyFont="1" applyBorder="1" applyAlignment="1" applyProtection="1">
      <alignment vertical="center"/>
    </xf>
    <xf numFmtId="49" fontId="2" fillId="0" borderId="2" xfId="5" applyNumberFormat="1" applyFont="1" applyBorder="1" applyAlignment="1">
      <alignment horizontal="left" vertical="top" wrapText="1"/>
    </xf>
    <xf numFmtId="49" fontId="2" fillId="0" borderId="7" xfId="5" applyNumberFormat="1" applyFont="1" applyBorder="1" applyAlignment="1">
      <alignment horizontal="left" vertical="top" wrapText="1"/>
    </xf>
    <xf numFmtId="49" fontId="2" fillId="0" borderId="3" xfId="5" applyNumberFormat="1" applyFont="1" applyBorder="1" applyAlignment="1">
      <alignment horizontal="left" vertical="top" wrapText="1"/>
    </xf>
    <xf numFmtId="49" fontId="2" fillId="0" borderId="8" xfId="5" applyNumberFormat="1" applyFont="1" applyFill="1" applyBorder="1" applyAlignment="1">
      <alignment horizontal="left" vertical="top" wrapText="1"/>
    </xf>
    <xf numFmtId="49" fontId="2" fillId="0" borderId="8" xfId="5" applyNumberFormat="1" applyFont="1" applyBorder="1" applyAlignment="1">
      <alignment horizontal="left" vertical="top" wrapText="1"/>
    </xf>
    <xf numFmtId="49" fontId="2" fillId="0" borderId="4" xfId="5" applyNumberFormat="1" applyFont="1" applyBorder="1" applyAlignment="1">
      <alignment horizontal="left" vertical="top" wrapText="1"/>
    </xf>
    <xf numFmtId="49" fontId="2" fillId="0" borderId="9" xfId="5" applyNumberFormat="1" applyFont="1" applyBorder="1" applyAlignment="1">
      <alignment horizontal="left" vertical="top" wrapText="1"/>
    </xf>
    <xf numFmtId="164" fontId="0" fillId="0" borderId="4" xfId="1" applyNumberFormat="1" applyFont="1" applyBorder="1"/>
    <xf numFmtId="1" fontId="3" fillId="2" borderId="1" xfId="2" applyNumberFormat="1" applyFont="1" applyFill="1" applyBorder="1"/>
    <xf numFmtId="49" fontId="3" fillId="3" borderId="1" xfId="0" applyNumberFormat="1" applyFont="1" applyFill="1" applyBorder="1" applyAlignment="1">
      <alignment horizontal="center" vertical="center" wrapText="1"/>
    </xf>
    <xf numFmtId="49" fontId="0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9" fontId="2" fillId="0" borderId="1" xfId="2" applyFont="1" applyBorder="1"/>
    <xf numFmtId="9" fontId="0" fillId="0" borderId="1" xfId="0" applyNumberFormat="1" applyFont="1" applyBorder="1"/>
    <xf numFmtId="0" fontId="0" fillId="0" borderId="1" xfId="0" applyBorder="1"/>
    <xf numFmtId="9" fontId="0" fillId="0" borderId="1" xfId="2" applyNumberFormat="1" applyFont="1" applyBorder="1"/>
    <xf numFmtId="9" fontId="0" fillId="0" borderId="1" xfId="0" applyNumberFormat="1" applyBorder="1"/>
    <xf numFmtId="49" fontId="0" fillId="0" borderId="8" xfId="5" applyNumberFormat="1" applyFont="1" applyFill="1" applyBorder="1" applyAlignment="1">
      <alignment horizontal="left" vertical="top" wrapText="1"/>
    </xf>
    <xf numFmtId="49" fontId="3" fillId="3" borderId="2" xfId="0" applyNumberFormat="1" applyFont="1" applyFill="1" applyBorder="1" applyAlignment="1">
      <alignment horizontal="center" vertical="center" wrapText="1"/>
    </xf>
    <xf numFmtId="3" fontId="13" fillId="0" borderId="2" xfId="0" applyNumberFormat="1" applyFont="1" applyBorder="1" applyAlignment="1" applyProtection="1"/>
    <xf numFmtId="3" fontId="3" fillId="3" borderId="4" xfId="0" applyNumberFormat="1" applyFont="1" applyFill="1" applyBorder="1"/>
    <xf numFmtId="9" fontId="3" fillId="2" borderId="1" xfId="2" applyNumberFormat="1" applyFont="1" applyFill="1" applyBorder="1"/>
    <xf numFmtId="165" fontId="0" fillId="0" borderId="13" xfId="2" applyNumberFormat="1" applyFont="1" applyBorder="1"/>
    <xf numFmtId="165" fontId="0" fillId="0" borderId="14" xfId="2" applyNumberFormat="1" applyFont="1" applyBorder="1"/>
    <xf numFmtId="165" fontId="0" fillId="0" borderId="10" xfId="2" applyNumberFormat="1" applyFont="1" applyBorder="1"/>
    <xf numFmtId="165" fontId="3" fillId="2" borderId="4" xfId="2" applyNumberFormat="1" applyFont="1" applyFill="1" applyBorder="1"/>
    <xf numFmtId="3" fontId="3" fillId="2" borderId="10" xfId="0" applyNumberFormat="1" applyFont="1" applyFill="1" applyBorder="1"/>
    <xf numFmtId="3" fontId="0" fillId="0" borderId="1" xfId="0" applyNumberFormat="1" applyBorder="1"/>
    <xf numFmtId="49" fontId="3" fillId="3" borderId="2" xfId="0" applyNumberFormat="1" applyFont="1" applyFill="1" applyBorder="1" applyAlignment="1">
      <alignment horizontal="right" vertical="center" wrapText="1"/>
    </xf>
    <xf numFmtId="167" fontId="0" fillId="0" borderId="1" xfId="1" applyNumberFormat="1" applyFont="1" applyBorder="1"/>
    <xf numFmtId="167" fontId="0" fillId="0" borderId="1" xfId="0" applyNumberFormat="1" applyBorder="1"/>
    <xf numFmtId="0" fontId="3" fillId="3" borderId="1" xfId="0" applyFont="1" applyFill="1" applyBorder="1" applyAlignment="1">
      <alignment horizontal="center" vertical="center"/>
    </xf>
    <xf numFmtId="49" fontId="0" fillId="0" borderId="3" xfId="5" applyNumberFormat="1" applyFont="1" applyBorder="1" applyAlignment="1">
      <alignment horizontal="left" vertical="top" wrapText="1"/>
    </xf>
    <xf numFmtId="9" fontId="0" fillId="0" borderId="3" xfId="2" applyNumberFormat="1" applyFont="1" applyBorder="1"/>
    <xf numFmtId="49" fontId="3" fillId="2" borderId="2" xfId="5" applyNumberFormat="1" applyFont="1" applyFill="1" applyBorder="1" applyAlignment="1">
      <alignment horizontal="left" vertical="top" wrapText="1"/>
    </xf>
    <xf numFmtId="49" fontId="3" fillId="2" borderId="4" xfId="5" applyNumberFormat="1" applyFont="1" applyFill="1" applyBorder="1" applyAlignment="1">
      <alignment horizontal="left" vertical="top" wrapText="1"/>
    </xf>
  </cellXfs>
  <cellStyles count="7">
    <cellStyle name="Komma" xfId="1" builtinId="3"/>
    <cellStyle name="Link" xfId="4" builtinId="8"/>
    <cellStyle name="Prozent" xfId="2" builtinId="5"/>
    <cellStyle name="Standard" xfId="0" builtinId="0"/>
    <cellStyle name="Standard 2" xfId="3" xr:uid="{00000000-0005-0000-0000-000004000000}"/>
    <cellStyle name="Standard 2 2" xfId="6" xr:uid="{00000000-0005-0000-0000-000005000000}"/>
    <cellStyle name="Standard 3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Abb. 4: Fläche der Bauzonen nach Hauptnutzungen (in Hektaren)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8880711805555646"/>
          <c:y val="0.14201527777777825"/>
          <c:w val="0.55098368055555569"/>
          <c:h val="0.68577777777777782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A3-49A3-A724-A16A65DBE38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Statistik_Hauptnutzung!$B$4:$B$12</c:f>
              <c:strCache>
                <c:ptCount val="9"/>
                <c:pt idx="0">
                  <c:v>Wohnzonen</c:v>
                </c:pt>
                <c:pt idx="1">
                  <c:v>Arbeitszonen</c:v>
                </c:pt>
                <c:pt idx="2">
                  <c:v>Mischzonen</c:v>
                </c:pt>
                <c:pt idx="3">
                  <c:v>Zentrumszonen</c:v>
                </c:pt>
                <c:pt idx="4">
                  <c:v>Zonen für öffentliche Nutzungen</c:v>
                </c:pt>
                <c:pt idx="5">
                  <c:v>eingeschränkte Bauzonen</c:v>
                </c:pt>
                <c:pt idx="6">
                  <c:v>Tourismus- und Freizeitzonen</c:v>
                </c:pt>
                <c:pt idx="7">
                  <c:v>Verkehrszonen innerhalb der Bauzonen</c:v>
                </c:pt>
                <c:pt idx="8">
                  <c:v>weitere Bauzonen</c:v>
                </c:pt>
              </c:strCache>
            </c:strRef>
          </c:cat>
          <c:val>
            <c:numRef>
              <c:f>Statistik_Hauptnutzung!$C$4:$C$12</c:f>
              <c:numCache>
                <c:formatCode>#,##0</c:formatCode>
                <c:ptCount val="9"/>
                <c:pt idx="0">
                  <c:v>106941.5257504466</c:v>
                </c:pt>
                <c:pt idx="1">
                  <c:v>31434.862157436513</c:v>
                </c:pt>
                <c:pt idx="2">
                  <c:v>24245.520528054916</c:v>
                </c:pt>
                <c:pt idx="3">
                  <c:v>25853.33440802915</c:v>
                </c:pt>
                <c:pt idx="4">
                  <c:v>25631.687169836769</c:v>
                </c:pt>
                <c:pt idx="5">
                  <c:v>8498.2631739468907</c:v>
                </c:pt>
                <c:pt idx="6">
                  <c:v>2878.6585115455223</c:v>
                </c:pt>
                <c:pt idx="7">
                  <c:v>7097.784276292572</c:v>
                </c:pt>
                <c:pt idx="8">
                  <c:v>1755.4870751125318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A3-49A3-A724-A16A65DBE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82300248"/>
        <c:axId val="341520416"/>
      </c:barChart>
      <c:catAx>
        <c:axId val="18230024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341520416"/>
        <c:crosses val="autoZero"/>
        <c:auto val="1"/>
        <c:lblAlgn val="ctr"/>
        <c:lblOffset val="100"/>
        <c:noMultiLvlLbl val="0"/>
      </c:catAx>
      <c:valAx>
        <c:axId val="341520416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high"/>
        <c:crossAx val="1823002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Abb. 14: Fläche der Bauzonen gruppiert, 2012, 2017 und 2022 (in Hektaren)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Vergleich_2012_2017_2022_HN!$L$17</c:f>
              <c:strCache>
                <c:ptCount val="1"/>
                <c:pt idx="0">
                  <c:v>Hauptnutzungen 11 bis 15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Vergleich_2012_2017_2022_HN!$M$16:$O$16</c:f>
              <c:numCache>
                <c:formatCode>@</c:formatCode>
                <c:ptCount val="3"/>
                <c:pt idx="0">
                  <c:v>2012</c:v>
                </c:pt>
                <c:pt idx="1">
                  <c:v>2017</c:v>
                </c:pt>
                <c:pt idx="2">
                  <c:v>2022</c:v>
                </c:pt>
              </c:numCache>
            </c:numRef>
          </c:cat>
          <c:val>
            <c:numRef>
              <c:f>Vergleich_2012_2017_2022_HN!$M$17:$O$17</c:f>
              <c:numCache>
                <c:formatCode>#,##0</c:formatCode>
                <c:ptCount val="3"/>
                <c:pt idx="0">
                  <c:v>215563.62780645999</c:v>
                </c:pt>
                <c:pt idx="1">
                  <c:v>215354.91267508734</c:v>
                </c:pt>
                <c:pt idx="2">
                  <c:v>214106.92997212848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2F-47AA-A922-B2CA5EA58A65}"/>
            </c:ext>
          </c:extLst>
        </c:ser>
        <c:ser>
          <c:idx val="1"/>
          <c:order val="1"/>
          <c:tx>
            <c:strRef>
              <c:f>Vergleich_2012_2017_2022_HN!$L$18</c:f>
              <c:strCache>
                <c:ptCount val="1"/>
                <c:pt idx="0">
                  <c:v>Hauptnutzungen 16 bis 19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 algn="l"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E2F-47AA-A922-B2CA5EA58A65}"/>
                </c:ext>
              </c:extLst>
            </c:dLbl>
            <c:dLbl>
              <c:idx val="1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2F-47AA-A922-B2CA5EA58A65}"/>
                </c:ext>
              </c:extLst>
            </c:dLbl>
            <c:dLbl>
              <c:idx val="2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E2F-47AA-A922-B2CA5EA58A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l"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Vergleich_2012_2017_2022_HN!$M$16:$O$16</c:f>
              <c:numCache>
                <c:formatCode>@</c:formatCode>
                <c:ptCount val="3"/>
                <c:pt idx="0">
                  <c:v>2012</c:v>
                </c:pt>
                <c:pt idx="1">
                  <c:v>2017</c:v>
                </c:pt>
                <c:pt idx="2">
                  <c:v>2022</c:v>
                </c:pt>
              </c:numCache>
            </c:numRef>
          </c:cat>
          <c:val>
            <c:numRef>
              <c:f>Vergleich_2012_2017_2022_HN!$M$18:$O$18</c:f>
              <c:numCache>
                <c:formatCode>#,##0</c:formatCode>
                <c:ptCount val="3"/>
                <c:pt idx="0">
                  <c:v>13055.698333328699</c:v>
                </c:pt>
                <c:pt idx="1">
                  <c:v>16683.472152975788</c:v>
                </c:pt>
                <c:pt idx="2">
                  <c:v>20230.193027215191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2F-47AA-A922-B2CA5EA58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68774952"/>
        <c:axId val="868775608"/>
      </c:barChart>
      <c:catAx>
        <c:axId val="868774952"/>
        <c:scaling>
          <c:orientation val="maxMin"/>
        </c:scaling>
        <c:delete val="0"/>
        <c:axPos val="l"/>
        <c:numFmt formatCode="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68775608"/>
        <c:crosses val="autoZero"/>
        <c:auto val="1"/>
        <c:lblAlgn val="ctr"/>
        <c:lblOffset val="100"/>
        <c:noMultiLvlLbl val="0"/>
      </c:catAx>
      <c:valAx>
        <c:axId val="868775608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68774952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Abb. 17: Überbaute/unüberbaute Bauzonen nach Hauptnutzungen (in Hektaren)</a:t>
            </a:r>
          </a:p>
        </c:rich>
      </c:tx>
      <c:overlay val="0"/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Analyse_unüberb_Hauptnutzung!$M$3</c:f>
              <c:strCache>
                <c:ptCount val="1"/>
                <c:pt idx="0">
                  <c:v>Überbaut</c:v>
                </c:pt>
              </c:strCache>
            </c:strRef>
          </c:tx>
          <c:invertIfNegative val="0"/>
          <c:cat>
            <c:strRef>
              <c:f>Analyse_unüberb_Hauptnutzung!$B$4:$B$12</c:f>
              <c:strCache>
                <c:ptCount val="9"/>
                <c:pt idx="0">
                  <c:v>Wohnzonen</c:v>
                </c:pt>
                <c:pt idx="1">
                  <c:v>Arbeitszonen</c:v>
                </c:pt>
                <c:pt idx="2">
                  <c:v>Mischzonen</c:v>
                </c:pt>
                <c:pt idx="3">
                  <c:v>Zentrumszonen</c:v>
                </c:pt>
                <c:pt idx="4">
                  <c:v>Zonen für öffentliche Nutzungen</c:v>
                </c:pt>
                <c:pt idx="5">
                  <c:v>eingeschränkte Bauzonen</c:v>
                </c:pt>
                <c:pt idx="6">
                  <c:v>Tourismus- und Freizeitzonen</c:v>
                </c:pt>
                <c:pt idx="7">
                  <c:v>Verkehrszonen innerhalb der Bauzonen</c:v>
                </c:pt>
                <c:pt idx="8">
                  <c:v>weitere Bauzonen</c:v>
                </c:pt>
              </c:strCache>
            </c:strRef>
          </c:cat>
          <c:val>
            <c:numRef>
              <c:f>Analyse_unüberb_Hauptnutzung!$E$4:$E$7</c:f>
              <c:numCache>
                <c:formatCode>#,##0</c:formatCode>
                <c:ptCount val="4"/>
                <c:pt idx="0">
                  <c:v>89282.127902945329</c:v>
                </c:pt>
                <c:pt idx="1">
                  <c:v>19794.95276771389</c:v>
                </c:pt>
                <c:pt idx="2">
                  <c:v>20341.731248505093</c:v>
                </c:pt>
                <c:pt idx="3">
                  <c:v>22925.747674829952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92-470F-8C49-F5468A5AE915}"/>
            </c:ext>
          </c:extLst>
        </c:ser>
        <c:ser>
          <c:idx val="1"/>
          <c:order val="1"/>
          <c:tx>
            <c:strRef>
              <c:f>Analyse_unüberb_Hauptnutzung!$N$3</c:f>
              <c:strCache>
                <c:ptCount val="1"/>
                <c:pt idx="0">
                  <c:v>Unschärfe</c:v>
                </c:pt>
              </c:strCache>
            </c:strRef>
          </c:tx>
          <c:invertIfNegative val="0"/>
          <c:cat>
            <c:strRef>
              <c:f>Analyse_unüberb_Hauptnutzung!$B$4:$B$12</c:f>
              <c:strCache>
                <c:ptCount val="9"/>
                <c:pt idx="0">
                  <c:v>Wohnzonen</c:v>
                </c:pt>
                <c:pt idx="1">
                  <c:v>Arbeitszonen</c:v>
                </c:pt>
                <c:pt idx="2">
                  <c:v>Mischzonen</c:v>
                </c:pt>
                <c:pt idx="3">
                  <c:v>Zentrumszonen</c:v>
                </c:pt>
                <c:pt idx="4">
                  <c:v>Zonen für öffentliche Nutzungen</c:v>
                </c:pt>
                <c:pt idx="5">
                  <c:v>eingeschränkte Bauzonen</c:v>
                </c:pt>
                <c:pt idx="6">
                  <c:v>Tourismus- und Freizeitzonen</c:v>
                </c:pt>
                <c:pt idx="7">
                  <c:v>Verkehrszonen innerhalb der Bauzonen</c:v>
                </c:pt>
                <c:pt idx="8">
                  <c:v>weitere Bauzonen</c:v>
                </c:pt>
              </c:strCache>
            </c:strRef>
          </c:cat>
          <c:val>
            <c:numRef>
              <c:f>Analyse_unüberb_Hauptnutzung!$F$4:$F$7</c:f>
              <c:numCache>
                <c:formatCode>#,##0</c:formatCode>
                <c:ptCount val="4"/>
                <c:pt idx="0">
                  <c:v>8030.516076438731</c:v>
                </c:pt>
                <c:pt idx="1">
                  <c:v>2362.9666901506589</c:v>
                </c:pt>
                <c:pt idx="2">
                  <c:v>1685.4770362859717</c:v>
                </c:pt>
                <c:pt idx="3">
                  <c:v>1576.9361498697876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92-470F-8C49-F5468A5AE915}"/>
            </c:ext>
          </c:extLst>
        </c:ser>
        <c:ser>
          <c:idx val="2"/>
          <c:order val="2"/>
          <c:tx>
            <c:strRef>
              <c:f>Analyse_unüberb_Hauptnutzung!$O$3</c:f>
              <c:strCache>
                <c:ptCount val="1"/>
                <c:pt idx="0">
                  <c:v>Unüberbaut</c:v>
                </c:pt>
              </c:strCache>
            </c:strRef>
          </c:tx>
          <c:invertIfNegative val="0"/>
          <c:cat>
            <c:strRef>
              <c:f>Analyse_unüberb_Hauptnutzung!$B$4:$B$12</c:f>
              <c:strCache>
                <c:ptCount val="9"/>
                <c:pt idx="0">
                  <c:v>Wohnzonen</c:v>
                </c:pt>
                <c:pt idx="1">
                  <c:v>Arbeitszonen</c:v>
                </c:pt>
                <c:pt idx="2">
                  <c:v>Mischzonen</c:v>
                </c:pt>
                <c:pt idx="3">
                  <c:v>Zentrumszonen</c:v>
                </c:pt>
                <c:pt idx="4">
                  <c:v>Zonen für öffentliche Nutzungen</c:v>
                </c:pt>
                <c:pt idx="5">
                  <c:v>eingeschränkte Bauzonen</c:v>
                </c:pt>
                <c:pt idx="6">
                  <c:v>Tourismus- und Freizeitzonen</c:v>
                </c:pt>
                <c:pt idx="7">
                  <c:v>Verkehrszonen innerhalb der Bauzonen</c:v>
                </c:pt>
                <c:pt idx="8">
                  <c:v>weitere Bauzonen</c:v>
                </c:pt>
              </c:strCache>
            </c:strRef>
          </c:cat>
          <c:val>
            <c:numRef>
              <c:f>Analyse_unüberb_Hauptnutzung!$G$4:$G$7</c:f>
              <c:numCache>
                <c:formatCode>#,##0</c:formatCode>
                <c:ptCount val="4"/>
                <c:pt idx="0">
                  <c:v>9628.8817710625317</c:v>
                </c:pt>
                <c:pt idx="1">
                  <c:v>9276.9426995719641</c:v>
                </c:pt>
                <c:pt idx="2">
                  <c:v>2218.3122432638529</c:v>
                </c:pt>
                <c:pt idx="3">
                  <c:v>1350.6505833294113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92-470F-8C49-F5468A5AE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2951512"/>
        <c:axId val="342951904"/>
      </c:barChart>
      <c:catAx>
        <c:axId val="342951512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342951904"/>
        <c:crosses val="autoZero"/>
        <c:auto val="1"/>
        <c:lblAlgn val="ctr"/>
        <c:lblOffset val="100"/>
        <c:noMultiLvlLbl val="0"/>
      </c:catAx>
      <c:valAx>
        <c:axId val="342951904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high"/>
        <c:crossAx val="34295151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Abb. 18: Überbaute/unüberbaute Bauzonen nach Hauptnutzungen (in Prozenten)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Analyse_unüberb_Hauptnutzung!$M$3</c:f>
              <c:strCache>
                <c:ptCount val="1"/>
                <c:pt idx="0">
                  <c:v>Überbaut</c:v>
                </c:pt>
              </c:strCache>
            </c:strRef>
          </c:tx>
          <c:invertIfNegative val="0"/>
          <c:dLbls>
            <c:dLbl>
              <c:idx val="7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5E-4DE5-9BF2-52A1147E07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Analyse_unüberb_Hauptnutzung!$B$4:$B$7</c:f>
              <c:strCache>
                <c:ptCount val="4"/>
                <c:pt idx="0">
                  <c:v>Wohnzonen</c:v>
                </c:pt>
                <c:pt idx="1">
                  <c:v>Arbeitszonen</c:v>
                </c:pt>
                <c:pt idx="2">
                  <c:v>Mischzonen</c:v>
                </c:pt>
                <c:pt idx="3">
                  <c:v>Zentrumszonen</c:v>
                </c:pt>
              </c:strCache>
            </c:strRef>
          </c:cat>
          <c:val>
            <c:numRef>
              <c:f>Analyse_unüberb_Hauptnutzung!$H$4:$H$7</c:f>
              <c:numCache>
                <c:formatCode>0%</c:formatCode>
                <c:ptCount val="4"/>
                <c:pt idx="0">
                  <c:v>0.83486865627192974</c:v>
                </c:pt>
                <c:pt idx="1">
                  <c:v>0.62971336309903359</c:v>
                </c:pt>
                <c:pt idx="2">
                  <c:v>0.83898925679765535</c:v>
                </c:pt>
                <c:pt idx="3">
                  <c:v>0.88676173498572042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5E-4DE5-9BF2-52A1147E07B2}"/>
            </c:ext>
          </c:extLst>
        </c:ser>
        <c:ser>
          <c:idx val="1"/>
          <c:order val="1"/>
          <c:tx>
            <c:strRef>
              <c:f>Analyse_unüberb_Hauptnutzung!$N$3</c:f>
              <c:strCache>
                <c:ptCount val="1"/>
                <c:pt idx="0">
                  <c:v>Unschärfe</c:v>
                </c:pt>
              </c:strCache>
            </c:strRef>
          </c:tx>
          <c:invertIfNegative val="0"/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B5E-4DE5-9BF2-52A1147E07B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B5E-4DE5-9BF2-52A1147E07B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B5E-4DE5-9BF2-52A1147E07B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B5E-4DE5-9BF2-52A1147E07B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B5E-4DE5-9BF2-52A1147E07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Analyse_unüberb_Hauptnutzung!$B$4:$B$7</c:f>
              <c:strCache>
                <c:ptCount val="4"/>
                <c:pt idx="0">
                  <c:v>Wohnzonen</c:v>
                </c:pt>
                <c:pt idx="1">
                  <c:v>Arbeitszonen</c:v>
                </c:pt>
                <c:pt idx="2">
                  <c:v>Mischzonen</c:v>
                </c:pt>
                <c:pt idx="3">
                  <c:v>Zentrumszonen</c:v>
                </c:pt>
              </c:strCache>
            </c:strRef>
          </c:cat>
          <c:val>
            <c:numRef>
              <c:f>Analyse_unüberb_Hauptnutzung!$I$4:$I$7</c:f>
              <c:numCache>
                <c:formatCode>0%</c:formatCode>
                <c:ptCount val="4"/>
                <c:pt idx="0">
                  <c:v>7.509258933876016E-2</c:v>
                </c:pt>
                <c:pt idx="1">
                  <c:v>7.5170257732199222E-2</c:v>
                </c:pt>
                <c:pt idx="2">
                  <c:v>6.9517048905412299E-2</c:v>
                </c:pt>
                <c:pt idx="3">
                  <c:v>6.0995464839539069E-2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B5E-4DE5-9BF2-52A1147E07B2}"/>
            </c:ext>
          </c:extLst>
        </c:ser>
        <c:ser>
          <c:idx val="2"/>
          <c:order val="2"/>
          <c:tx>
            <c:strRef>
              <c:f>Analyse_unüberb_Hauptnutzung!$O$3</c:f>
              <c:strCache>
                <c:ptCount val="1"/>
                <c:pt idx="0">
                  <c:v>Unüberbaut</c:v>
                </c:pt>
              </c:strCache>
            </c:strRef>
          </c:tx>
          <c:invertIfNegative val="0"/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B5E-4DE5-9BF2-52A1147E07B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B5E-4DE5-9BF2-52A1147E07B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B5E-4DE5-9BF2-52A1147E07B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B5E-4DE5-9BF2-52A1147E07B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B5E-4DE5-9BF2-52A1147E07B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Analyse_unüberb_Hauptnutzung!$B$4:$B$7</c:f>
              <c:strCache>
                <c:ptCount val="4"/>
                <c:pt idx="0">
                  <c:v>Wohnzonen</c:v>
                </c:pt>
                <c:pt idx="1">
                  <c:v>Arbeitszonen</c:v>
                </c:pt>
                <c:pt idx="2">
                  <c:v>Mischzonen</c:v>
                </c:pt>
                <c:pt idx="3">
                  <c:v>Zentrumszonen</c:v>
                </c:pt>
              </c:strCache>
            </c:strRef>
          </c:cat>
          <c:val>
            <c:numRef>
              <c:f>Analyse_unüberb_Hauptnutzung!$J$4:$J$7</c:f>
              <c:numCache>
                <c:formatCode>0%</c:formatCode>
                <c:ptCount val="4"/>
                <c:pt idx="0">
                  <c:v>9.003875438931E-2</c:v>
                </c:pt>
                <c:pt idx="1">
                  <c:v>0.29511637916876715</c:v>
                </c:pt>
                <c:pt idx="2">
                  <c:v>9.1493694296932285E-2</c:v>
                </c:pt>
                <c:pt idx="3">
                  <c:v>5.2242800174740554E-2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B5E-4DE5-9BF2-52A1147E0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2952688"/>
        <c:axId val="342953080"/>
      </c:barChart>
      <c:catAx>
        <c:axId val="34295268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342953080"/>
        <c:crosses val="autoZero"/>
        <c:auto val="1"/>
        <c:lblAlgn val="ctr"/>
        <c:lblOffset val="100"/>
        <c:noMultiLvlLbl val="0"/>
      </c:catAx>
      <c:valAx>
        <c:axId val="342953080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high"/>
        <c:crossAx val="34295268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CH" sz="1000"/>
              <a:t>Abb. 16: Überbaute/unüberbaute Bauzonen der Schweiz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8729350007719607E-2"/>
          <c:y val="0.19061759259259325"/>
          <c:w val="0.47036478728929243"/>
          <c:h val="0.77574259259259737"/>
        </c:manualLayout>
      </c:layout>
      <c:pieChart>
        <c:varyColors val="1"/>
        <c:ser>
          <c:idx val="0"/>
          <c:order val="0"/>
          <c:spPr>
            <a:ln>
              <a:solidFill>
                <a:prstClr val="white"/>
              </a:solidFill>
            </a:ln>
          </c:spPr>
          <c:cat>
            <c:strRef>
              <c:f>Analyse_unüberb_Hauptnutzung!$M$3:$O$3</c:f>
              <c:strCache>
                <c:ptCount val="3"/>
                <c:pt idx="0">
                  <c:v>Überbaut</c:v>
                </c:pt>
                <c:pt idx="1">
                  <c:v>Unschärfe</c:v>
                </c:pt>
                <c:pt idx="2">
                  <c:v>Unüberbaut</c:v>
                </c:pt>
              </c:strCache>
            </c:strRef>
          </c:cat>
          <c:val>
            <c:numRef>
              <c:f>Analyse_unüberb_Hauptnutzung!$E$13:$G$13</c:f>
              <c:numCache>
                <c:formatCode>#,##0</c:formatCode>
                <c:ptCount val="3"/>
                <c:pt idx="0">
                  <c:v>198206.43980072855</c:v>
                </c:pt>
                <c:pt idx="1">
                  <c:v>13655.895952745148</c:v>
                </c:pt>
                <c:pt idx="2">
                  <c:v>22474.787297227758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FC-45A9-A70D-C5EA0D5315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32042555255517E-2"/>
          <c:y val="0.14145811597245994"/>
          <c:w val="0.34479759845214419"/>
          <c:h val="0.65337105778524363"/>
        </c:manualLayout>
      </c:layout>
      <c:pieChart>
        <c:varyColors val="1"/>
        <c:ser>
          <c:idx val="0"/>
          <c:order val="0"/>
          <c:spPr>
            <a:ln>
              <a:solidFill>
                <a:prstClr val="white"/>
              </a:solidFill>
            </a:ln>
          </c:spPr>
          <c:cat>
            <c:strRef>
              <c:f>Analyse_unüberb_Hauptnutzung!$M$3:$O$3</c:f>
              <c:strCache>
                <c:ptCount val="3"/>
                <c:pt idx="0">
                  <c:v>Überbaut</c:v>
                </c:pt>
                <c:pt idx="1">
                  <c:v>Unschärfe</c:v>
                </c:pt>
                <c:pt idx="2">
                  <c:v>Unüberbaut</c:v>
                </c:pt>
              </c:strCache>
            </c:strRef>
          </c:cat>
          <c:val>
            <c:numRef>
              <c:f>Analyse_unüberb_Hauptnutzung!$E$13:$G$13</c:f>
              <c:numCache>
                <c:formatCode>#,##0</c:formatCode>
                <c:ptCount val="3"/>
                <c:pt idx="0">
                  <c:v>198206.43980072855</c:v>
                </c:pt>
                <c:pt idx="1">
                  <c:v>13655.895952745148</c:v>
                </c:pt>
                <c:pt idx="2">
                  <c:v>22474.787297227758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0B-4FD0-B540-CFBCC1676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Abb. 24: Überbaute/unüberbaute Bauzonen, 2012, 2017 und</a:t>
            </a:r>
            <a:r>
              <a:rPr lang="en-US" sz="1000" baseline="0"/>
              <a:t> 2022</a:t>
            </a:r>
            <a:r>
              <a:rPr lang="en-US" sz="1000"/>
              <a:t> (in Prozenten)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1"/>
          <c:order val="1"/>
          <c:tx>
            <c:strRef>
              <c:f>Analyse_unüberb_Hauptnutzung!$M$3</c:f>
              <c:strCache>
                <c:ptCount val="1"/>
                <c:pt idx="0">
                  <c:v>Überbaut</c:v>
                </c:pt>
              </c:strCache>
            </c:strRef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732-45E7-A143-BB4251FB474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32-45E7-A143-BB4251FB474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732-45E7-A143-BB4251FB474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732-45E7-A143-BB4251FB474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732-45E7-A143-BB4251FB47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Analyse_unüberb_Hauptnutzung!$L$4:$L$6</c:f>
              <c:numCache>
                <c:formatCode>General</c:formatCode>
                <c:ptCount val="3"/>
                <c:pt idx="0">
                  <c:v>2012</c:v>
                </c:pt>
                <c:pt idx="1">
                  <c:v>2017</c:v>
                </c:pt>
                <c:pt idx="2">
                  <c:v>2022</c:v>
                </c:pt>
              </c:numCache>
            </c:numRef>
          </c:cat>
          <c:val>
            <c:numRef>
              <c:f>Analyse_unüberb_Hauptnutzung!$M$4:$M$6</c:f>
              <c:numCache>
                <c:formatCode>0%</c:formatCode>
                <c:ptCount val="3"/>
                <c:pt idx="0">
                  <c:v>0.82</c:v>
                </c:pt>
                <c:pt idx="1">
                  <c:v>0.83</c:v>
                </c:pt>
                <c:pt idx="2">
                  <c:v>0.84028761441656252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732-45E7-A143-BB4251FB4741}"/>
            </c:ext>
          </c:extLst>
        </c:ser>
        <c:ser>
          <c:idx val="2"/>
          <c:order val="2"/>
          <c:tx>
            <c:strRef>
              <c:f>Analyse_unüberb_Hauptnutzung!$N$3</c:f>
              <c:strCache>
                <c:ptCount val="1"/>
                <c:pt idx="0">
                  <c:v>Unschärfe</c:v>
                </c:pt>
              </c:strCache>
            </c:strRef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Analyse_unüberb_Hauptnutzung!$L$4:$L$6</c:f>
              <c:numCache>
                <c:formatCode>General</c:formatCode>
                <c:ptCount val="3"/>
                <c:pt idx="0">
                  <c:v>2012</c:v>
                </c:pt>
                <c:pt idx="1">
                  <c:v>2017</c:v>
                </c:pt>
                <c:pt idx="2">
                  <c:v>2022</c:v>
                </c:pt>
              </c:numCache>
            </c:numRef>
          </c:cat>
          <c:val>
            <c:numRef>
              <c:f>Analyse_unüberb_Hauptnutzung!$N$4:$N$6</c:f>
              <c:numCache>
                <c:formatCode>0%</c:formatCode>
                <c:ptCount val="3"/>
                <c:pt idx="0">
                  <c:v>0.06</c:v>
                </c:pt>
                <c:pt idx="1">
                  <c:v>5.8274573720829295E-2</c:v>
                </c:pt>
                <c:pt idx="2">
                  <c:v>6.0439230065610611E-2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732-45E7-A143-BB4251FB4741}"/>
            </c:ext>
          </c:extLst>
        </c:ser>
        <c:ser>
          <c:idx val="3"/>
          <c:order val="3"/>
          <c:tx>
            <c:strRef>
              <c:f>Analyse_unüberb_Hauptnutzung!$O$3</c:f>
              <c:strCache>
                <c:ptCount val="1"/>
                <c:pt idx="0">
                  <c:v>Unüberbaut</c:v>
                </c:pt>
              </c:strCache>
            </c:strRef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Analyse_unüberb_Hauptnutzung!$L$4:$L$6</c:f>
              <c:numCache>
                <c:formatCode>General</c:formatCode>
                <c:ptCount val="3"/>
                <c:pt idx="0">
                  <c:v>2012</c:v>
                </c:pt>
                <c:pt idx="1">
                  <c:v>2017</c:v>
                </c:pt>
                <c:pt idx="2">
                  <c:v>2022</c:v>
                </c:pt>
              </c:numCache>
            </c:numRef>
          </c:cat>
          <c:val>
            <c:numRef>
              <c:f>Analyse_unüberb_Hauptnutzung!$O$4:$O$6</c:f>
              <c:numCache>
                <c:formatCode>0%</c:formatCode>
                <c:ptCount val="3"/>
                <c:pt idx="0">
                  <c:v>0.12</c:v>
                </c:pt>
                <c:pt idx="1">
                  <c:v>0.11</c:v>
                </c:pt>
                <c:pt idx="2">
                  <c:v>9.9273155517826922E-2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732-45E7-A143-BB4251FB4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2952688"/>
        <c:axId val="34295308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Analyse_unüberb_Hauptnutzung!$L$3</c15:sqref>
                        </c15:formulaRef>
                      </c:ext>
                    </c:extLst>
                    <c:strCache>
                      <c:ptCount val="1"/>
                      <c:pt idx="0">
                        <c:v>Graphik labels</c:v>
                      </c:pt>
                    </c:strCache>
                  </c:strRef>
                </c:tx>
                <c:spPr>
                  <a:solidFill>
                    <a:schemeClr val="accent1">
                      <a:shade val="5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dLbl>
                    <c:idx val="7"/>
                    <c:dLblPos val="ct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C732-45E7-A143-BB4251FB474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sz="1000" b="0" i="0" u="none" strike="noStrike" kern="1200" baseline="0">
                          <a:solidFill>
                            <a:srgbClr val="FFFFFF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e-DE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Analyse_unüberb_Hauptnutzung!$L$4:$L$6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2012</c:v>
                      </c:pt>
                      <c:pt idx="1">
                        <c:v>2017</c:v>
                      </c:pt>
                      <c:pt idx="2">
                        <c:v>2022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Analyse_unüberb_Hauptnutzung!$L$4:$L$5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2012</c:v>
                      </c:pt>
                      <c:pt idx="1">
                        <c:v>2017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C732-45E7-A143-BB4251FB4741}"/>
                  </c:ext>
                </c:extLst>
              </c15:ser>
            </c15:filteredBarSeries>
          </c:ext>
        </c:extLst>
      </c:barChart>
      <c:catAx>
        <c:axId val="34295268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42953080"/>
        <c:crosses val="autoZero"/>
        <c:auto val="1"/>
        <c:lblAlgn val="ctr"/>
        <c:lblOffset val="100"/>
        <c:noMultiLvlLbl val="0"/>
      </c:catAx>
      <c:valAx>
        <c:axId val="34295308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out"/>
        <c:minorTickMark val="none"/>
        <c:tickLblPos val="high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4295268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Abb. 19: Überbaute/unüberbaute Bauzonen nach Gemeindetypen BFS (in Hektaren)</a:t>
            </a:r>
          </a:p>
        </c:rich>
      </c:tx>
      <c:overlay val="0"/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Analyse_unüberb_Gemtypen_BFS!$O$3</c:f>
              <c:strCache>
                <c:ptCount val="1"/>
                <c:pt idx="0">
                  <c:v>Überbaut</c:v>
                </c:pt>
              </c:strCache>
            </c:strRef>
          </c:tx>
          <c:invertIfNegative val="0"/>
          <c:cat>
            <c:strRef>
              <c:f>Analyse_unüberb_Gemtypen_BFS!$B$4:$B$12</c:f>
              <c:strCache>
                <c:ptCount val="9"/>
                <c:pt idx="0">
                  <c:v>Städt. Gemeinde einer grossen Agglo.</c:v>
                </c:pt>
                <c:pt idx="1">
                  <c:v>Städt. Gemeinde einer mittelgr. Agglo.</c:v>
                </c:pt>
                <c:pt idx="2">
                  <c:v>Städt. Gem. einer kl. od. ausserh. einer Agglo.</c:v>
                </c:pt>
                <c:pt idx="3">
                  <c:v>Periurbane Gemeinde hoher Dichte</c:v>
                </c:pt>
                <c:pt idx="4">
                  <c:v>Periurbane Gemeinde mittlerer Dichte</c:v>
                </c:pt>
                <c:pt idx="5">
                  <c:v>Periurbane Gemeinde geringer Dichte</c:v>
                </c:pt>
                <c:pt idx="6">
                  <c:v>Ländliche Zentrumsgemeinde</c:v>
                </c:pt>
                <c:pt idx="7">
                  <c:v>Ländliche zentral gelegene Gemeinde</c:v>
                </c:pt>
                <c:pt idx="8">
                  <c:v>Ländliche periphere Gemeinde</c:v>
                </c:pt>
              </c:strCache>
            </c:strRef>
          </c:cat>
          <c:val>
            <c:numRef>
              <c:f>Analyse_unüberb_Gemtypen_BFS!$E$4:$E$12</c:f>
              <c:numCache>
                <c:formatCode>#,##0</c:formatCode>
                <c:ptCount val="9"/>
                <c:pt idx="0">
                  <c:v>39601.573826269261</c:v>
                </c:pt>
                <c:pt idx="1">
                  <c:v>39789.541390175284</c:v>
                </c:pt>
                <c:pt idx="2">
                  <c:v>22406.698059411145</c:v>
                </c:pt>
                <c:pt idx="3">
                  <c:v>13550.00814409548</c:v>
                </c:pt>
                <c:pt idx="4">
                  <c:v>25282.270067631187</c:v>
                </c:pt>
                <c:pt idx="5">
                  <c:v>13965.900739715256</c:v>
                </c:pt>
                <c:pt idx="6">
                  <c:v>11320.367328787024</c:v>
                </c:pt>
                <c:pt idx="7">
                  <c:v>20635.603937481439</c:v>
                </c:pt>
                <c:pt idx="8">
                  <c:v>11654.476307162475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5D-425B-B47F-B0E444199AE1}"/>
            </c:ext>
          </c:extLst>
        </c:ser>
        <c:ser>
          <c:idx val="1"/>
          <c:order val="1"/>
          <c:tx>
            <c:strRef>
              <c:f>Analyse_unüberb_Gemtypen_BFS!$P$3</c:f>
              <c:strCache>
                <c:ptCount val="1"/>
                <c:pt idx="0">
                  <c:v>Unschärfe</c:v>
                </c:pt>
              </c:strCache>
            </c:strRef>
          </c:tx>
          <c:invertIfNegative val="0"/>
          <c:cat>
            <c:strRef>
              <c:f>Analyse_unüberb_Gemtypen_BFS!$B$4:$B$12</c:f>
              <c:strCache>
                <c:ptCount val="9"/>
                <c:pt idx="0">
                  <c:v>Städt. Gemeinde einer grossen Agglo.</c:v>
                </c:pt>
                <c:pt idx="1">
                  <c:v>Städt. Gemeinde einer mittelgr. Agglo.</c:v>
                </c:pt>
                <c:pt idx="2">
                  <c:v>Städt. Gem. einer kl. od. ausserh. einer Agglo.</c:v>
                </c:pt>
                <c:pt idx="3">
                  <c:v>Periurbane Gemeinde hoher Dichte</c:v>
                </c:pt>
                <c:pt idx="4">
                  <c:v>Periurbane Gemeinde mittlerer Dichte</c:v>
                </c:pt>
                <c:pt idx="5">
                  <c:v>Periurbane Gemeinde geringer Dichte</c:v>
                </c:pt>
                <c:pt idx="6">
                  <c:v>Ländliche Zentrumsgemeinde</c:v>
                </c:pt>
                <c:pt idx="7">
                  <c:v>Ländliche zentral gelegene Gemeinde</c:v>
                </c:pt>
                <c:pt idx="8">
                  <c:v>Ländliche periphere Gemeinde</c:v>
                </c:pt>
              </c:strCache>
            </c:strRef>
          </c:cat>
          <c:val>
            <c:numRef>
              <c:f>Analyse_unüberb_Gemtypen_BFS!$F$4:$F$12</c:f>
              <c:numCache>
                <c:formatCode>#,##0</c:formatCode>
                <c:ptCount val="9"/>
                <c:pt idx="0">
                  <c:v>2575.7964570534045</c:v>
                </c:pt>
                <c:pt idx="1">
                  <c:v>2385.5310896339724</c:v>
                </c:pt>
                <c:pt idx="2">
                  <c:v>1548.8590821618491</c:v>
                </c:pt>
                <c:pt idx="3">
                  <c:v>808.89617457526469</c:v>
                </c:pt>
                <c:pt idx="4">
                  <c:v>1859.1042872168578</c:v>
                </c:pt>
                <c:pt idx="5">
                  <c:v>1131.7470889515173</c:v>
                </c:pt>
                <c:pt idx="6">
                  <c:v>803.43440983129676</c:v>
                </c:pt>
                <c:pt idx="7">
                  <c:v>1313.9536345119959</c:v>
                </c:pt>
                <c:pt idx="8">
                  <c:v>1228.5737288090118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5D-425B-B47F-B0E444199AE1}"/>
            </c:ext>
          </c:extLst>
        </c:ser>
        <c:ser>
          <c:idx val="2"/>
          <c:order val="2"/>
          <c:tx>
            <c:strRef>
              <c:f>Analyse_unüberb_Gemtypen_BFS!$Q$3</c:f>
              <c:strCache>
                <c:ptCount val="1"/>
                <c:pt idx="0">
                  <c:v>Unüberbaut</c:v>
                </c:pt>
              </c:strCache>
            </c:strRef>
          </c:tx>
          <c:invertIfNegative val="0"/>
          <c:cat>
            <c:strRef>
              <c:f>Analyse_unüberb_Gemtypen_BFS!$B$4:$B$12</c:f>
              <c:strCache>
                <c:ptCount val="9"/>
                <c:pt idx="0">
                  <c:v>Städt. Gemeinde einer grossen Agglo.</c:v>
                </c:pt>
                <c:pt idx="1">
                  <c:v>Städt. Gemeinde einer mittelgr. Agglo.</c:v>
                </c:pt>
                <c:pt idx="2">
                  <c:v>Städt. Gem. einer kl. od. ausserh. einer Agglo.</c:v>
                </c:pt>
                <c:pt idx="3">
                  <c:v>Periurbane Gemeinde hoher Dichte</c:v>
                </c:pt>
                <c:pt idx="4">
                  <c:v>Periurbane Gemeinde mittlerer Dichte</c:v>
                </c:pt>
                <c:pt idx="5">
                  <c:v>Periurbane Gemeinde geringer Dichte</c:v>
                </c:pt>
                <c:pt idx="6">
                  <c:v>Ländliche Zentrumsgemeinde</c:v>
                </c:pt>
                <c:pt idx="7">
                  <c:v>Ländliche zentral gelegene Gemeinde</c:v>
                </c:pt>
                <c:pt idx="8">
                  <c:v>Ländliche periphere Gemeinde</c:v>
                </c:pt>
              </c:strCache>
            </c:strRef>
          </c:cat>
          <c:val>
            <c:numRef>
              <c:f>Analyse_unüberb_Gemtypen_BFS!$G$4:$G$12</c:f>
              <c:numCache>
                <c:formatCode>#,##0</c:formatCode>
                <c:ptCount val="9"/>
                <c:pt idx="0">
                  <c:v>3639.3541574845563</c:v>
                </c:pt>
                <c:pt idx="1">
                  <c:v>3694.0982564955311</c:v>
                </c:pt>
                <c:pt idx="2">
                  <c:v>3011.076496752843</c:v>
                </c:pt>
                <c:pt idx="3">
                  <c:v>1472.052834123969</c:v>
                </c:pt>
                <c:pt idx="4">
                  <c:v>3217.6089661700685</c:v>
                </c:pt>
                <c:pt idx="5">
                  <c:v>1756.1766041671474</c:v>
                </c:pt>
                <c:pt idx="6">
                  <c:v>1368.5432365288166</c:v>
                </c:pt>
                <c:pt idx="7">
                  <c:v>2257.6082949273864</c:v>
                </c:pt>
                <c:pt idx="8">
                  <c:v>2058.2684505774355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5D-425B-B47F-B0E444199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3564736"/>
        <c:axId val="343565128"/>
      </c:barChart>
      <c:catAx>
        <c:axId val="34356473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343565128"/>
        <c:crosses val="autoZero"/>
        <c:auto val="1"/>
        <c:lblAlgn val="ctr"/>
        <c:lblOffset val="100"/>
        <c:noMultiLvlLbl val="0"/>
      </c:catAx>
      <c:valAx>
        <c:axId val="343565128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high"/>
        <c:crossAx val="343564736"/>
        <c:crosses val="autoZero"/>
        <c:crossBetween val="between"/>
        <c:majorUnit val="10000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Analyse_unüberb_Gemtypen_BFS!$O$3</c:f>
              <c:strCache>
                <c:ptCount val="1"/>
                <c:pt idx="0">
                  <c:v>Überbaut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Analyse_unüberb_Gemtypen_BFS!$B$4:$B$12</c:f>
              <c:strCache>
                <c:ptCount val="9"/>
                <c:pt idx="0">
                  <c:v>Städt. Gemeinde einer grossen Agglo.</c:v>
                </c:pt>
                <c:pt idx="1">
                  <c:v>Städt. Gemeinde einer mittelgr. Agglo.</c:v>
                </c:pt>
                <c:pt idx="2">
                  <c:v>Städt. Gem. einer kl. od. ausserh. einer Agglo.</c:v>
                </c:pt>
                <c:pt idx="3">
                  <c:v>Periurbane Gemeinde hoher Dichte</c:v>
                </c:pt>
                <c:pt idx="4">
                  <c:v>Periurbane Gemeinde mittlerer Dichte</c:v>
                </c:pt>
                <c:pt idx="5">
                  <c:v>Periurbane Gemeinde geringer Dichte</c:v>
                </c:pt>
                <c:pt idx="6">
                  <c:v>Ländliche Zentrumsgemeinde</c:v>
                </c:pt>
                <c:pt idx="7">
                  <c:v>Ländliche zentral gelegene Gemeinde</c:v>
                </c:pt>
                <c:pt idx="8">
                  <c:v>Ländliche periphere Gemeinde</c:v>
                </c:pt>
              </c:strCache>
            </c:strRef>
          </c:cat>
          <c:val>
            <c:numRef>
              <c:f>Analyse_unüberb_Gemtypen_BFS!$H$4:$H$12</c:f>
              <c:numCache>
                <c:formatCode>0%</c:formatCode>
                <c:ptCount val="9"/>
                <c:pt idx="0">
                  <c:v>0.86434755669695229</c:v>
                </c:pt>
                <c:pt idx="1">
                  <c:v>0.86745717769609543</c:v>
                </c:pt>
                <c:pt idx="2">
                  <c:v>0.83090453038847356</c:v>
                </c:pt>
                <c:pt idx="3">
                  <c:v>0.85591843963164493</c:v>
                </c:pt>
                <c:pt idx="4">
                  <c:v>0.83277723105199575</c:v>
                </c:pt>
                <c:pt idx="5">
                  <c:v>0.82864876131659881</c:v>
                </c:pt>
                <c:pt idx="6">
                  <c:v>0.83902148586024961</c:v>
                </c:pt>
                <c:pt idx="7">
                  <c:v>0.85245848485220921</c:v>
                </c:pt>
                <c:pt idx="8">
                  <c:v>0.78001659074830232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65-413F-9F2E-F5B8C5C93C8E}"/>
            </c:ext>
          </c:extLst>
        </c:ser>
        <c:ser>
          <c:idx val="1"/>
          <c:order val="1"/>
          <c:tx>
            <c:strRef>
              <c:f>Analyse_unüberb_Gemtypen_BFS!$P$3</c:f>
              <c:strCache>
                <c:ptCount val="1"/>
                <c:pt idx="0">
                  <c:v>Unschärfe</c:v>
                </c:pt>
              </c:strCache>
            </c:strRef>
          </c:tx>
          <c:invertIfNegative val="0"/>
          <c:dLbls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3365-413F-9F2E-F5B8C5C93C8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Analyse_unüberb_Gemtypen_BFS!$B$4:$B$12</c:f>
              <c:strCache>
                <c:ptCount val="9"/>
                <c:pt idx="0">
                  <c:v>Städt. Gemeinde einer grossen Agglo.</c:v>
                </c:pt>
                <c:pt idx="1">
                  <c:v>Städt. Gemeinde einer mittelgr. Agglo.</c:v>
                </c:pt>
                <c:pt idx="2">
                  <c:v>Städt. Gem. einer kl. od. ausserh. einer Agglo.</c:v>
                </c:pt>
                <c:pt idx="3">
                  <c:v>Periurbane Gemeinde hoher Dichte</c:v>
                </c:pt>
                <c:pt idx="4">
                  <c:v>Periurbane Gemeinde mittlerer Dichte</c:v>
                </c:pt>
                <c:pt idx="5">
                  <c:v>Periurbane Gemeinde geringer Dichte</c:v>
                </c:pt>
                <c:pt idx="6">
                  <c:v>Ländliche Zentrumsgemeinde</c:v>
                </c:pt>
                <c:pt idx="7">
                  <c:v>Ländliche zentral gelegene Gemeinde</c:v>
                </c:pt>
                <c:pt idx="8">
                  <c:v>Ländliche periphere Gemeinde</c:v>
                </c:pt>
              </c:strCache>
            </c:strRef>
          </c:cat>
          <c:val>
            <c:numRef>
              <c:f>Analyse_unüberb_Gemtypen_BFS!$I$4:$I$12</c:f>
              <c:numCache>
                <c:formatCode>0%</c:formatCode>
                <c:ptCount val="9"/>
                <c:pt idx="0">
                  <c:v>5.6219568039640129E-2</c:v>
                </c:pt>
                <c:pt idx="1">
                  <c:v>5.2007286186795149E-2</c:v>
                </c:pt>
                <c:pt idx="2">
                  <c:v>5.7436130253965448E-2</c:v>
                </c:pt>
                <c:pt idx="3">
                  <c:v>5.1095847633727341E-2</c:v>
                </c:pt>
                <c:pt idx="4">
                  <c:v>6.1237369761646919E-2</c:v>
                </c:pt>
                <c:pt idx="5">
                  <c:v>6.7150758183210604E-2</c:v>
                </c:pt>
                <c:pt idx="6">
                  <c:v>5.9547425692955576E-2</c:v>
                </c:pt>
                <c:pt idx="7">
                  <c:v>5.4279532008640392E-2</c:v>
                </c:pt>
                <c:pt idx="8">
                  <c:v>8.2226593986002516E-2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365-413F-9F2E-F5B8C5C93C8E}"/>
            </c:ext>
          </c:extLst>
        </c:ser>
        <c:ser>
          <c:idx val="2"/>
          <c:order val="2"/>
          <c:tx>
            <c:strRef>
              <c:f>Analyse_unüberb_Gemtypen_BFS!$Q$3</c:f>
              <c:strCache>
                <c:ptCount val="1"/>
                <c:pt idx="0">
                  <c:v>Unüberbaut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Analyse_unüberb_Gemtypen_BFS!$B$4:$B$12</c:f>
              <c:strCache>
                <c:ptCount val="9"/>
                <c:pt idx="0">
                  <c:v>Städt. Gemeinde einer grossen Agglo.</c:v>
                </c:pt>
                <c:pt idx="1">
                  <c:v>Städt. Gemeinde einer mittelgr. Agglo.</c:v>
                </c:pt>
                <c:pt idx="2">
                  <c:v>Städt. Gem. einer kl. od. ausserh. einer Agglo.</c:v>
                </c:pt>
                <c:pt idx="3">
                  <c:v>Periurbane Gemeinde hoher Dichte</c:v>
                </c:pt>
                <c:pt idx="4">
                  <c:v>Periurbane Gemeinde mittlerer Dichte</c:v>
                </c:pt>
                <c:pt idx="5">
                  <c:v>Periurbane Gemeinde geringer Dichte</c:v>
                </c:pt>
                <c:pt idx="6">
                  <c:v>Ländliche Zentrumsgemeinde</c:v>
                </c:pt>
                <c:pt idx="7">
                  <c:v>Ländliche zentral gelegene Gemeinde</c:v>
                </c:pt>
                <c:pt idx="8">
                  <c:v>Ländliche periphere Gemeinde</c:v>
                </c:pt>
              </c:strCache>
            </c:strRef>
          </c:cat>
          <c:val>
            <c:numRef>
              <c:f>Analyse_unüberb_Gemtypen_BFS!$J$4:$J$12</c:f>
              <c:numCache>
                <c:formatCode>0%</c:formatCode>
                <c:ptCount val="9"/>
                <c:pt idx="0">
                  <c:v>7.943287526340756E-2</c:v>
                </c:pt>
                <c:pt idx="1">
                  <c:v>8.0535536117109383E-2</c:v>
                </c:pt>
                <c:pt idx="2">
                  <c:v>0.11165933935756094</c:v>
                </c:pt>
                <c:pt idx="3">
                  <c:v>9.2985712734627704E-2</c:v>
                </c:pt>
                <c:pt idx="4">
                  <c:v>0.10598539918635731</c:v>
                </c:pt>
                <c:pt idx="5">
                  <c:v>0.10420048050019064</c:v>
                </c:pt>
                <c:pt idx="6">
                  <c:v>0.10143108844679478</c:v>
                </c:pt>
                <c:pt idx="7">
                  <c:v>9.3261983139150378E-2</c:v>
                </c:pt>
                <c:pt idx="8">
                  <c:v>0.13775681526569514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365-413F-9F2E-F5B8C5C93C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3565912"/>
        <c:axId val="343566304"/>
      </c:barChart>
      <c:catAx>
        <c:axId val="343565912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343566304"/>
        <c:crosses val="autoZero"/>
        <c:auto val="1"/>
        <c:lblAlgn val="ctr"/>
        <c:lblOffset val="100"/>
        <c:noMultiLvlLbl val="0"/>
      </c:catAx>
      <c:valAx>
        <c:axId val="343566304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high"/>
        <c:crossAx val="34356591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Abb. 23: Überbaute Bauzonen pro Einwohner/in nach Gemeindetypen BFS (in m</a:t>
            </a:r>
            <a:r>
              <a:rPr lang="en-US" sz="1000" baseline="30000"/>
              <a:t>2</a:t>
            </a:r>
            <a:r>
              <a:rPr lang="en-US" sz="1000"/>
              <a:t>/E)</a:t>
            </a:r>
          </a:p>
        </c:rich>
      </c:tx>
      <c:overlay val="0"/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Analyse_unüberb_Gemtypen_BFS!$O$3</c:f>
              <c:strCache>
                <c:ptCount val="1"/>
                <c:pt idx="0">
                  <c:v>Überbaut</c:v>
                </c:pt>
              </c:strCache>
            </c:strRef>
          </c:tx>
          <c:invertIfNegative val="0"/>
          <c:dPt>
            <c:idx val="9"/>
            <c:invertIfNegative val="0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0789-4CF1-8309-CB254A738A81}"/>
              </c:ext>
            </c:extLst>
          </c:dPt>
          <c:dLbls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chemeClr val="tx1"/>
                      </a:solidFill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0789-4CF1-8309-CB254A738A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Analyse_unüberb_Gemtypen_BFS!$N$4:$N$13</c:f>
              <c:strCache>
                <c:ptCount val="10"/>
                <c:pt idx="0">
                  <c:v>Städt. Gemeinde einer grossen Agglo.</c:v>
                </c:pt>
                <c:pt idx="1">
                  <c:v>Städt. Gemeinde einer mittelgr. Agglo.</c:v>
                </c:pt>
                <c:pt idx="2">
                  <c:v>Städt. Gem. einer kl. od. ausserh. einer Agglo.</c:v>
                </c:pt>
                <c:pt idx="3">
                  <c:v>Periurbane Gemeinde hoher Dichte</c:v>
                </c:pt>
                <c:pt idx="4">
                  <c:v>Periurbane Gemeinde mittlerer Dichte</c:v>
                </c:pt>
                <c:pt idx="5">
                  <c:v>Periurbane Gemeinde geringer Dichte</c:v>
                </c:pt>
                <c:pt idx="6">
                  <c:v>Ländliche Zentrumsgemeinde</c:v>
                </c:pt>
                <c:pt idx="7">
                  <c:v>Ländliche zentral gelegene Gemeinde</c:v>
                </c:pt>
                <c:pt idx="8">
                  <c:v>Ländliche periphere Gemeinde</c:v>
                </c:pt>
                <c:pt idx="9">
                  <c:v>Durchschnitt</c:v>
                </c:pt>
              </c:strCache>
            </c:strRef>
          </c:cat>
          <c:val>
            <c:numRef>
              <c:f>Analyse_unüberb_Gemtypen_BFS!$K$4:$K$13</c:f>
              <c:numCache>
                <c:formatCode>#,##0_ ;\-#,##0\ </c:formatCode>
                <c:ptCount val="10"/>
                <c:pt idx="0">
                  <c:v>150.10512181634101</c:v>
                </c:pt>
                <c:pt idx="1">
                  <c:v>211.11724379348624</c:v>
                </c:pt>
                <c:pt idx="2">
                  <c:v>255.6173144865584</c:v>
                </c:pt>
                <c:pt idx="3">
                  <c:v>256.9252820790548</c:v>
                </c:pt>
                <c:pt idx="4">
                  <c:v>297.06905727385106</c:v>
                </c:pt>
                <c:pt idx="5">
                  <c:v>363.01467923984342</c:v>
                </c:pt>
                <c:pt idx="6">
                  <c:v>335.35867190386966</c:v>
                </c:pt>
                <c:pt idx="7">
                  <c:v>354.1851138041722</c:v>
                </c:pt>
                <c:pt idx="8">
                  <c:v>524.40948106382621</c:v>
                </c:pt>
                <c:pt idx="9" formatCode="0">
                  <c:v>238.65540447312452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89-4CF1-8309-CB254A738A81}"/>
            </c:ext>
          </c:extLst>
        </c:ser>
        <c:ser>
          <c:idx val="1"/>
          <c:order val="1"/>
          <c:tx>
            <c:strRef>
              <c:f>Analyse_unüberb_Gemtypen_BFS!$P$3</c:f>
              <c:strCache>
                <c:ptCount val="1"/>
                <c:pt idx="0">
                  <c:v>Unschärfe</c:v>
                </c:pt>
              </c:strCache>
            </c:strRef>
          </c:tx>
          <c:invertIfNegative val="0"/>
          <c:dPt>
            <c:idx val="9"/>
            <c:invertIfNegative val="0"/>
            <c:bubble3D val="0"/>
            <c:spPr>
              <a:solidFill>
                <a:schemeClr val="bg1"/>
              </a:solidFill>
              <a:ln>
                <a:solidFill>
                  <a:prstClr val="black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0789-4CF1-8309-CB254A738A81}"/>
              </c:ext>
            </c:extLst>
          </c:dPt>
          <c:dLbls>
            <c:dLbl>
              <c:idx val="0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89-4CF1-8309-CB254A738A81}"/>
                </c:ext>
              </c:extLst>
            </c:dLbl>
            <c:dLbl>
              <c:idx val="1"/>
              <c:layout>
                <c:manualLayout>
                  <c:x val="2.2664756944444437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789-4CF1-8309-CB254A738A81}"/>
                </c:ext>
              </c:extLst>
            </c:dLbl>
            <c:dLbl>
              <c:idx val="2"/>
              <c:layout>
                <c:manualLayout>
                  <c:x val="2.1593402777777812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789-4CF1-8309-CB254A738A81}"/>
                </c:ext>
              </c:extLst>
            </c:dLbl>
            <c:dLbl>
              <c:idx val="3"/>
              <c:layout>
                <c:manualLayout>
                  <c:x val="2.2048611111111081E-2"/>
                  <c:y val="3.1210986267166243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789-4CF1-8309-CB254A738A81}"/>
                </c:ext>
              </c:extLst>
            </c:dLbl>
            <c:dLbl>
              <c:idx val="9"/>
              <c:layout>
                <c:manualLayout>
                  <c:x val="2.6458159722222232E-2"/>
                  <c:y val="3.1210986267166243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789-4CF1-8309-CB254A738A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Analyse_unüberb_Gemtypen_BFS!$N$4:$N$13</c:f>
              <c:strCache>
                <c:ptCount val="10"/>
                <c:pt idx="0">
                  <c:v>Städt. Gemeinde einer grossen Agglo.</c:v>
                </c:pt>
                <c:pt idx="1">
                  <c:v>Städt. Gemeinde einer mittelgr. Agglo.</c:v>
                </c:pt>
                <c:pt idx="2">
                  <c:v>Städt. Gem. einer kl. od. ausserh. einer Agglo.</c:v>
                </c:pt>
                <c:pt idx="3">
                  <c:v>Periurbane Gemeinde hoher Dichte</c:v>
                </c:pt>
                <c:pt idx="4">
                  <c:v>Periurbane Gemeinde mittlerer Dichte</c:v>
                </c:pt>
                <c:pt idx="5">
                  <c:v>Periurbane Gemeinde geringer Dichte</c:v>
                </c:pt>
                <c:pt idx="6">
                  <c:v>Ländliche Zentrumsgemeinde</c:v>
                </c:pt>
                <c:pt idx="7">
                  <c:v>Ländliche zentral gelegene Gemeinde</c:v>
                </c:pt>
                <c:pt idx="8">
                  <c:v>Ländliche periphere Gemeinde</c:v>
                </c:pt>
                <c:pt idx="9">
                  <c:v>Durchschnitt</c:v>
                </c:pt>
              </c:strCache>
            </c:strRef>
          </c:cat>
          <c:val>
            <c:numRef>
              <c:f>Analyse_unüberb_Gemtypen_BFS!$L$4:$L$13</c:f>
              <c:numCache>
                <c:formatCode>#,##0_ ;\-#,##0\ </c:formatCode>
                <c:ptCount val="10"/>
                <c:pt idx="0">
                  <c:v>9.7632544266113843</c:v>
                </c:pt>
                <c:pt idx="1">
                  <c:v>12.657264472808182</c:v>
                </c:pt>
                <c:pt idx="2">
                  <c:v>17.669502130593369</c:v>
                </c:pt>
                <c:pt idx="3">
                  <c:v>15.337693941975965</c:v>
                </c:pt>
                <c:pt idx="4">
                  <c:v>21.84465067811977</c:v>
                </c:pt>
                <c:pt idx="5">
                  <c:v>29.417422773744992</c:v>
                </c:pt>
                <c:pt idx="6">
                  <c:v>23.801232664749875</c:v>
                </c:pt>
                <c:pt idx="7">
                  <c:v>22.552420514707581</c:v>
                </c:pt>
                <c:pt idx="8">
                  <c:v>55.281395284782747</c:v>
                </c:pt>
                <c:pt idx="9" formatCode="0">
                  <c:v>16.442721918227623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789-4CF1-8309-CB254A738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3567088"/>
        <c:axId val="343567480"/>
      </c:barChart>
      <c:catAx>
        <c:axId val="34356708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343567480"/>
        <c:crosses val="autoZero"/>
        <c:auto val="1"/>
        <c:lblAlgn val="ctr"/>
        <c:lblOffset val="100"/>
        <c:noMultiLvlLbl val="0"/>
      </c:catAx>
      <c:valAx>
        <c:axId val="343567480"/>
        <c:scaling>
          <c:orientation val="minMax"/>
        </c:scaling>
        <c:delete val="0"/>
        <c:axPos val="t"/>
        <c:majorGridlines/>
        <c:numFmt formatCode="#,##0_ ;\-#,##0\ " sourceLinked="1"/>
        <c:majorTickMark val="out"/>
        <c:minorTickMark val="none"/>
        <c:tickLblPos val="high"/>
        <c:crossAx val="34356708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Abb. 21: Überbaute/unüberbaute Bauzonen nach Kantonen (in Hektaren)</a:t>
            </a:r>
          </a:p>
        </c:rich>
      </c:tx>
      <c:overlay val="0"/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Analyse_unüberbaut_Kantone!$M$3</c:f>
              <c:strCache>
                <c:ptCount val="1"/>
                <c:pt idx="0">
                  <c:v>Überbaut</c:v>
                </c:pt>
              </c:strCache>
            </c:strRef>
          </c:tx>
          <c:invertIfNegative val="0"/>
          <c:cat>
            <c:strRef>
              <c:f>Analyse_unüberbaut_Kantone!$B$4:$B$29</c:f>
              <c:strCache>
                <c:ptCount val="26"/>
                <c:pt idx="0">
                  <c:v>ZH</c:v>
                </c:pt>
                <c:pt idx="1">
                  <c:v>BE</c:v>
                </c:pt>
                <c:pt idx="2">
                  <c:v>LU</c:v>
                </c:pt>
                <c:pt idx="3">
                  <c:v>UR</c:v>
                </c:pt>
                <c:pt idx="4">
                  <c:v>SZ</c:v>
                </c:pt>
                <c:pt idx="5">
                  <c:v>OW</c:v>
                </c:pt>
                <c:pt idx="6">
                  <c:v>NW</c:v>
                </c:pt>
                <c:pt idx="7">
                  <c:v>GL</c:v>
                </c:pt>
                <c:pt idx="8">
                  <c:v>ZG</c:v>
                </c:pt>
                <c:pt idx="9">
                  <c:v>FR</c:v>
                </c:pt>
                <c:pt idx="10">
                  <c:v>SO</c:v>
                </c:pt>
                <c:pt idx="11">
                  <c:v>BS</c:v>
                </c:pt>
                <c:pt idx="12">
                  <c:v>BL</c:v>
                </c:pt>
                <c:pt idx="13">
                  <c:v>SH</c:v>
                </c:pt>
                <c:pt idx="14">
                  <c:v>AR</c:v>
                </c:pt>
                <c:pt idx="15">
                  <c:v>AI</c:v>
                </c:pt>
                <c:pt idx="16">
                  <c:v>SG</c:v>
                </c:pt>
                <c:pt idx="17">
                  <c:v>GR</c:v>
                </c:pt>
                <c:pt idx="18">
                  <c:v>AG</c:v>
                </c:pt>
                <c:pt idx="19">
                  <c:v>TG</c:v>
                </c:pt>
                <c:pt idx="20">
                  <c:v>TI</c:v>
                </c:pt>
                <c:pt idx="21">
                  <c:v>VD</c:v>
                </c:pt>
                <c:pt idx="22">
                  <c:v>VS</c:v>
                </c:pt>
                <c:pt idx="23">
                  <c:v>NE</c:v>
                </c:pt>
                <c:pt idx="24">
                  <c:v>GE</c:v>
                </c:pt>
                <c:pt idx="25">
                  <c:v>JU</c:v>
                </c:pt>
              </c:strCache>
            </c:strRef>
          </c:cat>
          <c:val>
            <c:numRef>
              <c:f>Analyse_unüberbaut_Kantone!$E$4:$E$29</c:f>
              <c:numCache>
                <c:formatCode>#,##0</c:formatCode>
                <c:ptCount val="26"/>
                <c:pt idx="0">
                  <c:v>26733.027133931711</c:v>
                </c:pt>
                <c:pt idx="1">
                  <c:v>23436.87949579937</c:v>
                </c:pt>
                <c:pt idx="2">
                  <c:v>8711.2300318370453</c:v>
                </c:pt>
                <c:pt idx="3">
                  <c:v>979.99069143319105</c:v>
                </c:pt>
                <c:pt idx="4">
                  <c:v>3389.218511341403</c:v>
                </c:pt>
                <c:pt idx="5">
                  <c:v>921.88219067175851</c:v>
                </c:pt>
                <c:pt idx="6">
                  <c:v>872.36950086803824</c:v>
                </c:pt>
                <c:pt idx="7">
                  <c:v>1226.67041228836</c:v>
                </c:pt>
                <c:pt idx="8">
                  <c:v>1906.1709816941384</c:v>
                </c:pt>
                <c:pt idx="9">
                  <c:v>8254.8727667563562</c:v>
                </c:pt>
                <c:pt idx="10">
                  <c:v>7502.1761009948323</c:v>
                </c:pt>
                <c:pt idx="11">
                  <c:v>1970.3568331564773</c:v>
                </c:pt>
                <c:pt idx="12">
                  <c:v>7168.7575913705232</c:v>
                </c:pt>
                <c:pt idx="13">
                  <c:v>2587.5981062126129</c:v>
                </c:pt>
                <c:pt idx="14">
                  <c:v>1393.614813394882</c:v>
                </c:pt>
                <c:pt idx="15">
                  <c:v>351.7920228509962</c:v>
                </c:pt>
                <c:pt idx="16">
                  <c:v>13373.862057387287</c:v>
                </c:pt>
                <c:pt idx="17">
                  <c:v>6380.0195904347856</c:v>
                </c:pt>
                <c:pt idx="18">
                  <c:v>18386.014187674667</c:v>
                </c:pt>
                <c:pt idx="19">
                  <c:v>9271.470162366295</c:v>
                </c:pt>
                <c:pt idx="20">
                  <c:v>9540.5005561528651</c:v>
                </c:pt>
                <c:pt idx="21">
                  <c:v>17766.475770630052</c:v>
                </c:pt>
                <c:pt idx="22">
                  <c:v>11661.981164859902</c:v>
                </c:pt>
                <c:pt idx="23">
                  <c:v>4532.3259699150294</c:v>
                </c:pt>
                <c:pt idx="24">
                  <c:v>6447.5246819410113</c:v>
                </c:pt>
                <c:pt idx="25">
                  <c:v>3439.6584747649613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1C-4809-BB15-438DEF5F3617}"/>
            </c:ext>
          </c:extLst>
        </c:ser>
        <c:ser>
          <c:idx val="1"/>
          <c:order val="1"/>
          <c:tx>
            <c:strRef>
              <c:f>Analyse_unüberbaut_Kantone!$N$3</c:f>
              <c:strCache>
                <c:ptCount val="1"/>
                <c:pt idx="0">
                  <c:v>Unschärfe</c:v>
                </c:pt>
              </c:strCache>
            </c:strRef>
          </c:tx>
          <c:invertIfNegative val="0"/>
          <c:cat>
            <c:strRef>
              <c:f>Analyse_unüberbaut_Kantone!$B$4:$B$29</c:f>
              <c:strCache>
                <c:ptCount val="26"/>
                <c:pt idx="0">
                  <c:v>ZH</c:v>
                </c:pt>
                <c:pt idx="1">
                  <c:v>BE</c:v>
                </c:pt>
                <c:pt idx="2">
                  <c:v>LU</c:v>
                </c:pt>
                <c:pt idx="3">
                  <c:v>UR</c:v>
                </c:pt>
                <c:pt idx="4">
                  <c:v>SZ</c:v>
                </c:pt>
                <c:pt idx="5">
                  <c:v>OW</c:v>
                </c:pt>
                <c:pt idx="6">
                  <c:v>NW</c:v>
                </c:pt>
                <c:pt idx="7">
                  <c:v>GL</c:v>
                </c:pt>
                <c:pt idx="8">
                  <c:v>ZG</c:v>
                </c:pt>
                <c:pt idx="9">
                  <c:v>FR</c:v>
                </c:pt>
                <c:pt idx="10">
                  <c:v>SO</c:v>
                </c:pt>
                <c:pt idx="11">
                  <c:v>BS</c:v>
                </c:pt>
                <c:pt idx="12">
                  <c:v>BL</c:v>
                </c:pt>
                <c:pt idx="13">
                  <c:v>SH</c:v>
                </c:pt>
                <c:pt idx="14">
                  <c:v>AR</c:v>
                </c:pt>
                <c:pt idx="15">
                  <c:v>AI</c:v>
                </c:pt>
                <c:pt idx="16">
                  <c:v>SG</c:v>
                </c:pt>
                <c:pt idx="17">
                  <c:v>GR</c:v>
                </c:pt>
                <c:pt idx="18">
                  <c:v>AG</c:v>
                </c:pt>
                <c:pt idx="19">
                  <c:v>TG</c:v>
                </c:pt>
                <c:pt idx="20">
                  <c:v>TI</c:v>
                </c:pt>
                <c:pt idx="21">
                  <c:v>VD</c:v>
                </c:pt>
                <c:pt idx="22">
                  <c:v>VS</c:v>
                </c:pt>
                <c:pt idx="23">
                  <c:v>NE</c:v>
                </c:pt>
                <c:pt idx="24">
                  <c:v>GE</c:v>
                </c:pt>
                <c:pt idx="25">
                  <c:v>JU</c:v>
                </c:pt>
              </c:strCache>
            </c:strRef>
          </c:cat>
          <c:val>
            <c:numRef>
              <c:f>Analyse_unüberbaut_Kantone!$F$4:$F$29</c:f>
              <c:numCache>
                <c:formatCode>#,##0</c:formatCode>
                <c:ptCount val="26"/>
                <c:pt idx="0">
                  <c:v>1530.6176927480942</c:v>
                </c:pt>
                <c:pt idx="1">
                  <c:v>1131.8818603817392</c:v>
                </c:pt>
                <c:pt idx="2">
                  <c:v>476.50078161085924</c:v>
                </c:pt>
                <c:pt idx="3">
                  <c:v>45.003396980912044</c:v>
                </c:pt>
                <c:pt idx="4">
                  <c:v>153.63248633916396</c:v>
                </c:pt>
                <c:pt idx="5">
                  <c:v>32.374653404020385</c:v>
                </c:pt>
                <c:pt idx="6">
                  <c:v>37.733842355408342</c:v>
                </c:pt>
                <c:pt idx="7">
                  <c:v>81.273299450043453</c:v>
                </c:pt>
                <c:pt idx="8">
                  <c:v>122.47473263510216</c:v>
                </c:pt>
                <c:pt idx="9">
                  <c:v>639.61481069258434</c:v>
                </c:pt>
                <c:pt idx="10">
                  <c:v>507.25933653914092</c:v>
                </c:pt>
                <c:pt idx="11">
                  <c:v>68.612426849134508</c:v>
                </c:pt>
                <c:pt idx="12">
                  <c:v>367.62697877313917</c:v>
                </c:pt>
                <c:pt idx="13">
                  <c:v>142.93048784922982</c:v>
                </c:pt>
                <c:pt idx="14">
                  <c:v>67.779196643300168</c:v>
                </c:pt>
                <c:pt idx="15">
                  <c:v>18.052998641651591</c:v>
                </c:pt>
                <c:pt idx="16">
                  <c:v>682.58452841419512</c:v>
                </c:pt>
                <c:pt idx="17">
                  <c:v>416.09987137227176</c:v>
                </c:pt>
                <c:pt idx="18">
                  <c:v>983.49273364124792</c:v>
                </c:pt>
                <c:pt idx="19">
                  <c:v>500.5642511692422</c:v>
                </c:pt>
                <c:pt idx="20">
                  <c:v>709.3318553699936</c:v>
                </c:pt>
                <c:pt idx="21">
                  <c:v>1744.1411739889422</c:v>
                </c:pt>
                <c:pt idx="22">
                  <c:v>1841.9035576163114</c:v>
                </c:pt>
                <c:pt idx="23">
                  <c:v>316.6669775749026</c:v>
                </c:pt>
                <c:pt idx="24">
                  <c:v>808.5908884639714</c:v>
                </c:pt>
                <c:pt idx="25">
                  <c:v>229.15113324054596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1C-4809-BB15-438DEF5F3617}"/>
            </c:ext>
          </c:extLst>
        </c:ser>
        <c:ser>
          <c:idx val="2"/>
          <c:order val="2"/>
          <c:tx>
            <c:strRef>
              <c:f>Analyse_unüberbaut_Kantone!$O$3</c:f>
              <c:strCache>
                <c:ptCount val="1"/>
                <c:pt idx="0">
                  <c:v>Unüberbaut</c:v>
                </c:pt>
              </c:strCache>
            </c:strRef>
          </c:tx>
          <c:invertIfNegative val="0"/>
          <c:cat>
            <c:strRef>
              <c:f>Analyse_unüberbaut_Kantone!$B$4:$B$29</c:f>
              <c:strCache>
                <c:ptCount val="26"/>
                <c:pt idx="0">
                  <c:v>ZH</c:v>
                </c:pt>
                <c:pt idx="1">
                  <c:v>BE</c:v>
                </c:pt>
                <c:pt idx="2">
                  <c:v>LU</c:v>
                </c:pt>
                <c:pt idx="3">
                  <c:v>UR</c:v>
                </c:pt>
                <c:pt idx="4">
                  <c:v>SZ</c:v>
                </c:pt>
                <c:pt idx="5">
                  <c:v>OW</c:v>
                </c:pt>
                <c:pt idx="6">
                  <c:v>NW</c:v>
                </c:pt>
                <c:pt idx="7">
                  <c:v>GL</c:v>
                </c:pt>
                <c:pt idx="8">
                  <c:v>ZG</c:v>
                </c:pt>
                <c:pt idx="9">
                  <c:v>FR</c:v>
                </c:pt>
                <c:pt idx="10">
                  <c:v>SO</c:v>
                </c:pt>
                <c:pt idx="11">
                  <c:v>BS</c:v>
                </c:pt>
                <c:pt idx="12">
                  <c:v>BL</c:v>
                </c:pt>
                <c:pt idx="13">
                  <c:v>SH</c:v>
                </c:pt>
                <c:pt idx="14">
                  <c:v>AR</c:v>
                </c:pt>
                <c:pt idx="15">
                  <c:v>AI</c:v>
                </c:pt>
                <c:pt idx="16">
                  <c:v>SG</c:v>
                </c:pt>
                <c:pt idx="17">
                  <c:v>GR</c:v>
                </c:pt>
                <c:pt idx="18">
                  <c:v>AG</c:v>
                </c:pt>
                <c:pt idx="19">
                  <c:v>TG</c:v>
                </c:pt>
                <c:pt idx="20">
                  <c:v>TI</c:v>
                </c:pt>
                <c:pt idx="21">
                  <c:v>VD</c:v>
                </c:pt>
                <c:pt idx="22">
                  <c:v>VS</c:v>
                </c:pt>
                <c:pt idx="23">
                  <c:v>NE</c:v>
                </c:pt>
                <c:pt idx="24">
                  <c:v>GE</c:v>
                </c:pt>
                <c:pt idx="25">
                  <c:v>JU</c:v>
                </c:pt>
              </c:strCache>
            </c:strRef>
          </c:cat>
          <c:val>
            <c:numRef>
              <c:f>Analyse_unüberbaut_Kantone!$G$4:$G$29</c:f>
              <c:numCache>
                <c:formatCode>#,##0</c:formatCode>
                <c:ptCount val="26"/>
                <c:pt idx="0">
                  <c:v>2059.7173329091142</c:v>
                </c:pt>
                <c:pt idx="1">
                  <c:v>1757.6809627198452</c:v>
                </c:pt>
                <c:pt idx="2">
                  <c:v>921.95574415754515</c:v>
                </c:pt>
                <c:pt idx="3">
                  <c:v>96.566196134780739</c:v>
                </c:pt>
                <c:pt idx="4">
                  <c:v>289.4658856381655</c:v>
                </c:pt>
                <c:pt idx="5">
                  <c:v>52.480225515854464</c:v>
                </c:pt>
                <c:pt idx="6">
                  <c:v>71.911789714798573</c:v>
                </c:pt>
                <c:pt idx="7">
                  <c:v>192.91218879569965</c:v>
                </c:pt>
                <c:pt idx="8">
                  <c:v>252.65713303797548</c:v>
                </c:pt>
                <c:pt idx="9">
                  <c:v>1246.7531193435316</c:v>
                </c:pt>
                <c:pt idx="10">
                  <c:v>788.59835954076732</c:v>
                </c:pt>
                <c:pt idx="11">
                  <c:v>63.581003235675027</c:v>
                </c:pt>
                <c:pt idx="12">
                  <c:v>530.98927561858693</c:v>
                </c:pt>
                <c:pt idx="13">
                  <c:v>241.92541559066629</c:v>
                </c:pt>
                <c:pt idx="14">
                  <c:v>94.990156296525498</c:v>
                </c:pt>
                <c:pt idx="15">
                  <c:v>32.82204651939773</c:v>
                </c:pt>
                <c:pt idx="16">
                  <c:v>1045.0391563922283</c:v>
                </c:pt>
                <c:pt idx="17">
                  <c:v>643.4599529427328</c:v>
                </c:pt>
                <c:pt idx="18">
                  <c:v>1816.4691345238466</c:v>
                </c:pt>
                <c:pt idx="19">
                  <c:v>948.94717263585335</c:v>
                </c:pt>
                <c:pt idx="20">
                  <c:v>880.83955871879346</c:v>
                </c:pt>
                <c:pt idx="21">
                  <c:v>2871.4228229081914</c:v>
                </c:pt>
                <c:pt idx="22">
                  <c:v>3295.6527194887649</c:v>
                </c:pt>
                <c:pt idx="23">
                  <c:v>623.94550691335303</c:v>
                </c:pt>
                <c:pt idx="24">
                  <c:v>1228.2855540767989</c:v>
                </c:pt>
                <c:pt idx="25">
                  <c:v>425.71888385826742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1C-4809-BB15-438DEF5F3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4579976"/>
        <c:axId val="344580368"/>
      </c:barChart>
      <c:catAx>
        <c:axId val="34457997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344580368"/>
        <c:crosses val="autoZero"/>
        <c:auto val="1"/>
        <c:lblAlgn val="ctr"/>
        <c:lblOffset val="100"/>
        <c:noMultiLvlLbl val="0"/>
      </c:catAx>
      <c:valAx>
        <c:axId val="344580368"/>
        <c:scaling>
          <c:orientation val="minMax"/>
          <c:max val="30000"/>
        </c:scaling>
        <c:delete val="0"/>
        <c:axPos val="t"/>
        <c:majorGridlines/>
        <c:numFmt formatCode="#,##0" sourceLinked="0"/>
        <c:majorTickMark val="out"/>
        <c:minorTickMark val="none"/>
        <c:tickLblPos val="high"/>
        <c:crossAx val="34457997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CH" sz="1000"/>
              <a:t>Abb. 5: Fläche der Bauzonen nach Hauptnutzungen (in Prozenten)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8854583333333331"/>
          <c:y val="0.14399712132757644"/>
          <c:w val="0.34124409722222232"/>
          <c:h val="0.83209127084920864"/>
        </c:manualLayout>
      </c:layout>
      <c:pieChart>
        <c:varyColors val="1"/>
        <c:ser>
          <c:idx val="0"/>
          <c:order val="0"/>
          <c:spPr>
            <a:ln>
              <a:solidFill>
                <a:schemeClr val="bg1"/>
              </a:solidFill>
            </a:ln>
          </c:spPr>
          <c:dLbls>
            <c:delete val="1"/>
          </c:dLbls>
          <c:cat>
            <c:strRef>
              <c:f>Statistik_Hauptnutzung!$B$4:$B$12</c:f>
              <c:strCache>
                <c:ptCount val="9"/>
                <c:pt idx="0">
                  <c:v>Wohnzonen</c:v>
                </c:pt>
                <c:pt idx="1">
                  <c:v>Arbeitszonen</c:v>
                </c:pt>
                <c:pt idx="2">
                  <c:v>Mischzonen</c:v>
                </c:pt>
                <c:pt idx="3">
                  <c:v>Zentrumszonen</c:v>
                </c:pt>
                <c:pt idx="4">
                  <c:v>Zonen für öffentliche Nutzungen</c:v>
                </c:pt>
                <c:pt idx="5">
                  <c:v>eingeschränkte Bauzonen</c:v>
                </c:pt>
                <c:pt idx="6">
                  <c:v>Tourismus- und Freizeitzonen</c:v>
                </c:pt>
                <c:pt idx="7">
                  <c:v>Verkehrszonen innerhalb der Bauzonen</c:v>
                </c:pt>
                <c:pt idx="8">
                  <c:v>weitere Bauzonen</c:v>
                </c:pt>
              </c:strCache>
            </c:strRef>
          </c:cat>
          <c:val>
            <c:numRef>
              <c:f>Statistik_Hauptnutzung!$C$4:$C$12</c:f>
              <c:numCache>
                <c:formatCode>#,##0</c:formatCode>
                <c:ptCount val="9"/>
                <c:pt idx="0">
                  <c:v>106941.5257504466</c:v>
                </c:pt>
                <c:pt idx="1">
                  <c:v>31434.862157436513</c:v>
                </c:pt>
                <c:pt idx="2">
                  <c:v>24245.520528054916</c:v>
                </c:pt>
                <c:pt idx="3">
                  <c:v>25853.33440802915</c:v>
                </c:pt>
                <c:pt idx="4">
                  <c:v>25631.687169836769</c:v>
                </c:pt>
                <c:pt idx="5">
                  <c:v>8498.2631739468907</c:v>
                </c:pt>
                <c:pt idx="6">
                  <c:v>2878.6585115455223</c:v>
                </c:pt>
                <c:pt idx="7">
                  <c:v>7097.784276292572</c:v>
                </c:pt>
                <c:pt idx="8">
                  <c:v>1755.4870751125318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DB-49D2-BB17-6BDDAD62B88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Abb. 22: Überbaute/unüberbaute Bauzonen nach Kantonen (in Prozenten)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Analyse_unüberbaut_Kantone!$M$3</c:f>
              <c:strCache>
                <c:ptCount val="1"/>
                <c:pt idx="0">
                  <c:v>Überbaut</c:v>
                </c:pt>
              </c:strCache>
            </c:strRef>
          </c:tx>
          <c:invertIfNegative val="0"/>
          <c:dLbls>
            <c:dLbl>
              <c:idx val="17"/>
              <c:tx>
                <c:rich>
                  <a:bodyPr/>
                  <a:lstStyle/>
                  <a:p>
                    <a:r>
                      <a:rPr lang="en-US"/>
                      <a:t>86%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EDCE-4A5D-A16C-6331FC2DD696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r>
                      <a:rPr lang="en-US"/>
                      <a:t>87%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EDCE-4A5D-A16C-6331FC2DD6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Analyse_unüberbaut_Kantone!$B$4:$B$29</c:f>
              <c:strCache>
                <c:ptCount val="26"/>
                <c:pt idx="0">
                  <c:v>ZH</c:v>
                </c:pt>
                <c:pt idx="1">
                  <c:v>BE</c:v>
                </c:pt>
                <c:pt idx="2">
                  <c:v>LU</c:v>
                </c:pt>
                <c:pt idx="3">
                  <c:v>UR</c:v>
                </c:pt>
                <c:pt idx="4">
                  <c:v>SZ</c:v>
                </c:pt>
                <c:pt idx="5">
                  <c:v>OW</c:v>
                </c:pt>
                <c:pt idx="6">
                  <c:v>NW</c:v>
                </c:pt>
                <c:pt idx="7">
                  <c:v>GL</c:v>
                </c:pt>
                <c:pt idx="8">
                  <c:v>ZG</c:v>
                </c:pt>
                <c:pt idx="9">
                  <c:v>FR</c:v>
                </c:pt>
                <c:pt idx="10">
                  <c:v>SO</c:v>
                </c:pt>
                <c:pt idx="11">
                  <c:v>BS</c:v>
                </c:pt>
                <c:pt idx="12">
                  <c:v>BL</c:v>
                </c:pt>
                <c:pt idx="13">
                  <c:v>SH</c:v>
                </c:pt>
                <c:pt idx="14">
                  <c:v>AR</c:v>
                </c:pt>
                <c:pt idx="15">
                  <c:v>AI</c:v>
                </c:pt>
                <c:pt idx="16">
                  <c:v>SG</c:v>
                </c:pt>
                <c:pt idx="17">
                  <c:v>GR</c:v>
                </c:pt>
                <c:pt idx="18">
                  <c:v>AG</c:v>
                </c:pt>
                <c:pt idx="19">
                  <c:v>TG</c:v>
                </c:pt>
                <c:pt idx="20">
                  <c:v>TI</c:v>
                </c:pt>
                <c:pt idx="21">
                  <c:v>VD</c:v>
                </c:pt>
                <c:pt idx="22">
                  <c:v>VS</c:v>
                </c:pt>
                <c:pt idx="23">
                  <c:v>NE</c:v>
                </c:pt>
                <c:pt idx="24">
                  <c:v>GE</c:v>
                </c:pt>
                <c:pt idx="25">
                  <c:v>JU</c:v>
                </c:pt>
              </c:strCache>
            </c:strRef>
          </c:cat>
          <c:val>
            <c:numRef>
              <c:f>Analyse_unüberbaut_Kantone!$H$4:$H$29</c:f>
              <c:numCache>
                <c:formatCode>0%</c:formatCode>
                <c:ptCount val="26"/>
                <c:pt idx="0">
                  <c:v>0.88159838586626305</c:v>
                </c:pt>
                <c:pt idx="1">
                  <c:v>0.89024104403856219</c:v>
                </c:pt>
                <c:pt idx="2">
                  <c:v>0.8616716237640073</c:v>
                </c:pt>
                <c:pt idx="3">
                  <c:v>0.87377442383970005</c:v>
                </c:pt>
                <c:pt idx="4">
                  <c:v>0.88437846204575532</c:v>
                </c:pt>
                <c:pt idx="5">
                  <c:v>0.9157129686758283</c:v>
                </c:pt>
                <c:pt idx="6">
                  <c:v>0.88834629081311511</c:v>
                </c:pt>
                <c:pt idx="7">
                  <c:v>0.81731391524784636</c:v>
                </c:pt>
                <c:pt idx="8">
                  <c:v>0.83556244358086595</c:v>
                </c:pt>
                <c:pt idx="9">
                  <c:v>0.81399041927554805</c:v>
                </c:pt>
                <c:pt idx="10">
                  <c:v>0.85271053442522937</c:v>
                </c:pt>
                <c:pt idx="11">
                  <c:v>0.93712710112289044</c:v>
                </c:pt>
                <c:pt idx="12">
                  <c:v>0.88861105589351552</c:v>
                </c:pt>
                <c:pt idx="13">
                  <c:v>0.87052586778798069</c:v>
                </c:pt>
                <c:pt idx="14">
                  <c:v>0.89541826725007856</c:v>
                </c:pt>
                <c:pt idx="15">
                  <c:v>0.87365481510018239</c:v>
                </c:pt>
                <c:pt idx="16">
                  <c:v>0.88559909175165297</c:v>
                </c:pt>
                <c:pt idx="17">
                  <c:v>0.85757799396370316</c:v>
                </c:pt>
                <c:pt idx="18">
                  <c:v>0.86783890150799525</c:v>
                </c:pt>
                <c:pt idx="19">
                  <c:v>0.86479676211040524</c:v>
                </c:pt>
                <c:pt idx="20">
                  <c:v>0.85713608142076403</c:v>
                </c:pt>
                <c:pt idx="21">
                  <c:v>0.79378269162073467</c:v>
                </c:pt>
                <c:pt idx="22">
                  <c:v>0.69418465866378309</c:v>
                </c:pt>
                <c:pt idx="23">
                  <c:v>0.82813391885825416</c:v>
                </c:pt>
                <c:pt idx="24">
                  <c:v>0.75992690436766919</c:v>
                </c:pt>
                <c:pt idx="25">
                  <c:v>0.840062166278705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CE-4A5D-A16C-6331FC2DD696}"/>
            </c:ext>
          </c:extLst>
        </c:ser>
        <c:ser>
          <c:idx val="1"/>
          <c:order val="1"/>
          <c:tx>
            <c:strRef>
              <c:f>Analyse_unüberbaut_Kantone!$N$3</c:f>
              <c:strCache>
                <c:ptCount val="1"/>
                <c:pt idx="0">
                  <c:v>Unschärfe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Analyse_unüberbaut_Kantone!$B$4:$B$29</c:f>
              <c:strCache>
                <c:ptCount val="26"/>
                <c:pt idx="0">
                  <c:v>ZH</c:v>
                </c:pt>
                <c:pt idx="1">
                  <c:v>BE</c:v>
                </c:pt>
                <c:pt idx="2">
                  <c:v>LU</c:v>
                </c:pt>
                <c:pt idx="3">
                  <c:v>UR</c:v>
                </c:pt>
                <c:pt idx="4">
                  <c:v>SZ</c:v>
                </c:pt>
                <c:pt idx="5">
                  <c:v>OW</c:v>
                </c:pt>
                <c:pt idx="6">
                  <c:v>NW</c:v>
                </c:pt>
                <c:pt idx="7">
                  <c:v>GL</c:v>
                </c:pt>
                <c:pt idx="8">
                  <c:v>ZG</c:v>
                </c:pt>
                <c:pt idx="9">
                  <c:v>FR</c:v>
                </c:pt>
                <c:pt idx="10">
                  <c:v>SO</c:v>
                </c:pt>
                <c:pt idx="11">
                  <c:v>BS</c:v>
                </c:pt>
                <c:pt idx="12">
                  <c:v>BL</c:v>
                </c:pt>
                <c:pt idx="13">
                  <c:v>SH</c:v>
                </c:pt>
                <c:pt idx="14">
                  <c:v>AR</c:v>
                </c:pt>
                <c:pt idx="15">
                  <c:v>AI</c:v>
                </c:pt>
                <c:pt idx="16">
                  <c:v>SG</c:v>
                </c:pt>
                <c:pt idx="17">
                  <c:v>GR</c:v>
                </c:pt>
                <c:pt idx="18">
                  <c:v>AG</c:v>
                </c:pt>
                <c:pt idx="19">
                  <c:v>TG</c:v>
                </c:pt>
                <c:pt idx="20">
                  <c:v>TI</c:v>
                </c:pt>
                <c:pt idx="21">
                  <c:v>VD</c:v>
                </c:pt>
                <c:pt idx="22">
                  <c:v>VS</c:v>
                </c:pt>
                <c:pt idx="23">
                  <c:v>NE</c:v>
                </c:pt>
                <c:pt idx="24">
                  <c:v>GE</c:v>
                </c:pt>
                <c:pt idx="25">
                  <c:v>JU</c:v>
                </c:pt>
              </c:strCache>
            </c:strRef>
          </c:cat>
          <c:val>
            <c:numRef>
              <c:f>Analyse_unüberbaut_Kantone!$I$4:$I$29</c:f>
              <c:numCache>
                <c:formatCode>0%</c:formatCode>
                <c:ptCount val="26"/>
                <c:pt idx="0">
                  <c:v>5.0476516577963933E-2</c:v>
                </c:pt>
                <c:pt idx="1">
                  <c:v>4.2994106331226897E-2</c:v>
                </c:pt>
                <c:pt idx="2">
                  <c:v>4.7133091505432566E-2</c:v>
                </c:pt>
                <c:pt idx="3">
                  <c:v>4.0125704878194217E-2</c:v>
                </c:pt>
                <c:pt idx="4">
                  <c:v>4.0088669861277335E-2</c:v>
                </c:pt>
                <c:pt idx="5">
                  <c:v>3.2158002701889822E-2</c:v>
                </c:pt>
                <c:pt idx="6">
                  <c:v>3.8424909239948818E-2</c:v>
                </c:pt>
                <c:pt idx="7">
                  <c:v>5.4151300881797565E-2</c:v>
                </c:pt>
                <c:pt idx="8">
                  <c:v>5.368631033641439E-2</c:v>
                </c:pt>
                <c:pt idx="9">
                  <c:v>6.3070666579769202E-2</c:v>
                </c:pt>
                <c:pt idx="10">
                  <c:v>5.7655988626436019E-2</c:v>
                </c:pt>
                <c:pt idx="11">
                  <c:v>3.2632954392900815E-2</c:v>
                </c:pt>
                <c:pt idx="12">
                  <c:v>4.5569597467737505E-2</c:v>
                </c:pt>
                <c:pt idx="13">
                  <c:v>4.8085012378690742E-2</c:v>
                </c:pt>
                <c:pt idx="14">
                  <c:v>4.3549143013270626E-2</c:v>
                </c:pt>
                <c:pt idx="15">
                  <c:v>4.4833561211694489E-2</c:v>
                </c:pt>
                <c:pt idx="16">
                  <c:v>4.5199826034801778E-2</c:v>
                </c:pt>
                <c:pt idx="17">
                  <c:v>5.5930563836351782E-2</c:v>
                </c:pt>
                <c:pt idx="18">
                  <c:v>4.6421875067217178E-2</c:v>
                </c:pt>
                <c:pt idx="19">
                  <c:v>4.6690151190531104E-2</c:v>
                </c:pt>
                <c:pt idx="20">
                  <c:v>6.3727675855188612E-2</c:v>
                </c:pt>
                <c:pt idx="21">
                  <c:v>7.7925925970313767E-2</c:v>
                </c:pt>
                <c:pt idx="22">
                  <c:v>0.10964013527034772</c:v>
                </c:pt>
                <c:pt idx="23">
                  <c:v>5.7860504044244511E-2</c:v>
                </c:pt>
                <c:pt idx="24">
                  <c:v>9.5303236681110987E-2</c:v>
                </c:pt>
                <c:pt idx="25">
                  <c:v>5.5965206664428273E-2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DCE-4A5D-A16C-6331FC2DD696}"/>
            </c:ext>
          </c:extLst>
        </c:ser>
        <c:ser>
          <c:idx val="2"/>
          <c:order val="2"/>
          <c:tx>
            <c:strRef>
              <c:f>Analyse_unüberbaut_Kantone!$O$3</c:f>
              <c:strCache>
                <c:ptCount val="1"/>
                <c:pt idx="0">
                  <c:v>Unüberbaut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Analyse_unüberbaut_Kantone!$B$4:$B$29</c:f>
              <c:strCache>
                <c:ptCount val="26"/>
                <c:pt idx="0">
                  <c:v>ZH</c:v>
                </c:pt>
                <c:pt idx="1">
                  <c:v>BE</c:v>
                </c:pt>
                <c:pt idx="2">
                  <c:v>LU</c:v>
                </c:pt>
                <c:pt idx="3">
                  <c:v>UR</c:v>
                </c:pt>
                <c:pt idx="4">
                  <c:v>SZ</c:v>
                </c:pt>
                <c:pt idx="5">
                  <c:v>OW</c:v>
                </c:pt>
                <c:pt idx="6">
                  <c:v>NW</c:v>
                </c:pt>
                <c:pt idx="7">
                  <c:v>GL</c:v>
                </c:pt>
                <c:pt idx="8">
                  <c:v>ZG</c:v>
                </c:pt>
                <c:pt idx="9">
                  <c:v>FR</c:v>
                </c:pt>
                <c:pt idx="10">
                  <c:v>SO</c:v>
                </c:pt>
                <c:pt idx="11">
                  <c:v>BS</c:v>
                </c:pt>
                <c:pt idx="12">
                  <c:v>BL</c:v>
                </c:pt>
                <c:pt idx="13">
                  <c:v>SH</c:v>
                </c:pt>
                <c:pt idx="14">
                  <c:v>AR</c:v>
                </c:pt>
                <c:pt idx="15">
                  <c:v>AI</c:v>
                </c:pt>
                <c:pt idx="16">
                  <c:v>SG</c:v>
                </c:pt>
                <c:pt idx="17">
                  <c:v>GR</c:v>
                </c:pt>
                <c:pt idx="18">
                  <c:v>AG</c:v>
                </c:pt>
                <c:pt idx="19">
                  <c:v>TG</c:v>
                </c:pt>
                <c:pt idx="20">
                  <c:v>TI</c:v>
                </c:pt>
                <c:pt idx="21">
                  <c:v>VD</c:v>
                </c:pt>
                <c:pt idx="22">
                  <c:v>VS</c:v>
                </c:pt>
                <c:pt idx="23">
                  <c:v>NE</c:v>
                </c:pt>
                <c:pt idx="24">
                  <c:v>GE</c:v>
                </c:pt>
                <c:pt idx="25">
                  <c:v>JU</c:v>
                </c:pt>
              </c:strCache>
            </c:strRef>
          </c:cat>
          <c:val>
            <c:numRef>
              <c:f>Analyse_unüberbaut_Kantone!$J$4:$J$29</c:f>
              <c:numCache>
                <c:formatCode>0%</c:formatCode>
                <c:ptCount val="26"/>
                <c:pt idx="0">
                  <c:v>6.7925097555773042E-2</c:v>
                </c:pt>
                <c:pt idx="1">
                  <c:v>6.6764849630210982E-2</c:v>
                </c:pt>
                <c:pt idx="2">
                  <c:v>9.1195284730560114E-2</c:v>
                </c:pt>
                <c:pt idx="3">
                  <c:v>8.6099871282105694E-2</c:v>
                </c:pt>
                <c:pt idx="4">
                  <c:v>7.5532868092967331E-2</c:v>
                </c:pt>
                <c:pt idx="5">
                  <c:v>5.21290286222819E-2</c:v>
                </c:pt>
                <c:pt idx="6">
                  <c:v>7.3228799946936055E-2</c:v>
                </c:pt>
                <c:pt idx="7">
                  <c:v>0.12853478387035613</c:v>
                </c:pt>
                <c:pt idx="8">
                  <c:v>0.11075124608271961</c:v>
                </c:pt>
                <c:pt idx="9">
                  <c:v>0.12293891414468266</c:v>
                </c:pt>
                <c:pt idx="10">
                  <c:v>8.9633476948334581E-2</c:v>
                </c:pt>
                <c:pt idx="11">
                  <c:v>3.0239944484208761E-2</c:v>
                </c:pt>
                <c:pt idx="12">
                  <c:v>6.5819346638747001E-2</c:v>
                </c:pt>
                <c:pt idx="13">
                  <c:v>8.1389119833328652E-2</c:v>
                </c:pt>
                <c:pt idx="14">
                  <c:v>6.1032589736650801E-2</c:v>
                </c:pt>
                <c:pt idx="15">
                  <c:v>8.1511623688123105E-2</c:v>
                </c:pt>
                <c:pt idx="16">
                  <c:v>6.9201082213545248E-2</c:v>
                </c:pt>
                <c:pt idx="17">
                  <c:v>8.649144219994509E-2</c:v>
                </c:pt>
                <c:pt idx="18">
                  <c:v>8.5739223424787639E-2</c:v>
                </c:pt>
                <c:pt idx="19">
                  <c:v>8.8513086699063659E-2</c:v>
                </c:pt>
                <c:pt idx="20">
                  <c:v>7.9136242724047332E-2</c:v>
                </c:pt>
                <c:pt idx="21">
                  <c:v>0.12829138240895155</c:v>
                </c:pt>
                <c:pt idx="22">
                  <c:v>0.19617520606586922</c:v>
                </c:pt>
                <c:pt idx="23">
                  <c:v>0.11400557709750124</c:v>
                </c:pt>
                <c:pt idx="24">
                  <c:v>0.14476985895121988</c:v>
                </c:pt>
                <c:pt idx="25">
                  <c:v>0.10397262705686679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DCE-4A5D-A16C-6331FC2DD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4581152"/>
        <c:axId val="344581544"/>
      </c:barChart>
      <c:catAx>
        <c:axId val="344581152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344581544"/>
        <c:crosses val="autoZero"/>
        <c:auto val="1"/>
        <c:lblAlgn val="ctr"/>
        <c:lblOffset val="100"/>
        <c:noMultiLvlLbl val="0"/>
      </c:catAx>
      <c:valAx>
        <c:axId val="344581544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high"/>
        <c:crossAx val="3445811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Abb. 28: Erschliessung der Bauzonen mit dem ÖV nach Hauptnutzungen (in Hektaren)</a:t>
            </a:r>
          </a:p>
        </c:rich>
      </c:tx>
      <c:overlay val="0"/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Analyse_Erschl_OeV_HN!$O$3</c:f>
              <c:strCache>
                <c:ptCount val="1"/>
                <c:pt idx="0">
                  <c:v>Sehr gute Erschliessung (A)</c:v>
                </c:pt>
              </c:strCache>
            </c:strRef>
          </c:tx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Analyse_Erschl_OeV_HN!$B$4:$B$12</c15:sqref>
                  </c15:fullRef>
                </c:ext>
              </c:extLst>
              <c:f>Analyse_Erschl_OeV_HN!$B$4:$B$8</c:f>
              <c:strCache>
                <c:ptCount val="5"/>
                <c:pt idx="0">
                  <c:v>Wohnzonen</c:v>
                </c:pt>
                <c:pt idx="1">
                  <c:v>Arbeitszonen</c:v>
                </c:pt>
                <c:pt idx="2">
                  <c:v>Mischzonen</c:v>
                </c:pt>
                <c:pt idx="3">
                  <c:v>Zentrumszonen</c:v>
                </c:pt>
                <c:pt idx="4">
                  <c:v>Zonen für öffentliche Nutzungen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Analyse_Erschl_OeV_HN!$C$4:$C$12</c15:sqref>
                  </c15:fullRef>
                </c:ext>
              </c:extLst>
              <c:f>Analyse_Erschl_OeV_HN!$C$4:$C$8</c:f>
              <c:numCache>
                <c:formatCode>#,##0</c:formatCode>
                <c:ptCount val="5"/>
                <c:pt idx="0">
                  <c:v>6434.5500804541125</c:v>
                </c:pt>
                <c:pt idx="1">
                  <c:v>1423.0869895028075</c:v>
                </c:pt>
                <c:pt idx="2">
                  <c:v>3852.3237971264316</c:v>
                </c:pt>
                <c:pt idx="3">
                  <c:v>2729.715610445212</c:v>
                </c:pt>
                <c:pt idx="4">
                  <c:v>1922.3389977720917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6E-4583-96CB-5DB972E3388F}"/>
            </c:ext>
          </c:extLst>
        </c:ser>
        <c:ser>
          <c:idx val="1"/>
          <c:order val="1"/>
          <c:tx>
            <c:strRef>
              <c:f>Analyse_Erschl_OeV_HN!$P$3</c:f>
              <c:strCache>
                <c:ptCount val="1"/>
                <c:pt idx="0">
                  <c:v>Gute   Erschliessung (B)</c:v>
                </c:pt>
              </c:strCache>
            </c:strRef>
          </c:tx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Analyse_Erschl_OeV_HN!$B$4:$B$12</c15:sqref>
                  </c15:fullRef>
                </c:ext>
              </c:extLst>
              <c:f>Analyse_Erschl_OeV_HN!$B$4:$B$8</c:f>
              <c:strCache>
                <c:ptCount val="5"/>
                <c:pt idx="0">
                  <c:v>Wohnzonen</c:v>
                </c:pt>
                <c:pt idx="1">
                  <c:v>Arbeitszonen</c:v>
                </c:pt>
                <c:pt idx="2">
                  <c:v>Mischzonen</c:v>
                </c:pt>
                <c:pt idx="3">
                  <c:v>Zentrumszonen</c:v>
                </c:pt>
                <c:pt idx="4">
                  <c:v>Zonen für öffentliche Nutzungen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Analyse_Erschl_OeV_HN!$D$4:$D$12</c15:sqref>
                  </c15:fullRef>
                </c:ext>
              </c:extLst>
              <c:f>Analyse_Erschl_OeV_HN!$D$4:$D$8</c:f>
              <c:numCache>
                <c:formatCode>#,##0</c:formatCode>
                <c:ptCount val="5"/>
                <c:pt idx="0">
                  <c:v>14544.494725319502</c:v>
                </c:pt>
                <c:pt idx="1">
                  <c:v>3656.9936377080321</c:v>
                </c:pt>
                <c:pt idx="2">
                  <c:v>3930.0312341812632</c:v>
                </c:pt>
                <c:pt idx="3">
                  <c:v>2610.4796291102257</c:v>
                </c:pt>
                <c:pt idx="4">
                  <c:v>3970.2856747943597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6E-4583-96CB-5DB972E3388F}"/>
            </c:ext>
          </c:extLst>
        </c:ser>
        <c:ser>
          <c:idx val="2"/>
          <c:order val="2"/>
          <c:tx>
            <c:strRef>
              <c:f>Analyse_Erschl_OeV_HN!$Q$3</c:f>
              <c:strCache>
                <c:ptCount val="1"/>
                <c:pt idx="0">
                  <c:v>Mittelmässige Erschliessung (C)</c:v>
                </c:pt>
              </c:strCache>
            </c:strRef>
          </c:tx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Analyse_Erschl_OeV_HN!$B$4:$B$12</c15:sqref>
                  </c15:fullRef>
                </c:ext>
              </c:extLst>
              <c:f>Analyse_Erschl_OeV_HN!$B$4:$B$8</c:f>
              <c:strCache>
                <c:ptCount val="5"/>
                <c:pt idx="0">
                  <c:v>Wohnzonen</c:v>
                </c:pt>
                <c:pt idx="1">
                  <c:v>Arbeitszonen</c:v>
                </c:pt>
                <c:pt idx="2">
                  <c:v>Mischzonen</c:v>
                </c:pt>
                <c:pt idx="3">
                  <c:v>Zentrumszonen</c:v>
                </c:pt>
                <c:pt idx="4">
                  <c:v>Zonen für öffentliche Nutzungen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Analyse_Erschl_OeV_HN!$E$4:$E$12</c15:sqref>
                  </c15:fullRef>
                </c:ext>
              </c:extLst>
              <c:f>Analyse_Erschl_OeV_HN!$E$4:$E$8</c:f>
              <c:numCache>
                <c:formatCode>#,##0</c:formatCode>
                <c:ptCount val="5"/>
                <c:pt idx="0">
                  <c:v>25634.948274031125</c:v>
                </c:pt>
                <c:pt idx="1">
                  <c:v>7522.3899228305127</c:v>
                </c:pt>
                <c:pt idx="2">
                  <c:v>5787.0763013873402</c:v>
                </c:pt>
                <c:pt idx="3">
                  <c:v>4274.2952751930015</c:v>
                </c:pt>
                <c:pt idx="4">
                  <c:v>5881.7737141355146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6E-4583-96CB-5DB972E3388F}"/>
            </c:ext>
          </c:extLst>
        </c:ser>
        <c:ser>
          <c:idx val="3"/>
          <c:order val="3"/>
          <c:tx>
            <c:strRef>
              <c:f>Analyse_Erschl_OeV_HN!$R$3</c:f>
              <c:strCache>
                <c:ptCount val="1"/>
                <c:pt idx="0">
                  <c:v>Geringe Erschliessung (D)</c:v>
                </c:pt>
              </c:strCache>
            </c:strRef>
          </c:tx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Analyse_Erschl_OeV_HN!$B$4:$B$12</c15:sqref>
                  </c15:fullRef>
                </c:ext>
              </c:extLst>
              <c:f>Analyse_Erschl_OeV_HN!$B$4:$B$8</c:f>
              <c:strCache>
                <c:ptCount val="5"/>
                <c:pt idx="0">
                  <c:v>Wohnzonen</c:v>
                </c:pt>
                <c:pt idx="1">
                  <c:v>Arbeitszonen</c:v>
                </c:pt>
                <c:pt idx="2">
                  <c:v>Mischzonen</c:v>
                </c:pt>
                <c:pt idx="3">
                  <c:v>Zentrumszonen</c:v>
                </c:pt>
                <c:pt idx="4">
                  <c:v>Zonen für öffentliche Nutzungen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Analyse_Erschl_OeV_HN!$F$4:$F$12</c15:sqref>
                  </c15:fullRef>
                </c:ext>
              </c:extLst>
              <c:f>Analyse_Erschl_OeV_HN!$F$4:$F$8</c:f>
              <c:numCache>
                <c:formatCode>#,##0</c:formatCode>
                <c:ptCount val="5"/>
                <c:pt idx="0">
                  <c:v>35665.135349572294</c:v>
                </c:pt>
                <c:pt idx="1">
                  <c:v>9502.5346486241979</c:v>
                </c:pt>
                <c:pt idx="2">
                  <c:v>7187.6688693484739</c:v>
                </c:pt>
                <c:pt idx="3">
                  <c:v>9632.1875578781292</c:v>
                </c:pt>
                <c:pt idx="4">
                  <c:v>7560.1640660598678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F6E-4583-96CB-5DB972E3388F}"/>
            </c:ext>
          </c:extLst>
        </c:ser>
        <c:ser>
          <c:idx val="4"/>
          <c:order val="4"/>
          <c:tx>
            <c:strRef>
              <c:f>Analyse_Erschl_OeV_HN!$S$3</c:f>
              <c:strCache>
                <c:ptCount val="1"/>
                <c:pt idx="0">
                  <c:v>Marginale oder keine Erschliessung (-)</c:v>
                </c:pt>
              </c:strCache>
            </c:strRef>
          </c:tx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Analyse_Erschl_OeV_HN!$B$4:$B$12</c15:sqref>
                  </c15:fullRef>
                </c:ext>
              </c:extLst>
              <c:f>Analyse_Erschl_OeV_HN!$B$4:$B$8</c:f>
              <c:strCache>
                <c:ptCount val="5"/>
                <c:pt idx="0">
                  <c:v>Wohnzonen</c:v>
                </c:pt>
                <c:pt idx="1">
                  <c:v>Arbeitszonen</c:v>
                </c:pt>
                <c:pt idx="2">
                  <c:v>Mischzonen</c:v>
                </c:pt>
                <c:pt idx="3">
                  <c:v>Zentrumszonen</c:v>
                </c:pt>
                <c:pt idx="4">
                  <c:v>Zonen für öffentliche Nutzungen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Analyse_Erschl_OeV_HN!$G$4:$G$12</c15:sqref>
                  </c15:fullRef>
                </c:ext>
              </c:extLst>
              <c:f>Analyse_Erschl_OeV_HN!$G$4:$G$8</c:f>
              <c:numCache>
                <c:formatCode>#,##0</c:formatCode>
                <c:ptCount val="5"/>
                <c:pt idx="0">
                  <c:v>24662.397283317379</c:v>
                </c:pt>
                <c:pt idx="1">
                  <c:v>9329.8569587436505</c:v>
                </c:pt>
                <c:pt idx="2">
                  <c:v>3488.4203260114123</c:v>
                </c:pt>
                <c:pt idx="3">
                  <c:v>6606.6563315576614</c:v>
                </c:pt>
                <c:pt idx="4">
                  <c:v>6297.1247170238712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F6E-4583-96CB-5DB972E33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4582328"/>
        <c:axId val="344582720"/>
      </c:barChart>
      <c:catAx>
        <c:axId val="34458232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344582720"/>
        <c:crosses val="autoZero"/>
        <c:auto val="1"/>
        <c:lblAlgn val="ctr"/>
        <c:lblOffset val="100"/>
        <c:noMultiLvlLbl val="0"/>
      </c:catAx>
      <c:valAx>
        <c:axId val="344582720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high"/>
        <c:crossAx val="34458232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Abb. 29: Erschliessung der Bauzonen mit dem ÖV nach Hauptnutzungen (in Prozenten)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Analyse_Erschl_OeV_HN!$O$3</c:f>
              <c:strCache>
                <c:ptCount val="1"/>
                <c:pt idx="0">
                  <c:v>Sehr gute Erschliessung (A)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201578618545828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57-4FEB-A159-CBC832DB4D38}"/>
                </c:ext>
              </c:extLst>
            </c:dLbl>
            <c:dLbl>
              <c:idx val="1"/>
              <c:layout>
                <c:manualLayout>
                  <c:x val="6.6047358556374615E-3"/>
                  <c:y val="3.0738274961861671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57-4FEB-A159-CBC832DB4D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Analyse_Erschl_OeV_HN!$B$4:$B$12</c15:sqref>
                  </c15:fullRef>
                </c:ext>
              </c:extLst>
              <c:f>Analyse_Erschl_OeV_HN!$B$4:$B$8</c:f>
              <c:strCache>
                <c:ptCount val="5"/>
                <c:pt idx="0">
                  <c:v>Wohnzonen</c:v>
                </c:pt>
                <c:pt idx="1">
                  <c:v>Arbeitszonen</c:v>
                </c:pt>
                <c:pt idx="2">
                  <c:v>Mischzonen</c:v>
                </c:pt>
                <c:pt idx="3">
                  <c:v>Zentrumszonen</c:v>
                </c:pt>
                <c:pt idx="4">
                  <c:v>Zonen für öffentliche Nutzungen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Analyse_Erschl_OeV_HN!$H$4:$H$12</c15:sqref>
                  </c15:fullRef>
                </c:ext>
              </c:extLst>
              <c:f>Analyse_Erschl_OeV_HN!$H$4:$H$8</c:f>
              <c:numCache>
                <c:formatCode>0%</c:formatCode>
                <c:ptCount val="5"/>
                <c:pt idx="0">
                  <c:v>6.0168863662380903E-2</c:v>
                </c:pt>
                <c:pt idx="1">
                  <c:v>4.5270979156095514E-2</c:v>
                </c:pt>
                <c:pt idx="2">
                  <c:v>0.15888806316485715</c:v>
                </c:pt>
                <c:pt idx="3">
                  <c:v>0.10558466338498378</c:v>
                </c:pt>
                <c:pt idx="4">
                  <c:v>7.4998535408083461E-2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Analyse_Erschl_OeV_HN!$H$10</c15:sqref>
                  <c15:dLbl>
                    <c:idx val="4"/>
                    <c:layout>
                      <c:manualLayout>
                        <c:x val="1.1007893092729105E-2"/>
                        <c:y val="0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A67F-4F24-BB62-2CE6B80A13B9}"/>
                      </c:ext>
                    </c:extLst>
                  </c15:dLbl>
                </c15:categoryFilterException>
                <c15:categoryFilterException>
                  <c15:sqref>Analyse_Erschl_OeV_HN!$H$11</c15:sqref>
                  <c15:dLbl>
                    <c:idx val="4"/>
                    <c:dLblPos val="ct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2-A67F-4F24-BB62-2CE6B80A13B9}"/>
                      </c:ext>
                    </c:extLst>
                  </c15:dLbl>
                </c15:categoryFilterException>
                <c15:categoryFilterException>
                  <c15:sqref>Analyse_Erschl_OeV_HN!$H$12</c15:sqref>
                  <c15:dLbl>
                    <c:idx val="4"/>
                    <c:layout>
                      <c:manualLayout>
                        <c:x val="1.1007893092729105E-2"/>
                        <c:y val="-7.1568123441799418E-17"/>
                      </c:manualLayout>
                    </c:layout>
                    <c:dLblPos val="ct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3-A67F-4F24-BB62-2CE6B80A13B9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5-CA57-4FEB-A159-CBC832DB4D38}"/>
            </c:ext>
          </c:extLst>
        </c:ser>
        <c:ser>
          <c:idx val="1"/>
          <c:order val="1"/>
          <c:tx>
            <c:strRef>
              <c:f>Analyse_Erschl_OeV_HN!$P$3</c:f>
              <c:strCache>
                <c:ptCount val="1"/>
                <c:pt idx="0">
                  <c:v>Gute   Erschliessung (B)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Analyse_Erschl_OeV_HN!$B$4:$B$12</c15:sqref>
                  </c15:fullRef>
                </c:ext>
              </c:extLst>
              <c:f>Analyse_Erschl_OeV_HN!$B$4:$B$8</c:f>
              <c:strCache>
                <c:ptCount val="5"/>
                <c:pt idx="0">
                  <c:v>Wohnzonen</c:v>
                </c:pt>
                <c:pt idx="1">
                  <c:v>Arbeitszonen</c:v>
                </c:pt>
                <c:pt idx="2">
                  <c:v>Mischzonen</c:v>
                </c:pt>
                <c:pt idx="3">
                  <c:v>Zentrumszonen</c:v>
                </c:pt>
                <c:pt idx="4">
                  <c:v>Zonen für öffentliche Nutzungen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Analyse_Erschl_OeV_HN!$I$4:$I$12</c15:sqref>
                  </c15:fullRef>
                </c:ext>
              </c:extLst>
              <c:f>Analyse_Erschl_OeV_HN!$I$4:$I$8</c:f>
              <c:numCache>
                <c:formatCode>0%</c:formatCode>
                <c:ptCount val="5"/>
                <c:pt idx="0">
                  <c:v>0.13600418199001821</c:v>
                </c:pt>
                <c:pt idx="1">
                  <c:v>0.11633560279016775</c:v>
                </c:pt>
                <c:pt idx="2">
                  <c:v>0.16209308559219235</c:v>
                </c:pt>
                <c:pt idx="3">
                  <c:v>0.10097264779461999</c:v>
                </c:pt>
                <c:pt idx="4">
                  <c:v>0.15489755506514141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A57-4FEB-A159-CBC832DB4D38}"/>
            </c:ext>
          </c:extLst>
        </c:ser>
        <c:ser>
          <c:idx val="2"/>
          <c:order val="2"/>
          <c:tx>
            <c:strRef>
              <c:f>Analyse_Erschl_OeV_HN!$Q$3</c:f>
              <c:strCache>
                <c:ptCount val="1"/>
                <c:pt idx="0">
                  <c:v>Mittelmässige Erschliessung (C)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Analyse_Erschl_OeV_HN!$B$4:$B$12</c15:sqref>
                  </c15:fullRef>
                </c:ext>
              </c:extLst>
              <c:f>Analyse_Erschl_OeV_HN!$B$4:$B$8</c:f>
              <c:strCache>
                <c:ptCount val="5"/>
                <c:pt idx="0">
                  <c:v>Wohnzonen</c:v>
                </c:pt>
                <c:pt idx="1">
                  <c:v>Arbeitszonen</c:v>
                </c:pt>
                <c:pt idx="2">
                  <c:v>Mischzonen</c:v>
                </c:pt>
                <c:pt idx="3">
                  <c:v>Zentrumszonen</c:v>
                </c:pt>
                <c:pt idx="4">
                  <c:v>Zonen für öffentliche Nutzungen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Analyse_Erschl_OeV_HN!$J$4:$J$12</c15:sqref>
                  </c15:fullRef>
                </c:ext>
              </c:extLst>
              <c:f>Analyse_Erschl_OeV_HN!$J$4:$J$8</c:f>
              <c:numCache>
                <c:formatCode>0%</c:formatCode>
                <c:ptCount val="5"/>
                <c:pt idx="0">
                  <c:v>0.2397099546054835</c:v>
                </c:pt>
                <c:pt idx="1">
                  <c:v>0.23930087191610239</c:v>
                </c:pt>
                <c:pt idx="2">
                  <c:v>0.23868641197828733</c:v>
                </c:pt>
                <c:pt idx="3">
                  <c:v>0.16532858811825948</c:v>
                </c:pt>
                <c:pt idx="4">
                  <c:v>0.229472748913262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Analyse_Erschl_OeV_HN!$J$10</c15:sqref>
                  <c15:dLbl>
                    <c:idx val="4"/>
                    <c:layout>
                      <c:manualLayout>
                        <c:x val="1.3209471711274961E-2"/>
                        <c:y val="3.0738274954704862E-7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4-A67F-4F24-BB62-2CE6B80A13B9}"/>
                      </c:ext>
                    </c:extLst>
                  </c15:dLbl>
                </c15:categoryFilterException>
                <c15:categoryFilterException>
                  <c15:sqref>Analyse_Erschl_OeV_HN!$J$11</c15:sqref>
                  <c15:dLbl>
                    <c:idx val="4"/>
                    <c:dLblPos val="ct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5-A67F-4F24-BB62-2CE6B80A13B9}"/>
                      </c:ext>
                    </c:extLst>
                  </c15:dLbl>
                </c15:categoryFilterException>
                <c15:categoryFilterException>
                  <c15:sqref>Analyse_Erschl_OeV_HN!$J$12</c15:sqref>
                  <c15:dLbl>
                    <c:idx val="4"/>
                    <c:layout>
                      <c:manualLayout>
                        <c:x val="1.3209471711274961E-2"/>
                        <c:y val="-7.1568123441799418E-17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6-A67F-4F24-BB62-2CE6B80A13B9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E-CA57-4FEB-A159-CBC832DB4D38}"/>
            </c:ext>
          </c:extLst>
        </c:ser>
        <c:ser>
          <c:idx val="3"/>
          <c:order val="3"/>
          <c:tx>
            <c:strRef>
              <c:f>Analyse_Erschl_OeV_HN!$R$3</c:f>
              <c:strCache>
                <c:ptCount val="1"/>
                <c:pt idx="0">
                  <c:v>Geringe Erschliessung (D)</c:v>
                </c:pt>
              </c:strCache>
            </c:strRef>
          </c:tx>
          <c:invertIfNegative val="0"/>
          <c:dLbls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30%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CA57-4FEB-A159-CBC832DB4D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Analyse_Erschl_OeV_HN!$B$4:$B$12</c15:sqref>
                  </c15:fullRef>
                </c:ext>
              </c:extLst>
              <c:f>Analyse_Erschl_OeV_HN!$B$4:$B$8</c:f>
              <c:strCache>
                <c:ptCount val="5"/>
                <c:pt idx="0">
                  <c:v>Wohnzonen</c:v>
                </c:pt>
                <c:pt idx="1">
                  <c:v>Arbeitszonen</c:v>
                </c:pt>
                <c:pt idx="2">
                  <c:v>Mischzonen</c:v>
                </c:pt>
                <c:pt idx="3">
                  <c:v>Zentrumszonen</c:v>
                </c:pt>
                <c:pt idx="4">
                  <c:v>Zonen für öffentliche Nutzungen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Analyse_Erschl_OeV_HN!$K$4:$K$12</c15:sqref>
                  </c15:fullRef>
                </c:ext>
              </c:extLst>
              <c:f>Analyse_Erschl_OeV_HN!$K$4:$K$8</c:f>
              <c:numCache>
                <c:formatCode>0%</c:formatCode>
                <c:ptCount val="5"/>
                <c:pt idx="0">
                  <c:v>0.33350127662652834</c:v>
                </c:pt>
                <c:pt idx="1">
                  <c:v>0.30229286837780678</c:v>
                </c:pt>
                <c:pt idx="2">
                  <c:v>0.29645347729414573</c:v>
                </c:pt>
                <c:pt idx="3">
                  <c:v>0.3725704161517831</c:v>
                </c:pt>
                <c:pt idx="4">
                  <c:v>0.29495382086949351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A57-4FEB-A159-CBC832DB4D38}"/>
            </c:ext>
          </c:extLst>
        </c:ser>
        <c:ser>
          <c:idx val="4"/>
          <c:order val="4"/>
          <c:tx>
            <c:strRef>
              <c:f>Analyse_Erschl_OeV_HN!$S$3</c:f>
              <c:strCache>
                <c:ptCount val="1"/>
                <c:pt idx="0">
                  <c:v>Marginale oder keine Erschliessung (-)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Analyse_Erschl_OeV_HN!$B$4:$B$12</c15:sqref>
                  </c15:fullRef>
                </c:ext>
              </c:extLst>
              <c:f>Analyse_Erschl_OeV_HN!$B$4:$B$8</c:f>
              <c:strCache>
                <c:ptCount val="5"/>
                <c:pt idx="0">
                  <c:v>Wohnzonen</c:v>
                </c:pt>
                <c:pt idx="1">
                  <c:v>Arbeitszonen</c:v>
                </c:pt>
                <c:pt idx="2">
                  <c:v>Mischzonen</c:v>
                </c:pt>
                <c:pt idx="3">
                  <c:v>Zentrumszonen</c:v>
                </c:pt>
                <c:pt idx="4">
                  <c:v>Zonen für öffentliche Nutzungen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Analyse_Erschl_OeV_HN!$L$4:$L$12</c15:sqref>
                  </c15:fullRef>
                </c:ext>
              </c:extLst>
              <c:f>Analyse_Erschl_OeV_HN!$L$4:$L$8</c:f>
              <c:numCache>
                <c:formatCode>0%</c:formatCode>
                <c:ptCount val="5"/>
                <c:pt idx="0">
                  <c:v>0.23061572311558901</c:v>
                </c:pt>
                <c:pt idx="1">
                  <c:v>0.29679967775982763</c:v>
                </c:pt>
                <c:pt idx="2">
                  <c:v>0.14387896197051736</c:v>
                </c:pt>
                <c:pt idx="3">
                  <c:v>0.2555436845503537</c:v>
                </c:pt>
                <c:pt idx="4">
                  <c:v>0.24567733974401962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A57-4FEB-A159-CBC832DB4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4583504"/>
        <c:axId val="344583896"/>
      </c:barChart>
      <c:catAx>
        <c:axId val="3445835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344583896"/>
        <c:crosses val="autoZero"/>
        <c:auto val="1"/>
        <c:lblAlgn val="ctr"/>
        <c:lblOffset val="100"/>
        <c:noMultiLvlLbl val="0"/>
      </c:catAx>
      <c:valAx>
        <c:axId val="344583896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high"/>
        <c:crossAx val="344583504"/>
        <c:crosses val="autoZero"/>
        <c:crossBetween val="between"/>
        <c:majorUnit val="0.2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CH" sz="1000"/>
              <a:t>Abb. 27: Erschliessung der Bauzonen mit dem</a:t>
            </a:r>
            <a:r>
              <a:rPr lang="de-CH" sz="1000" baseline="0"/>
              <a:t> öffentlichen Verkehr</a:t>
            </a:r>
            <a:endParaRPr lang="de-CH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4323645183190676"/>
          <c:y val="0.16975422993343395"/>
          <c:w val="0.29994227605164164"/>
          <c:h val="0.79172126061061265"/>
        </c:manualLayout>
      </c:layout>
      <c:pieChart>
        <c:varyColors val="1"/>
        <c:ser>
          <c:idx val="0"/>
          <c:order val="0"/>
          <c:spPr>
            <a:ln>
              <a:solidFill>
                <a:prstClr val="white"/>
              </a:solidFill>
            </a:ln>
          </c:spPr>
          <c:dLbls>
            <c:delete val="1"/>
          </c:dLbls>
          <c:cat>
            <c:strRef>
              <c:f>Analyse_Erschl_OeV_HN!$O$3:$S$3</c:f>
              <c:strCache>
                <c:ptCount val="5"/>
                <c:pt idx="0">
                  <c:v>Sehr gute Erschliessung (A)</c:v>
                </c:pt>
                <c:pt idx="1">
                  <c:v>Gute   Erschliessung (B)</c:v>
                </c:pt>
                <c:pt idx="2">
                  <c:v>Mittelmässige Erschliessung (C)</c:v>
                </c:pt>
                <c:pt idx="3">
                  <c:v>Geringe Erschliessung (D)</c:v>
                </c:pt>
                <c:pt idx="4">
                  <c:v>Marginale oder keine Erschliessung (-)</c:v>
                </c:pt>
              </c:strCache>
            </c:strRef>
          </c:cat>
          <c:val>
            <c:numRef>
              <c:f>Analyse_Erschl_OeV_HN!$C$13:$G$13</c:f>
              <c:numCache>
                <c:formatCode>#,##0</c:formatCode>
                <c:ptCount val="5"/>
                <c:pt idx="0">
                  <c:v>18132.41578602184</c:v>
                </c:pt>
                <c:pt idx="1">
                  <c:v>31774.28258661088</c:v>
                </c:pt>
                <c:pt idx="2">
                  <c:v>53511.653440657501</c:v>
                </c:pt>
                <c:pt idx="3">
                  <c:v>75211.051308595037</c:v>
                </c:pt>
                <c:pt idx="4">
                  <c:v>55707.719877458352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7D-4B6A-A6D0-9D03B803E90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CH" sz="1000"/>
              <a:t>Erschliessung der Bauzonen mit dem öffentlichen Verkehr</a:t>
            </a:r>
          </a:p>
        </c:rich>
      </c:tx>
      <c:layout>
        <c:manualLayout>
          <c:xMode val="edge"/>
          <c:yMode val="edge"/>
          <c:x val="0.2285980902777779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304367534722223"/>
          <c:y val="0.11883441236512102"/>
          <c:w val="0.30478402777777874"/>
          <c:h val="0.81915707203266253"/>
        </c:manualLayout>
      </c:layout>
      <c:pieChart>
        <c:varyColors val="1"/>
        <c:ser>
          <c:idx val="0"/>
          <c:order val="0"/>
          <c:spPr>
            <a:ln>
              <a:solidFill>
                <a:prstClr val="white"/>
              </a:solidFill>
            </a:ln>
          </c:spPr>
          <c:dLbls>
            <c:delete val="1"/>
          </c:dLbls>
          <c:cat>
            <c:numRef>
              <c:f>Analyse_Erschl_OeV_HN!$O$1:$S$1</c:f>
              <c:numCache>
                <c:formatCode>General</c:formatCode>
                <c:ptCount val="5"/>
              </c:numCache>
            </c:numRef>
          </c:cat>
          <c:val>
            <c:numRef>
              <c:f>Analyse_Erschl_OeV_HN!$C$13:$G$13</c:f>
              <c:numCache>
                <c:formatCode>#,##0</c:formatCode>
                <c:ptCount val="5"/>
                <c:pt idx="0">
                  <c:v>18132.41578602184</c:v>
                </c:pt>
                <c:pt idx="1">
                  <c:v>31774.28258661088</c:v>
                </c:pt>
                <c:pt idx="2">
                  <c:v>53511.653440657501</c:v>
                </c:pt>
                <c:pt idx="3">
                  <c:v>75211.051308595037</c:v>
                </c:pt>
                <c:pt idx="4">
                  <c:v>55707.719877458352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21-4965-8511-BA2552298A9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Abb. 34: Erschliessung der Bauzonen mit dem ÖV,</a:t>
            </a:r>
            <a:r>
              <a:rPr lang="en-US" sz="1000" baseline="0"/>
              <a:t> 2012, 2017 und 2022 </a:t>
            </a:r>
            <a:r>
              <a:rPr lang="en-US" sz="1000"/>
              <a:t>(in Prozenten)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1"/>
          <c:order val="1"/>
          <c:tx>
            <c:strRef>
              <c:f>Analyse_Erschl_OeV_HN!$O$3</c:f>
              <c:strCache>
                <c:ptCount val="1"/>
                <c:pt idx="0">
                  <c:v>Sehr gute Erschliessung (A)</c:v>
                </c:pt>
              </c:strCache>
            </c:strRef>
          </c:tx>
          <c:invertIfNegative val="0"/>
          <c:dLbls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13%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5548-465E-B1C6-EB7365C75EAD}"/>
                </c:ext>
              </c:extLst>
            </c:dLbl>
            <c:dLbl>
              <c:idx val="6"/>
              <c:layout>
                <c:manualLayout>
                  <c:x val="2.201578618545821E-2"/>
                  <c:y val="3.0738274954704862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548-465E-B1C6-EB7365C75EAD}"/>
                </c:ext>
              </c:extLst>
            </c:dLbl>
            <c:dLbl>
              <c:idx val="7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548-465E-B1C6-EB7365C75EAD}"/>
                </c:ext>
              </c:extLst>
            </c:dLbl>
            <c:dLbl>
              <c:idx val="8"/>
              <c:layout>
                <c:manualLayout>
                  <c:x val="2.4217364804004042E-2"/>
                  <c:y val="6.1476549930880028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548-465E-B1C6-EB7365C75E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Analyse_Erschl_OeV_HN!$N$4:$N$6</c:f>
              <c:numCache>
                <c:formatCode>General</c:formatCode>
                <c:ptCount val="3"/>
                <c:pt idx="0">
                  <c:v>2012</c:v>
                </c:pt>
                <c:pt idx="1">
                  <c:v>2017</c:v>
                </c:pt>
                <c:pt idx="2">
                  <c:v>2022</c:v>
                </c:pt>
              </c:numCache>
            </c:numRef>
          </c:cat>
          <c:val>
            <c:numRef>
              <c:f>Analyse_Erschl_OeV_HN!$O$4:$O$6</c:f>
              <c:numCache>
                <c:formatCode>0%</c:formatCode>
                <c:ptCount val="3"/>
                <c:pt idx="0">
                  <c:v>6.217984969199683E-2</c:v>
                </c:pt>
                <c:pt idx="1">
                  <c:v>6.7394577724389684E-2</c:v>
                </c:pt>
                <c:pt idx="2">
                  <c:v>7.737747888145162E-2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548-465E-B1C6-EB7365C75EAD}"/>
            </c:ext>
          </c:extLst>
        </c:ser>
        <c:ser>
          <c:idx val="2"/>
          <c:order val="2"/>
          <c:tx>
            <c:strRef>
              <c:f>Analyse_Erschl_OeV_HN!$P$3</c:f>
              <c:strCache>
                <c:ptCount val="1"/>
                <c:pt idx="0">
                  <c:v>Gute   Erschliessung (B)</c:v>
                </c:pt>
              </c:strCache>
            </c:strRef>
          </c:tx>
          <c:invertIfNegative val="0"/>
          <c:dLbls>
            <c:dLbl>
              <c:idx val="6"/>
              <c:layout>
                <c:manualLayout>
                  <c:x val="1.3209471711274961E-2"/>
                  <c:y val="3.0738274954704862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548-465E-B1C6-EB7365C75EAD}"/>
                </c:ext>
              </c:extLst>
            </c:dLbl>
            <c:dLbl>
              <c:idx val="7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548-465E-B1C6-EB7365C75EAD}"/>
                </c:ext>
              </c:extLst>
            </c:dLbl>
            <c:dLbl>
              <c:idx val="8"/>
              <c:layout>
                <c:manualLayout>
                  <c:x val="1.3209471711274961E-2"/>
                  <c:y val="-7.156812344179941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548-465E-B1C6-EB7365C75E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Analyse_Erschl_OeV_HN!$N$4:$N$6</c:f>
              <c:numCache>
                <c:formatCode>General</c:formatCode>
                <c:ptCount val="3"/>
                <c:pt idx="0">
                  <c:v>2012</c:v>
                </c:pt>
                <c:pt idx="1">
                  <c:v>2017</c:v>
                </c:pt>
                <c:pt idx="2">
                  <c:v>2022</c:v>
                </c:pt>
              </c:numCache>
            </c:numRef>
          </c:cat>
          <c:val>
            <c:numRef>
              <c:f>Analyse_Erschl_OeV_HN!$P$4:$P$6</c:f>
              <c:numCache>
                <c:formatCode>0%</c:formatCode>
                <c:ptCount val="3"/>
                <c:pt idx="0">
                  <c:v>0.11635728033540557</c:v>
                </c:pt>
                <c:pt idx="1">
                  <c:v>0.12598291173153586</c:v>
                </c:pt>
                <c:pt idx="2">
                  <c:v>0.13559218522410502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548-465E-B1C6-EB7365C75EAD}"/>
            </c:ext>
          </c:extLst>
        </c:ser>
        <c:ser>
          <c:idx val="3"/>
          <c:order val="3"/>
          <c:tx>
            <c:strRef>
              <c:f>Analyse_Erschl_OeV_HN!$Q$3</c:f>
              <c:strCache>
                <c:ptCount val="1"/>
                <c:pt idx="0">
                  <c:v>Mittelmässige Erschliessung (C)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Analyse_Erschl_OeV_HN!$N$4:$N$6</c:f>
              <c:numCache>
                <c:formatCode>General</c:formatCode>
                <c:ptCount val="3"/>
                <c:pt idx="0">
                  <c:v>2012</c:v>
                </c:pt>
                <c:pt idx="1">
                  <c:v>2017</c:v>
                </c:pt>
                <c:pt idx="2">
                  <c:v>2022</c:v>
                </c:pt>
              </c:numCache>
            </c:numRef>
          </c:cat>
          <c:val>
            <c:numRef>
              <c:f>Analyse_Erschl_OeV_HN!$Q$4:$Q$6</c:f>
              <c:numCache>
                <c:formatCode>0%</c:formatCode>
                <c:ptCount val="3"/>
                <c:pt idx="0">
                  <c:v>0.19045457493996934</c:v>
                </c:pt>
                <c:pt idx="1">
                  <c:v>0.21051319538314706</c:v>
                </c:pt>
                <c:pt idx="2">
                  <c:v>0.22835329185469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5548-465E-B1C6-EB7365C75EAD}"/>
            </c:ext>
          </c:extLst>
        </c:ser>
        <c:ser>
          <c:idx val="4"/>
          <c:order val="4"/>
          <c:tx>
            <c:strRef>
              <c:f>Analyse_Erschl_OeV_HN!$R$3</c:f>
              <c:strCache>
                <c:ptCount val="1"/>
                <c:pt idx="0">
                  <c:v>Geringe Erschliessung (D)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Analyse_Erschl_OeV_HN!$N$4:$N$6</c:f>
              <c:numCache>
                <c:formatCode>General</c:formatCode>
                <c:ptCount val="3"/>
                <c:pt idx="0">
                  <c:v>2012</c:v>
                </c:pt>
                <c:pt idx="1">
                  <c:v>2017</c:v>
                </c:pt>
                <c:pt idx="2">
                  <c:v>2022</c:v>
                </c:pt>
              </c:numCache>
            </c:numRef>
          </c:cat>
          <c:val>
            <c:numRef>
              <c:f>Analyse_Erschl_OeV_HN!$R$4:$R$6</c:f>
              <c:numCache>
                <c:formatCode>0%</c:formatCode>
                <c:ptCount val="3"/>
                <c:pt idx="0">
                  <c:v>0.31072376600228457</c:v>
                </c:pt>
                <c:pt idx="1">
                  <c:v>0.32166828646955237</c:v>
                </c:pt>
                <c:pt idx="2">
                  <c:v>0.32095235422347362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5548-465E-B1C6-EB7365C75EAD}"/>
            </c:ext>
          </c:extLst>
        </c:ser>
        <c:ser>
          <c:idx val="5"/>
          <c:order val="5"/>
          <c:tx>
            <c:strRef>
              <c:f>Analyse_Erschl_OeV_HN!$S$3</c:f>
              <c:strCache>
                <c:ptCount val="1"/>
                <c:pt idx="0">
                  <c:v>Marginale oder keine Erschliessung (-)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Analyse_Erschl_OeV_HN!$N$4:$N$6</c:f>
              <c:numCache>
                <c:formatCode>General</c:formatCode>
                <c:ptCount val="3"/>
                <c:pt idx="0">
                  <c:v>2012</c:v>
                </c:pt>
                <c:pt idx="1">
                  <c:v>2017</c:v>
                </c:pt>
                <c:pt idx="2">
                  <c:v>2022</c:v>
                </c:pt>
              </c:numCache>
            </c:numRef>
          </c:cat>
          <c:val>
            <c:numRef>
              <c:f>Analyse_Erschl_OeV_HN!$S$4:$S$6</c:f>
              <c:numCache>
                <c:formatCode>0%</c:formatCode>
                <c:ptCount val="3"/>
                <c:pt idx="0">
                  <c:v>0.32028452903034371</c:v>
                </c:pt>
                <c:pt idx="1">
                  <c:v>0.27444102869137504</c:v>
                </c:pt>
                <c:pt idx="2">
                  <c:v>0.23772468981627973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5548-465E-B1C6-EB7365C75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4583504"/>
        <c:axId val="34458389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Analyse_Erschl_OeV_HN!$N$3</c15:sqref>
                        </c15:formulaRef>
                      </c:ext>
                    </c:extLst>
                    <c:strCache>
                      <c:ptCount val="1"/>
                      <c:pt idx="0">
                        <c:v>Graphik labels</c:v>
                      </c:pt>
                    </c:strCache>
                  </c:strRef>
                </c:tx>
                <c:invertIfNegative val="0"/>
                <c:dLbls>
                  <c:dLbl>
                    <c:idx val="0"/>
                    <c:layout>
                      <c:manualLayout>
                        <c:x val="2.2015786185458287E-3"/>
                        <c:y val="0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5548-465E-B1C6-EB7365C75EAD}"/>
                      </c:ext>
                    </c:extLst>
                  </c:dLbl>
                  <c:dLbl>
                    <c:idx val="1"/>
                    <c:layout>
                      <c:manualLayout>
                        <c:x val="6.6047358556374615E-3"/>
                        <c:y val="3.0738274961861671E-7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5548-465E-B1C6-EB7365C75EAD}"/>
                      </c:ext>
                    </c:extLst>
                  </c:dLbl>
                  <c:dLbl>
                    <c:idx val="6"/>
                    <c:layout>
                      <c:manualLayout>
                        <c:x val="1.1007893092729105E-2"/>
                        <c:y val="0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2-5548-465E-B1C6-EB7365C75EAD}"/>
                      </c:ext>
                    </c:extLst>
                  </c:dLbl>
                  <c:dLbl>
                    <c:idx val="7"/>
                    <c:dLblPos val="ct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3-5548-465E-B1C6-EB7365C75EAD}"/>
                      </c:ext>
                    </c:extLst>
                  </c:dLbl>
                  <c:dLbl>
                    <c:idx val="8"/>
                    <c:layout>
                      <c:manualLayout>
                        <c:x val="1.1007893092729105E-2"/>
                        <c:y val="-7.1568123441799418E-17"/>
                      </c:manualLayout>
                    </c:layout>
                    <c:dLblPos val="ct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4-5548-465E-B1C6-EB7365C75EAD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/>
                    <a:lstStyle/>
                    <a:p>
                      <a:pPr>
                        <a:defRPr>
                          <a:solidFill>
                            <a:srgbClr val="FFFFFF"/>
                          </a:solidFill>
                        </a:defRPr>
                      </a:pPr>
                      <a:endParaRPr lang="de-DE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Analyse_Erschl_OeV_HN!$N$4:$N$6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2012</c:v>
                      </c:pt>
                      <c:pt idx="1">
                        <c:v>2017</c:v>
                      </c:pt>
                      <c:pt idx="2">
                        <c:v>2022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Analyse_Erschl_OeV_HN!$N$5:$N$6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2017</c:v>
                      </c:pt>
                      <c:pt idx="1">
                        <c:v>2022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5548-465E-B1C6-EB7365C75EAD}"/>
                  </c:ext>
                </c:extLst>
              </c15:ser>
            </c15:filteredBarSeries>
          </c:ext>
        </c:extLst>
      </c:barChart>
      <c:catAx>
        <c:axId val="3445835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344583896"/>
        <c:crosses val="autoZero"/>
        <c:auto val="1"/>
        <c:lblAlgn val="ctr"/>
        <c:lblOffset val="100"/>
        <c:noMultiLvlLbl val="0"/>
      </c:catAx>
      <c:valAx>
        <c:axId val="344583896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high"/>
        <c:crossAx val="344583504"/>
        <c:crosses val="autoZero"/>
        <c:crossBetween val="between"/>
        <c:majorUnit val="0.2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Abb. 30: Erschliessung der Bauzonen mit dem ÖV nach Gemeindetypen BFS (in Hektaren)</a:t>
            </a:r>
          </a:p>
        </c:rich>
      </c:tx>
      <c:overlay val="0"/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Analyse_Erschl_OeV_Gemtypen_BFS!$O$3</c:f>
              <c:strCache>
                <c:ptCount val="1"/>
                <c:pt idx="0">
                  <c:v>Sehr gute Erschliessung (A)</c:v>
                </c:pt>
              </c:strCache>
            </c:strRef>
          </c:tx>
          <c:invertIfNegative val="0"/>
          <c:cat>
            <c:strRef>
              <c:f>Analyse_Erschl_OeV_Gemtypen_BFS!$B$4:$B$12</c:f>
              <c:strCache>
                <c:ptCount val="9"/>
                <c:pt idx="0">
                  <c:v>Städt. Gemeinde einer grossen Agglo.</c:v>
                </c:pt>
                <c:pt idx="1">
                  <c:v>Städt. Gemeinde einer mittelgr. Agglo.</c:v>
                </c:pt>
                <c:pt idx="2">
                  <c:v>Städt. Gem. einer kl. od. ausserh. einer Agglo.</c:v>
                </c:pt>
                <c:pt idx="3">
                  <c:v>Periurbane Gemeinde hoher Dichte</c:v>
                </c:pt>
                <c:pt idx="4">
                  <c:v>Periurbane Gemeinde mittlerer Dichte</c:v>
                </c:pt>
                <c:pt idx="5">
                  <c:v>Periurbane Gemeinde geringer Dichte</c:v>
                </c:pt>
                <c:pt idx="6">
                  <c:v>Ländliche Zentrumsgemeinde</c:v>
                </c:pt>
                <c:pt idx="7">
                  <c:v>Ländliche zentral gelegene Gemeinde</c:v>
                </c:pt>
                <c:pt idx="8">
                  <c:v>Ländliche periphere Gemeinde</c:v>
                </c:pt>
              </c:strCache>
            </c:strRef>
          </c:cat>
          <c:val>
            <c:numRef>
              <c:f>Analyse_Erschl_OeV_Gemtypen_BFS!$C$4:$C$12</c:f>
              <c:numCache>
                <c:formatCode>#,##0</c:formatCode>
                <c:ptCount val="9"/>
                <c:pt idx="0">
                  <c:v>11154.287671037206</c:v>
                </c:pt>
                <c:pt idx="1">
                  <c:v>4504.3477137873342</c:v>
                </c:pt>
                <c:pt idx="2">
                  <c:v>1731.1116466610172</c:v>
                </c:pt>
                <c:pt idx="3">
                  <c:v>213.86838421455548</c:v>
                </c:pt>
                <c:pt idx="4">
                  <c:v>114.25666842432527</c:v>
                </c:pt>
                <c:pt idx="5">
                  <c:v>23.246631144973975</c:v>
                </c:pt>
                <c:pt idx="6">
                  <c:v>198.0432669465406</c:v>
                </c:pt>
                <c:pt idx="7">
                  <c:v>143.03898193198779</c:v>
                </c:pt>
                <c:pt idx="8">
                  <c:v>50.214821873939798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5A-4B71-9DD8-43A119392F35}"/>
            </c:ext>
          </c:extLst>
        </c:ser>
        <c:ser>
          <c:idx val="1"/>
          <c:order val="1"/>
          <c:tx>
            <c:strRef>
              <c:f>Analyse_Erschl_OeV_Gemtypen_BFS!$P$3</c:f>
              <c:strCache>
                <c:ptCount val="1"/>
                <c:pt idx="0">
                  <c:v>Gute   Erschliessung (B)</c:v>
                </c:pt>
              </c:strCache>
            </c:strRef>
          </c:tx>
          <c:invertIfNegative val="0"/>
          <c:cat>
            <c:strRef>
              <c:f>Analyse_Erschl_OeV_Gemtypen_BFS!$B$4:$B$12</c:f>
              <c:strCache>
                <c:ptCount val="9"/>
                <c:pt idx="0">
                  <c:v>Städt. Gemeinde einer grossen Agglo.</c:v>
                </c:pt>
                <c:pt idx="1">
                  <c:v>Städt. Gemeinde einer mittelgr. Agglo.</c:v>
                </c:pt>
                <c:pt idx="2">
                  <c:v>Städt. Gem. einer kl. od. ausserh. einer Agglo.</c:v>
                </c:pt>
                <c:pt idx="3">
                  <c:v>Periurbane Gemeinde hoher Dichte</c:v>
                </c:pt>
                <c:pt idx="4">
                  <c:v>Periurbane Gemeinde mittlerer Dichte</c:v>
                </c:pt>
                <c:pt idx="5">
                  <c:v>Periurbane Gemeinde geringer Dichte</c:v>
                </c:pt>
                <c:pt idx="6">
                  <c:v>Ländliche Zentrumsgemeinde</c:v>
                </c:pt>
                <c:pt idx="7">
                  <c:v>Ländliche zentral gelegene Gemeinde</c:v>
                </c:pt>
                <c:pt idx="8">
                  <c:v>Ländliche periphere Gemeinde</c:v>
                </c:pt>
              </c:strCache>
            </c:strRef>
          </c:cat>
          <c:val>
            <c:numRef>
              <c:f>Analyse_Erschl_OeV_Gemtypen_BFS!$D$4:$D$12</c:f>
              <c:numCache>
                <c:formatCode>#,##0</c:formatCode>
                <c:ptCount val="9"/>
                <c:pt idx="0">
                  <c:v>12605.498784955176</c:v>
                </c:pt>
                <c:pt idx="1">
                  <c:v>11302.876910746605</c:v>
                </c:pt>
                <c:pt idx="2">
                  <c:v>3488.1780161368497</c:v>
                </c:pt>
                <c:pt idx="3">
                  <c:v>1764.6962614445706</c:v>
                </c:pt>
                <c:pt idx="4">
                  <c:v>1042.2784579409299</c:v>
                </c:pt>
                <c:pt idx="5">
                  <c:v>66.589133024363846</c:v>
                </c:pt>
                <c:pt idx="6">
                  <c:v>802.05281784908982</c:v>
                </c:pt>
                <c:pt idx="7">
                  <c:v>466.39515403879125</c:v>
                </c:pt>
                <c:pt idx="8">
                  <c:v>235.71705047454685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5A-4B71-9DD8-43A119392F35}"/>
            </c:ext>
          </c:extLst>
        </c:ser>
        <c:ser>
          <c:idx val="2"/>
          <c:order val="2"/>
          <c:tx>
            <c:strRef>
              <c:f>Analyse_Erschl_OeV_Gemtypen_BFS!$Q$3</c:f>
              <c:strCache>
                <c:ptCount val="1"/>
                <c:pt idx="0">
                  <c:v>Mittelmässige Erschliessung (C)</c:v>
                </c:pt>
              </c:strCache>
            </c:strRef>
          </c:tx>
          <c:invertIfNegative val="0"/>
          <c:cat>
            <c:strRef>
              <c:f>Analyse_Erschl_OeV_Gemtypen_BFS!$B$4:$B$12</c:f>
              <c:strCache>
                <c:ptCount val="9"/>
                <c:pt idx="0">
                  <c:v>Städt. Gemeinde einer grossen Agglo.</c:v>
                </c:pt>
                <c:pt idx="1">
                  <c:v>Städt. Gemeinde einer mittelgr. Agglo.</c:v>
                </c:pt>
                <c:pt idx="2">
                  <c:v>Städt. Gem. einer kl. od. ausserh. einer Agglo.</c:v>
                </c:pt>
                <c:pt idx="3">
                  <c:v>Periurbane Gemeinde hoher Dichte</c:v>
                </c:pt>
                <c:pt idx="4">
                  <c:v>Periurbane Gemeinde mittlerer Dichte</c:v>
                </c:pt>
                <c:pt idx="5">
                  <c:v>Periurbane Gemeinde geringer Dichte</c:v>
                </c:pt>
                <c:pt idx="6">
                  <c:v>Ländliche Zentrumsgemeinde</c:v>
                </c:pt>
                <c:pt idx="7">
                  <c:v>Ländliche zentral gelegene Gemeinde</c:v>
                </c:pt>
                <c:pt idx="8">
                  <c:v>Ländliche periphere Gemeinde</c:v>
                </c:pt>
              </c:strCache>
            </c:strRef>
          </c:cat>
          <c:val>
            <c:numRef>
              <c:f>Analyse_Erschl_OeV_Gemtypen_BFS!$E$4:$E$12</c:f>
              <c:numCache>
                <c:formatCode>#,##0</c:formatCode>
                <c:ptCount val="9"/>
                <c:pt idx="0">
                  <c:v>12522.985875905115</c:v>
                </c:pt>
                <c:pt idx="1">
                  <c:v>14526.432323852079</c:v>
                </c:pt>
                <c:pt idx="2">
                  <c:v>8029.0943638320196</c:v>
                </c:pt>
                <c:pt idx="3">
                  <c:v>4276.4845007767944</c:v>
                </c:pt>
                <c:pt idx="4">
                  <c:v>5865.5949110353131</c:v>
                </c:pt>
                <c:pt idx="5">
                  <c:v>1162.3487063409775</c:v>
                </c:pt>
                <c:pt idx="6">
                  <c:v>2584.004571131547</c:v>
                </c:pt>
                <c:pt idx="7">
                  <c:v>3368.5942602521204</c:v>
                </c:pt>
                <c:pt idx="8">
                  <c:v>1176.1139275315243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5A-4B71-9DD8-43A119392F35}"/>
            </c:ext>
          </c:extLst>
        </c:ser>
        <c:ser>
          <c:idx val="3"/>
          <c:order val="3"/>
          <c:tx>
            <c:strRef>
              <c:f>Analyse_Erschl_OeV_Gemtypen_BFS!$R$3</c:f>
              <c:strCache>
                <c:ptCount val="1"/>
                <c:pt idx="0">
                  <c:v>Geringe Erschliessung (D)</c:v>
                </c:pt>
              </c:strCache>
            </c:strRef>
          </c:tx>
          <c:invertIfNegative val="0"/>
          <c:cat>
            <c:strRef>
              <c:f>Analyse_Erschl_OeV_Gemtypen_BFS!$B$4:$B$12</c:f>
              <c:strCache>
                <c:ptCount val="9"/>
                <c:pt idx="0">
                  <c:v>Städt. Gemeinde einer grossen Agglo.</c:v>
                </c:pt>
                <c:pt idx="1">
                  <c:v>Städt. Gemeinde einer mittelgr. Agglo.</c:v>
                </c:pt>
                <c:pt idx="2">
                  <c:v>Städt. Gem. einer kl. od. ausserh. einer Agglo.</c:v>
                </c:pt>
                <c:pt idx="3">
                  <c:v>Periurbane Gemeinde hoher Dichte</c:v>
                </c:pt>
                <c:pt idx="4">
                  <c:v>Periurbane Gemeinde mittlerer Dichte</c:v>
                </c:pt>
                <c:pt idx="5">
                  <c:v>Periurbane Gemeinde geringer Dichte</c:v>
                </c:pt>
                <c:pt idx="6">
                  <c:v>Ländliche Zentrumsgemeinde</c:v>
                </c:pt>
                <c:pt idx="7">
                  <c:v>Ländliche zentral gelegene Gemeinde</c:v>
                </c:pt>
                <c:pt idx="8">
                  <c:v>Ländliche periphere Gemeinde</c:v>
                </c:pt>
              </c:strCache>
            </c:strRef>
          </c:cat>
          <c:val>
            <c:numRef>
              <c:f>Analyse_Erschl_OeV_Gemtypen_BFS!$F$4:$F$12</c:f>
              <c:numCache>
                <c:formatCode>#,##0</c:formatCode>
                <c:ptCount val="9"/>
                <c:pt idx="0">
                  <c:v>7379.640485341024</c:v>
                </c:pt>
                <c:pt idx="1">
                  <c:v>10892.075928420574</c:v>
                </c:pt>
                <c:pt idx="2">
                  <c:v>8795.993098846835</c:v>
                </c:pt>
                <c:pt idx="3">
                  <c:v>6247.8758159381632</c:v>
                </c:pt>
                <c:pt idx="4">
                  <c:v>13076.292288906125</c:v>
                </c:pt>
                <c:pt idx="5">
                  <c:v>8047.9425758374127</c:v>
                </c:pt>
                <c:pt idx="6">
                  <c:v>5079.6693207953749</c:v>
                </c:pt>
                <c:pt idx="7">
                  <c:v>10057.713606129964</c:v>
                </c:pt>
                <c:pt idx="8">
                  <c:v>5633.8481883796712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5A-4B71-9DD8-43A119392F35}"/>
            </c:ext>
          </c:extLst>
        </c:ser>
        <c:ser>
          <c:idx val="4"/>
          <c:order val="4"/>
          <c:tx>
            <c:strRef>
              <c:f>Analyse_Erschl_OeV_Gemtypen_BFS!$S$3</c:f>
              <c:strCache>
                <c:ptCount val="1"/>
                <c:pt idx="0">
                  <c:v>Marginale oder keine Erschliessung (-)</c:v>
                </c:pt>
              </c:strCache>
            </c:strRef>
          </c:tx>
          <c:invertIfNegative val="0"/>
          <c:cat>
            <c:strRef>
              <c:f>Analyse_Erschl_OeV_Gemtypen_BFS!$B$4:$B$12</c:f>
              <c:strCache>
                <c:ptCount val="9"/>
                <c:pt idx="0">
                  <c:v>Städt. Gemeinde einer grossen Agglo.</c:v>
                </c:pt>
                <c:pt idx="1">
                  <c:v>Städt. Gemeinde einer mittelgr. Agglo.</c:v>
                </c:pt>
                <c:pt idx="2">
                  <c:v>Städt. Gem. einer kl. od. ausserh. einer Agglo.</c:v>
                </c:pt>
                <c:pt idx="3">
                  <c:v>Periurbane Gemeinde hoher Dichte</c:v>
                </c:pt>
                <c:pt idx="4">
                  <c:v>Periurbane Gemeinde mittlerer Dichte</c:v>
                </c:pt>
                <c:pt idx="5">
                  <c:v>Periurbane Gemeinde geringer Dichte</c:v>
                </c:pt>
                <c:pt idx="6">
                  <c:v>Ländliche Zentrumsgemeinde</c:v>
                </c:pt>
                <c:pt idx="7">
                  <c:v>Ländliche zentral gelegene Gemeinde</c:v>
                </c:pt>
                <c:pt idx="8">
                  <c:v>Ländliche periphere Gemeinde</c:v>
                </c:pt>
              </c:strCache>
            </c:strRef>
          </c:cat>
          <c:val>
            <c:numRef>
              <c:f>Analyse_Erschl_OeV_Gemtypen_BFS!$G$4:$G$12</c:f>
              <c:numCache>
                <c:formatCode>#,##0</c:formatCode>
                <c:ptCount val="9"/>
                <c:pt idx="0">
                  <c:v>2154.3116235687357</c:v>
                </c:pt>
                <c:pt idx="1">
                  <c:v>4643.4378556532147</c:v>
                </c:pt>
                <c:pt idx="2">
                  <c:v>4922.2565128491515</c:v>
                </c:pt>
                <c:pt idx="3">
                  <c:v>3328.0321904206266</c:v>
                </c:pt>
                <c:pt idx="4">
                  <c:v>10260.560985028964</c:v>
                </c:pt>
                <c:pt idx="5">
                  <c:v>7553.697386486162</c:v>
                </c:pt>
                <c:pt idx="6">
                  <c:v>4828.5749984246049</c:v>
                </c:pt>
                <c:pt idx="7">
                  <c:v>10171.423826788683</c:v>
                </c:pt>
                <c:pt idx="8">
                  <c:v>7845.4244982382606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45A-4B71-9DD8-43A119392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4586640"/>
        <c:axId val="344587032"/>
      </c:barChart>
      <c:catAx>
        <c:axId val="34458664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344587032"/>
        <c:crosses val="autoZero"/>
        <c:auto val="1"/>
        <c:lblAlgn val="ctr"/>
        <c:lblOffset val="100"/>
        <c:noMultiLvlLbl val="0"/>
      </c:catAx>
      <c:valAx>
        <c:axId val="344587032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high"/>
        <c:crossAx val="344586640"/>
        <c:crosses val="autoZero"/>
        <c:crossBetween val="between"/>
        <c:majorUnit val="10000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Abb. 31: Erschliessung der Bauzonen mit dem ÖV nach Gemeindetypen BFS (in Prozenten)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Analyse_Erschl_OeV_Gemtypen_BFS!$O$3</c:f>
              <c:strCache>
                <c:ptCount val="1"/>
                <c:pt idx="0">
                  <c:v>Sehr gute Erschliessung (A)</c:v>
                </c:pt>
              </c:strCache>
            </c:strRef>
          </c:tx>
          <c:invertIfNegative val="0"/>
          <c:dLbls>
            <c:dLbl>
              <c:idx val="3"/>
              <c:layout>
                <c:manualLayout>
                  <c:x val="1.2454765664074375E-2"/>
                  <c:y val="3.742704353276840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62-4C9D-ACE2-4061030210A1}"/>
                </c:ext>
              </c:extLst>
            </c:dLbl>
            <c:dLbl>
              <c:idx val="4"/>
              <c:layout>
                <c:manualLayout>
                  <c:x val="1.2454765664074375E-2"/>
                  <c:y val="3.2149585591841719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9F-4AF9-B442-B22E68580E45}"/>
                </c:ext>
              </c:extLst>
            </c:dLbl>
            <c:dLbl>
              <c:idx val="5"/>
              <c:layout>
                <c:manualLayout>
                  <c:x val="1.2454765664074375E-2"/>
                  <c:y val="3.2149585599327129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89F-4AF9-B442-B22E68580E45}"/>
                </c:ext>
              </c:extLst>
            </c:dLbl>
            <c:dLbl>
              <c:idx val="6"/>
              <c:layout>
                <c:manualLayout>
                  <c:x val="1.0378971386728646E-2"/>
                  <c:y val="3.2149585591841719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9F-4AF9-B442-B22E68580E45}"/>
                </c:ext>
              </c:extLst>
            </c:dLbl>
            <c:dLbl>
              <c:idx val="7"/>
              <c:layout>
                <c:manualLayout>
                  <c:x val="1.2454765664074375E-2"/>
                  <c:y val="9.6448756783010578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9F-4AF9-B442-B22E68580E45}"/>
                </c:ext>
              </c:extLst>
            </c:dLbl>
            <c:dLbl>
              <c:idx val="8"/>
              <c:layout>
                <c:manualLayout>
                  <c:x val="1.2454765664074375E-2"/>
                  <c:y val="7.485408706553680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89F-4AF9-B442-B22E68580E4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Analyse_Erschl_OeV_Gemtypen_BFS!$B$4:$B$12</c:f>
              <c:strCache>
                <c:ptCount val="9"/>
                <c:pt idx="0">
                  <c:v>Städt. Gemeinde einer grossen Agglo.</c:v>
                </c:pt>
                <c:pt idx="1">
                  <c:v>Städt. Gemeinde einer mittelgr. Agglo.</c:v>
                </c:pt>
                <c:pt idx="2">
                  <c:v>Städt. Gem. einer kl. od. ausserh. einer Agglo.</c:v>
                </c:pt>
                <c:pt idx="3">
                  <c:v>Periurbane Gemeinde hoher Dichte</c:v>
                </c:pt>
                <c:pt idx="4">
                  <c:v>Periurbane Gemeinde mittlerer Dichte</c:v>
                </c:pt>
                <c:pt idx="5">
                  <c:v>Periurbane Gemeinde geringer Dichte</c:v>
                </c:pt>
                <c:pt idx="6">
                  <c:v>Ländliche Zentrumsgemeinde</c:v>
                </c:pt>
                <c:pt idx="7">
                  <c:v>Ländliche zentral gelegene Gemeinde</c:v>
                </c:pt>
                <c:pt idx="8">
                  <c:v>Ländliche periphere Gemeinde</c:v>
                </c:pt>
              </c:strCache>
            </c:strRef>
          </c:cat>
          <c:val>
            <c:numRef>
              <c:f>Analyse_Erschl_OeV_Gemtypen_BFS!$H$4:$H$12</c:f>
              <c:numCache>
                <c:formatCode>0%</c:formatCode>
                <c:ptCount val="9"/>
                <c:pt idx="0">
                  <c:v>0.24345449848663767</c:v>
                </c:pt>
                <c:pt idx="1">
                  <c:v>9.8199894217834302E-2</c:v>
                </c:pt>
                <c:pt idx="2">
                  <c:v>6.4194577264575739E-2</c:v>
                </c:pt>
                <c:pt idx="3">
                  <c:v>1.3509504330684157E-2</c:v>
                </c:pt>
                <c:pt idx="4">
                  <c:v>3.7635209075550062E-3</c:v>
                </c:pt>
                <c:pt idx="5">
                  <c:v>1.3793089656069927E-3</c:v>
                </c:pt>
                <c:pt idx="6">
                  <c:v>1.4678194732741821E-2</c:v>
                </c:pt>
                <c:pt idx="7">
                  <c:v>5.9089520409610196E-3</c:v>
                </c:pt>
                <c:pt idx="8">
                  <c:v>3.3608025904352111E-3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89F-4AF9-B442-B22E68580E45}"/>
            </c:ext>
          </c:extLst>
        </c:ser>
        <c:ser>
          <c:idx val="1"/>
          <c:order val="1"/>
          <c:tx>
            <c:strRef>
              <c:f>Analyse_Erschl_OeV_Gemtypen_BFS!$P$3</c:f>
              <c:strCache>
                <c:ptCount val="1"/>
                <c:pt idx="0">
                  <c:v>Gute   Erschliessung (B)</c:v>
                </c:pt>
              </c:strCache>
            </c:strRef>
          </c:tx>
          <c:invertIfNegative val="0"/>
          <c:dLbls>
            <c:dLbl>
              <c:idx val="3"/>
              <c:layout>
                <c:manualLayout>
                  <c:x val="1.6606354218765759E-2"/>
                  <c:y val="3.742704353276840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62-4C9D-ACE2-4061030210A1}"/>
                </c:ext>
              </c:extLst>
            </c:dLbl>
            <c:dLbl>
              <c:idx val="4"/>
              <c:layout>
                <c:manualLayout>
                  <c:x val="3.5288502714877323E-2"/>
                  <c:y val="6.4299171183683438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89F-4AF9-B442-B22E68580E45}"/>
                </c:ext>
              </c:extLst>
            </c:dLbl>
            <c:dLbl>
              <c:idx val="5"/>
              <c:layout>
                <c:manualLayout>
                  <c:x val="3.9440091269568857E-2"/>
                  <c:y val="6.4299171191168848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89F-4AF9-B442-B22E68580E45}"/>
                </c:ext>
              </c:extLst>
            </c:dLbl>
            <c:dLbl>
              <c:idx val="6"/>
              <c:layout>
                <c:manualLayout>
                  <c:x val="1.8682148496111564E-2"/>
                  <c:y val="3.2149585591841719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89F-4AF9-B442-B22E68580E45}"/>
                </c:ext>
              </c:extLst>
            </c:dLbl>
            <c:dLbl>
              <c:idx val="7"/>
              <c:layout>
                <c:manualLayout>
                  <c:x val="3.3212708437531671E-2"/>
                  <c:y val="6.4299171191168848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89F-4AF9-B442-B22E68580E45}"/>
                </c:ext>
              </c:extLst>
            </c:dLbl>
            <c:dLbl>
              <c:idx val="8"/>
              <c:layout>
                <c:manualLayout>
                  <c:x val="3.3212708437531595E-2"/>
                  <c:y val="3.2149585591841719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89F-4AF9-B442-B22E68580E4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Analyse_Erschl_OeV_Gemtypen_BFS!$B$4:$B$12</c:f>
              <c:strCache>
                <c:ptCount val="9"/>
                <c:pt idx="0">
                  <c:v>Städt. Gemeinde einer grossen Agglo.</c:v>
                </c:pt>
                <c:pt idx="1">
                  <c:v>Städt. Gemeinde einer mittelgr. Agglo.</c:v>
                </c:pt>
                <c:pt idx="2">
                  <c:v>Städt. Gem. einer kl. od. ausserh. einer Agglo.</c:v>
                </c:pt>
                <c:pt idx="3">
                  <c:v>Periurbane Gemeinde hoher Dichte</c:v>
                </c:pt>
                <c:pt idx="4">
                  <c:v>Periurbane Gemeinde mittlerer Dichte</c:v>
                </c:pt>
                <c:pt idx="5">
                  <c:v>Periurbane Gemeinde geringer Dichte</c:v>
                </c:pt>
                <c:pt idx="6">
                  <c:v>Ländliche Zentrumsgemeinde</c:v>
                </c:pt>
                <c:pt idx="7">
                  <c:v>Ländliche zentral gelegene Gemeinde</c:v>
                </c:pt>
                <c:pt idx="8">
                  <c:v>Ländliche periphere Gemeinde</c:v>
                </c:pt>
              </c:strCache>
            </c:strRef>
          </c:cat>
          <c:val>
            <c:numRef>
              <c:f>Analyse_Erschl_OeV_Gemtypen_BFS!$I$4:$I$12</c:f>
              <c:numCache>
                <c:formatCode>0%</c:formatCode>
                <c:ptCount val="9"/>
                <c:pt idx="0">
                  <c:v>0.27512876441529122</c:v>
                </c:pt>
                <c:pt idx="1">
                  <c:v>0.24641554949124039</c:v>
                </c:pt>
                <c:pt idx="2">
                  <c:v>0.12935162997799382</c:v>
                </c:pt>
                <c:pt idx="3">
                  <c:v>0.1114712297186049</c:v>
                </c:pt>
                <c:pt idx="4">
                  <c:v>3.4331797190051368E-2</c:v>
                </c:pt>
                <c:pt idx="5">
                  <c:v>3.9509805794961158E-3</c:v>
                </c:pt>
                <c:pt idx="6">
                  <c:v>5.94450274823589E-2</c:v>
                </c:pt>
                <c:pt idx="7">
                  <c:v>1.9266821953907807E-2</c:v>
                </c:pt>
                <c:pt idx="8">
                  <c:v>1.5776188071190494E-2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89F-4AF9-B442-B22E68580E45}"/>
            </c:ext>
          </c:extLst>
        </c:ser>
        <c:ser>
          <c:idx val="2"/>
          <c:order val="2"/>
          <c:tx>
            <c:strRef>
              <c:f>Analyse_Erschl_OeV_Gemtypen_BFS!$Q$3</c:f>
              <c:strCache>
                <c:ptCount val="1"/>
                <c:pt idx="0">
                  <c:v>Mittelmässige Erschliessung (C)</c:v>
                </c:pt>
              </c:strCache>
            </c:strRef>
          </c:tx>
          <c:invertIfNegative val="0"/>
          <c:dLbls>
            <c:dLbl>
              <c:idx val="4"/>
              <c:layout>
                <c:manualLayout>
                  <c:x val="1.037897138672864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62-4C9D-ACE2-4061030210A1}"/>
                </c:ext>
              </c:extLst>
            </c:dLbl>
            <c:dLbl>
              <c:idx val="5"/>
              <c:layout>
                <c:manualLayout>
                  <c:x val="4.98190626562975E-2"/>
                  <c:y val="6.4299171191168848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62-4C9D-ACE2-4061030210A1}"/>
                </c:ext>
              </c:extLst>
            </c:dLbl>
            <c:dLbl>
              <c:idx val="7"/>
              <c:layout>
                <c:manualLayout>
                  <c:x val="2.2833737050803021E-2"/>
                  <c:y val="6.4299171191168848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89F-4AF9-B442-B22E68580E45}"/>
                </c:ext>
              </c:extLst>
            </c:dLbl>
            <c:dLbl>
              <c:idx val="8"/>
              <c:layout>
                <c:manualLayout>
                  <c:x val="3.7364296992223128E-2"/>
                  <c:y val="3.2149585591841719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89F-4AF9-B442-B22E68580E4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Analyse_Erschl_OeV_Gemtypen_BFS!$B$4:$B$12</c:f>
              <c:strCache>
                <c:ptCount val="9"/>
                <c:pt idx="0">
                  <c:v>Städt. Gemeinde einer grossen Agglo.</c:v>
                </c:pt>
                <c:pt idx="1">
                  <c:v>Städt. Gemeinde einer mittelgr. Agglo.</c:v>
                </c:pt>
                <c:pt idx="2">
                  <c:v>Städt. Gem. einer kl. od. ausserh. einer Agglo.</c:v>
                </c:pt>
                <c:pt idx="3">
                  <c:v>Periurbane Gemeinde hoher Dichte</c:v>
                </c:pt>
                <c:pt idx="4">
                  <c:v>Periurbane Gemeinde mittlerer Dichte</c:v>
                </c:pt>
                <c:pt idx="5">
                  <c:v>Periurbane Gemeinde geringer Dichte</c:v>
                </c:pt>
                <c:pt idx="6">
                  <c:v>Ländliche Zentrumsgemeinde</c:v>
                </c:pt>
                <c:pt idx="7">
                  <c:v>Ländliche zentral gelegene Gemeinde</c:v>
                </c:pt>
                <c:pt idx="8">
                  <c:v>Ländliche periphere Gemeinde</c:v>
                </c:pt>
              </c:strCache>
            </c:strRef>
          </c:cat>
          <c:val>
            <c:numRef>
              <c:f>Analyse_Erschl_OeV_Gemtypen_BFS!$J$4:$J$12</c:f>
              <c:numCache>
                <c:formatCode>0%</c:formatCode>
                <c:ptCount val="9"/>
                <c:pt idx="0">
                  <c:v>0.27332783014822759</c:v>
                </c:pt>
                <c:pt idx="1">
                  <c:v>0.31669271739356503</c:v>
                </c:pt>
                <c:pt idx="2">
                  <c:v>0.29774181203028638</c:v>
                </c:pt>
                <c:pt idx="3">
                  <c:v>0.27013429822983553</c:v>
                </c:pt>
                <c:pt idx="4">
                  <c:v>0.19320788350791623</c:v>
                </c:pt>
                <c:pt idx="5">
                  <c:v>6.8966465799687585E-2</c:v>
                </c:pt>
                <c:pt idx="6">
                  <c:v>0.19151634322212133</c:v>
                </c:pt>
                <c:pt idx="7">
                  <c:v>0.1391569043657673</c:v>
                </c:pt>
                <c:pt idx="8">
                  <c:v>7.8715538296994736E-2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89F-4AF9-B442-B22E68580E45}"/>
            </c:ext>
          </c:extLst>
        </c:ser>
        <c:ser>
          <c:idx val="3"/>
          <c:order val="3"/>
          <c:tx>
            <c:strRef>
              <c:f>Analyse_Erschl_OeV_Gemtypen_BFS!$R$3</c:f>
              <c:strCache>
                <c:ptCount val="1"/>
                <c:pt idx="0">
                  <c:v>Geringe Erschliessung (D)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Analyse_Erschl_OeV_Gemtypen_BFS!$B$4:$B$12</c:f>
              <c:strCache>
                <c:ptCount val="9"/>
                <c:pt idx="0">
                  <c:v>Städt. Gemeinde einer grossen Agglo.</c:v>
                </c:pt>
                <c:pt idx="1">
                  <c:v>Städt. Gemeinde einer mittelgr. Agglo.</c:v>
                </c:pt>
                <c:pt idx="2">
                  <c:v>Städt. Gem. einer kl. od. ausserh. einer Agglo.</c:v>
                </c:pt>
                <c:pt idx="3">
                  <c:v>Periurbane Gemeinde hoher Dichte</c:v>
                </c:pt>
                <c:pt idx="4">
                  <c:v>Periurbane Gemeinde mittlerer Dichte</c:v>
                </c:pt>
                <c:pt idx="5">
                  <c:v>Periurbane Gemeinde geringer Dichte</c:v>
                </c:pt>
                <c:pt idx="6">
                  <c:v>Ländliche Zentrumsgemeinde</c:v>
                </c:pt>
                <c:pt idx="7">
                  <c:v>Ländliche zentral gelegene Gemeinde</c:v>
                </c:pt>
                <c:pt idx="8">
                  <c:v>Ländliche periphere Gemeinde</c:v>
                </c:pt>
              </c:strCache>
            </c:strRef>
          </c:cat>
          <c:val>
            <c:numRef>
              <c:f>Analyse_Erschl_OeV_Gemtypen_BFS!$K$4:$K$12</c:f>
              <c:numCache>
                <c:formatCode>0%</c:formatCode>
                <c:ptCount val="9"/>
                <c:pt idx="0">
                  <c:v>0.16106870526886141</c:v>
                </c:pt>
                <c:pt idx="1">
                  <c:v>0.23745962166943385</c:v>
                </c:pt>
                <c:pt idx="2">
                  <c:v>0.32618061330227288</c:v>
                </c:pt>
                <c:pt idx="3">
                  <c:v>0.39466191182478172</c:v>
                </c:pt>
                <c:pt idx="4">
                  <c:v>0.43072233858449416</c:v>
                </c:pt>
                <c:pt idx="5">
                  <c:v>0.47751432370202929</c:v>
                </c:pt>
                <c:pt idx="6">
                  <c:v>0.37648528333303843</c:v>
                </c:pt>
                <c:pt idx="7">
                  <c:v>0.41548497156251513</c:v>
                </c:pt>
                <c:pt idx="8">
                  <c:v>0.37706499553374923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289F-4AF9-B442-B22E68580E45}"/>
            </c:ext>
          </c:extLst>
        </c:ser>
        <c:ser>
          <c:idx val="4"/>
          <c:order val="4"/>
          <c:tx>
            <c:strRef>
              <c:f>Analyse_Erschl_OeV_Gemtypen_BFS!$S$3</c:f>
              <c:strCache>
                <c:ptCount val="1"/>
                <c:pt idx="0">
                  <c:v>Marginale oder keine Erschliessung (-)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Analyse_Erschl_OeV_Gemtypen_BFS!$B$4:$B$12</c:f>
              <c:strCache>
                <c:ptCount val="9"/>
                <c:pt idx="0">
                  <c:v>Städt. Gemeinde einer grossen Agglo.</c:v>
                </c:pt>
                <c:pt idx="1">
                  <c:v>Städt. Gemeinde einer mittelgr. Agglo.</c:v>
                </c:pt>
                <c:pt idx="2">
                  <c:v>Städt. Gem. einer kl. od. ausserh. einer Agglo.</c:v>
                </c:pt>
                <c:pt idx="3">
                  <c:v>Periurbane Gemeinde hoher Dichte</c:v>
                </c:pt>
                <c:pt idx="4">
                  <c:v>Periurbane Gemeinde mittlerer Dichte</c:v>
                </c:pt>
                <c:pt idx="5">
                  <c:v>Periurbane Gemeinde geringer Dichte</c:v>
                </c:pt>
                <c:pt idx="6">
                  <c:v>Ländliche Zentrumsgemeinde</c:v>
                </c:pt>
                <c:pt idx="7">
                  <c:v>Ländliche zentral gelegene Gemeinde</c:v>
                </c:pt>
                <c:pt idx="8">
                  <c:v>Ländliche periphere Gemeinde</c:v>
                </c:pt>
              </c:strCache>
            </c:strRef>
          </c:cat>
          <c:val>
            <c:numRef>
              <c:f>Analyse_Erschl_OeV_Gemtypen_BFS!$L$4:$L$12</c:f>
              <c:numCache>
                <c:formatCode>0%</c:formatCode>
                <c:ptCount val="9"/>
                <c:pt idx="0">
                  <c:v>4.7020201680982025E-2</c:v>
                </c:pt>
                <c:pt idx="1">
                  <c:v>0.10123221722792639</c:v>
                </c:pt>
                <c:pt idx="2">
                  <c:v>0.18253136742487122</c:v>
                </c:pt>
                <c:pt idx="3">
                  <c:v>0.21022305589609369</c:v>
                </c:pt>
                <c:pt idx="4">
                  <c:v>0.3379744598099832</c:v>
                </c:pt>
                <c:pt idx="5">
                  <c:v>0.44818892095317997</c:v>
                </c:pt>
                <c:pt idx="6">
                  <c:v>0.35787515122973951</c:v>
                </c:pt>
                <c:pt idx="7">
                  <c:v>0.42018235007684868</c:v>
                </c:pt>
                <c:pt idx="8">
                  <c:v>0.52508247550763032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289F-4AF9-B442-B22E68580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5008624"/>
        <c:axId val="345009016"/>
      </c:barChart>
      <c:catAx>
        <c:axId val="34500862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345009016"/>
        <c:crosses val="autoZero"/>
        <c:auto val="1"/>
        <c:lblAlgn val="ctr"/>
        <c:lblOffset val="100"/>
        <c:noMultiLvlLbl val="0"/>
      </c:catAx>
      <c:valAx>
        <c:axId val="345009016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high"/>
        <c:crossAx val="345008624"/>
        <c:crosses val="autoZero"/>
        <c:crossBetween val="between"/>
        <c:majorUnit val="0.2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Abb. 32: Erschliessung der Bauzonen mit dem ÖV nach Kantonen (in Hektaren)</a:t>
            </a:r>
          </a:p>
        </c:rich>
      </c:tx>
      <c:overlay val="0"/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Analyse_Erschl_OeV_Kantone!$O$3</c:f>
              <c:strCache>
                <c:ptCount val="1"/>
                <c:pt idx="0">
                  <c:v>Sehr gute Erschliessung (A)</c:v>
                </c:pt>
              </c:strCache>
            </c:strRef>
          </c:tx>
          <c:invertIfNegative val="0"/>
          <c:cat>
            <c:strRef>
              <c:f>Analyse_Erschl_OeV_Kantone!$B$4:$B$29</c:f>
              <c:strCache>
                <c:ptCount val="26"/>
                <c:pt idx="0">
                  <c:v>ZH</c:v>
                </c:pt>
                <c:pt idx="1">
                  <c:v>BE</c:v>
                </c:pt>
                <c:pt idx="2">
                  <c:v>LU</c:v>
                </c:pt>
                <c:pt idx="3">
                  <c:v>UR</c:v>
                </c:pt>
                <c:pt idx="4">
                  <c:v>SZ</c:v>
                </c:pt>
                <c:pt idx="5">
                  <c:v>OW</c:v>
                </c:pt>
                <c:pt idx="6">
                  <c:v>NW</c:v>
                </c:pt>
                <c:pt idx="7">
                  <c:v>GL</c:v>
                </c:pt>
                <c:pt idx="8">
                  <c:v>ZG</c:v>
                </c:pt>
                <c:pt idx="9">
                  <c:v>FR</c:v>
                </c:pt>
                <c:pt idx="10">
                  <c:v>SO</c:v>
                </c:pt>
                <c:pt idx="11">
                  <c:v>BS</c:v>
                </c:pt>
                <c:pt idx="12">
                  <c:v>BL</c:v>
                </c:pt>
                <c:pt idx="13">
                  <c:v>SH</c:v>
                </c:pt>
                <c:pt idx="14">
                  <c:v>AR</c:v>
                </c:pt>
                <c:pt idx="15">
                  <c:v>AI</c:v>
                </c:pt>
                <c:pt idx="16">
                  <c:v>SG</c:v>
                </c:pt>
                <c:pt idx="17">
                  <c:v>GR</c:v>
                </c:pt>
                <c:pt idx="18">
                  <c:v>AG</c:v>
                </c:pt>
                <c:pt idx="19">
                  <c:v>TG</c:v>
                </c:pt>
                <c:pt idx="20">
                  <c:v>TI</c:v>
                </c:pt>
                <c:pt idx="21">
                  <c:v>VD</c:v>
                </c:pt>
                <c:pt idx="22">
                  <c:v>VS</c:v>
                </c:pt>
                <c:pt idx="23">
                  <c:v>NE</c:v>
                </c:pt>
                <c:pt idx="24">
                  <c:v>GE</c:v>
                </c:pt>
                <c:pt idx="25">
                  <c:v>JU</c:v>
                </c:pt>
              </c:strCache>
            </c:strRef>
          </c:cat>
          <c:val>
            <c:numRef>
              <c:f>Analyse_Erschl_OeV_Kantone!$C$4:$C$29</c:f>
              <c:numCache>
                <c:formatCode>#,##0</c:formatCode>
                <c:ptCount val="26"/>
                <c:pt idx="0">
                  <c:v>4324.841417709501</c:v>
                </c:pt>
                <c:pt idx="1">
                  <c:v>2162.5514952629264</c:v>
                </c:pt>
                <c:pt idx="2">
                  <c:v>966.2082670406088</c:v>
                </c:pt>
                <c:pt idx="3">
                  <c:v>24.518814370858582</c:v>
                </c:pt>
                <c:pt idx="4">
                  <c:v>132.176755795779</c:v>
                </c:pt>
                <c:pt idx="6">
                  <c:v>15.88427218395818</c:v>
                </c:pt>
                <c:pt idx="7">
                  <c:v>19.214279339398864</c:v>
                </c:pt>
                <c:pt idx="8">
                  <c:v>188.22090118365202</c:v>
                </c:pt>
                <c:pt idx="9">
                  <c:v>370.37823794330427</c:v>
                </c:pt>
                <c:pt idx="10">
                  <c:v>250.14702679537277</c:v>
                </c:pt>
                <c:pt idx="11">
                  <c:v>1006.4704320606043</c:v>
                </c:pt>
                <c:pt idx="12">
                  <c:v>619.75043670040372</c:v>
                </c:pt>
                <c:pt idx="13">
                  <c:v>188.22306219982417</c:v>
                </c:pt>
                <c:pt idx="14">
                  <c:v>114.31846088404329</c:v>
                </c:pt>
                <c:pt idx="15">
                  <c:v>22.119473998996487</c:v>
                </c:pt>
                <c:pt idx="16">
                  <c:v>849.90106868483247</c:v>
                </c:pt>
                <c:pt idx="17">
                  <c:v>140.93033247885569</c:v>
                </c:pt>
                <c:pt idx="18">
                  <c:v>735.69871455406087</c:v>
                </c:pt>
                <c:pt idx="19">
                  <c:v>291.0860704118918</c:v>
                </c:pt>
                <c:pt idx="20">
                  <c:v>510.04696523095953</c:v>
                </c:pt>
                <c:pt idx="21">
                  <c:v>1644.2919920863235</c:v>
                </c:pt>
                <c:pt idx="22">
                  <c:v>229.44365784889655</c:v>
                </c:pt>
                <c:pt idx="23">
                  <c:v>269.39805432027782</c:v>
                </c:pt>
                <c:pt idx="24">
                  <c:v>2969.9936145902234</c:v>
                </c:pt>
                <c:pt idx="25">
                  <c:v>86.601982346280835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0F-4360-82D8-0FEC30C9F838}"/>
            </c:ext>
          </c:extLst>
        </c:ser>
        <c:ser>
          <c:idx val="1"/>
          <c:order val="1"/>
          <c:tx>
            <c:strRef>
              <c:f>Analyse_Erschl_OeV_Kantone!$P$3</c:f>
              <c:strCache>
                <c:ptCount val="1"/>
                <c:pt idx="0">
                  <c:v>Gute   Erschliessung (B)</c:v>
                </c:pt>
              </c:strCache>
            </c:strRef>
          </c:tx>
          <c:invertIfNegative val="0"/>
          <c:cat>
            <c:strRef>
              <c:f>Analyse_Erschl_OeV_Kantone!$B$4:$B$29</c:f>
              <c:strCache>
                <c:ptCount val="26"/>
                <c:pt idx="0">
                  <c:v>ZH</c:v>
                </c:pt>
                <c:pt idx="1">
                  <c:v>BE</c:v>
                </c:pt>
                <c:pt idx="2">
                  <c:v>LU</c:v>
                </c:pt>
                <c:pt idx="3">
                  <c:v>UR</c:v>
                </c:pt>
                <c:pt idx="4">
                  <c:v>SZ</c:v>
                </c:pt>
                <c:pt idx="5">
                  <c:v>OW</c:v>
                </c:pt>
                <c:pt idx="6">
                  <c:v>NW</c:v>
                </c:pt>
                <c:pt idx="7">
                  <c:v>GL</c:v>
                </c:pt>
                <c:pt idx="8">
                  <c:v>ZG</c:v>
                </c:pt>
                <c:pt idx="9">
                  <c:v>FR</c:v>
                </c:pt>
                <c:pt idx="10">
                  <c:v>SO</c:v>
                </c:pt>
                <c:pt idx="11">
                  <c:v>BS</c:v>
                </c:pt>
                <c:pt idx="12">
                  <c:v>BL</c:v>
                </c:pt>
                <c:pt idx="13">
                  <c:v>SH</c:v>
                </c:pt>
                <c:pt idx="14">
                  <c:v>AR</c:v>
                </c:pt>
                <c:pt idx="15">
                  <c:v>AI</c:v>
                </c:pt>
                <c:pt idx="16">
                  <c:v>SG</c:v>
                </c:pt>
                <c:pt idx="17">
                  <c:v>GR</c:v>
                </c:pt>
                <c:pt idx="18">
                  <c:v>AG</c:v>
                </c:pt>
                <c:pt idx="19">
                  <c:v>TG</c:v>
                </c:pt>
                <c:pt idx="20">
                  <c:v>TI</c:v>
                </c:pt>
                <c:pt idx="21">
                  <c:v>VD</c:v>
                </c:pt>
                <c:pt idx="22">
                  <c:v>VS</c:v>
                </c:pt>
                <c:pt idx="23">
                  <c:v>NE</c:v>
                </c:pt>
                <c:pt idx="24">
                  <c:v>GE</c:v>
                </c:pt>
                <c:pt idx="25">
                  <c:v>JU</c:v>
                </c:pt>
              </c:strCache>
            </c:strRef>
          </c:cat>
          <c:val>
            <c:numRef>
              <c:f>Analyse_Erschl_OeV_Kantone!$D$4:$D$29</c:f>
              <c:numCache>
                <c:formatCode>#,##0</c:formatCode>
                <c:ptCount val="26"/>
                <c:pt idx="0">
                  <c:v>5770.9983337823878</c:v>
                </c:pt>
                <c:pt idx="1">
                  <c:v>3790.9958266616768</c:v>
                </c:pt>
                <c:pt idx="2">
                  <c:v>1365.7339619093541</c:v>
                </c:pt>
                <c:pt idx="3">
                  <c:v>152.80692148739092</c:v>
                </c:pt>
                <c:pt idx="4">
                  <c:v>295.78167429404692</c:v>
                </c:pt>
                <c:pt idx="5">
                  <c:v>48.689639052974528</c:v>
                </c:pt>
                <c:pt idx="6">
                  <c:v>58.022485355574062</c:v>
                </c:pt>
                <c:pt idx="7">
                  <c:v>14.233114820030677</c:v>
                </c:pt>
                <c:pt idx="8">
                  <c:v>599.06879408100656</c:v>
                </c:pt>
                <c:pt idx="9">
                  <c:v>844.70759346416799</c:v>
                </c:pt>
                <c:pt idx="10">
                  <c:v>557.48425556808945</c:v>
                </c:pt>
                <c:pt idx="11">
                  <c:v>768.99453266324861</c:v>
                </c:pt>
                <c:pt idx="12">
                  <c:v>1803.8964194909636</c:v>
                </c:pt>
                <c:pt idx="13">
                  <c:v>563.90538869318209</c:v>
                </c:pt>
                <c:pt idx="14">
                  <c:v>278.5313509517718</c:v>
                </c:pt>
                <c:pt idx="15">
                  <c:v>35.163462676627674</c:v>
                </c:pt>
                <c:pt idx="16">
                  <c:v>1728.332358537308</c:v>
                </c:pt>
                <c:pt idx="17">
                  <c:v>743.87021743117168</c:v>
                </c:pt>
                <c:pt idx="18">
                  <c:v>2951.667437801811</c:v>
                </c:pt>
                <c:pt idx="19">
                  <c:v>516.84798362990421</c:v>
                </c:pt>
                <c:pt idx="20">
                  <c:v>1506.1583672263105</c:v>
                </c:pt>
                <c:pt idx="21">
                  <c:v>3072.4039246408361</c:v>
                </c:pt>
                <c:pt idx="22">
                  <c:v>594.30794988982825</c:v>
                </c:pt>
                <c:pt idx="23">
                  <c:v>1259.4965035513349</c:v>
                </c:pt>
                <c:pt idx="24">
                  <c:v>2281.4252708188023</c:v>
                </c:pt>
                <c:pt idx="25">
                  <c:v>170.75881813107543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0F-4360-82D8-0FEC30C9F838}"/>
            </c:ext>
          </c:extLst>
        </c:ser>
        <c:ser>
          <c:idx val="2"/>
          <c:order val="2"/>
          <c:tx>
            <c:strRef>
              <c:f>Analyse_Erschl_OeV_Kantone!$Q$3</c:f>
              <c:strCache>
                <c:ptCount val="1"/>
                <c:pt idx="0">
                  <c:v>Mittelmässige Erschliessung (C)</c:v>
                </c:pt>
              </c:strCache>
            </c:strRef>
          </c:tx>
          <c:invertIfNegative val="0"/>
          <c:cat>
            <c:strRef>
              <c:f>Analyse_Erschl_OeV_Kantone!$B$4:$B$29</c:f>
              <c:strCache>
                <c:ptCount val="26"/>
                <c:pt idx="0">
                  <c:v>ZH</c:v>
                </c:pt>
                <c:pt idx="1">
                  <c:v>BE</c:v>
                </c:pt>
                <c:pt idx="2">
                  <c:v>LU</c:v>
                </c:pt>
                <c:pt idx="3">
                  <c:v>UR</c:v>
                </c:pt>
                <c:pt idx="4">
                  <c:v>SZ</c:v>
                </c:pt>
                <c:pt idx="5">
                  <c:v>OW</c:v>
                </c:pt>
                <c:pt idx="6">
                  <c:v>NW</c:v>
                </c:pt>
                <c:pt idx="7">
                  <c:v>GL</c:v>
                </c:pt>
                <c:pt idx="8">
                  <c:v>ZG</c:v>
                </c:pt>
                <c:pt idx="9">
                  <c:v>FR</c:v>
                </c:pt>
                <c:pt idx="10">
                  <c:v>SO</c:v>
                </c:pt>
                <c:pt idx="11">
                  <c:v>BS</c:v>
                </c:pt>
                <c:pt idx="12">
                  <c:v>BL</c:v>
                </c:pt>
                <c:pt idx="13">
                  <c:v>SH</c:v>
                </c:pt>
                <c:pt idx="14">
                  <c:v>AR</c:v>
                </c:pt>
                <c:pt idx="15">
                  <c:v>AI</c:v>
                </c:pt>
                <c:pt idx="16">
                  <c:v>SG</c:v>
                </c:pt>
                <c:pt idx="17">
                  <c:v>GR</c:v>
                </c:pt>
                <c:pt idx="18">
                  <c:v>AG</c:v>
                </c:pt>
                <c:pt idx="19">
                  <c:v>TG</c:v>
                </c:pt>
                <c:pt idx="20">
                  <c:v>TI</c:v>
                </c:pt>
                <c:pt idx="21">
                  <c:v>VD</c:v>
                </c:pt>
                <c:pt idx="22">
                  <c:v>VS</c:v>
                </c:pt>
                <c:pt idx="23">
                  <c:v>NE</c:v>
                </c:pt>
                <c:pt idx="24">
                  <c:v>GE</c:v>
                </c:pt>
                <c:pt idx="25">
                  <c:v>JU</c:v>
                </c:pt>
              </c:strCache>
            </c:strRef>
          </c:cat>
          <c:val>
            <c:numRef>
              <c:f>Analyse_Erschl_OeV_Kantone!$E$4:$E$29</c:f>
              <c:numCache>
                <c:formatCode>#,##0</c:formatCode>
                <c:ptCount val="26"/>
                <c:pt idx="0">
                  <c:v>8727.525793444036</c:v>
                </c:pt>
                <c:pt idx="1">
                  <c:v>5186.5311805797901</c:v>
                </c:pt>
                <c:pt idx="2">
                  <c:v>2495.4457990480455</c:v>
                </c:pt>
                <c:pt idx="3">
                  <c:v>500.42745956704579</c:v>
                </c:pt>
                <c:pt idx="4">
                  <c:v>1151.2319400987362</c:v>
                </c:pt>
                <c:pt idx="5">
                  <c:v>213.14423706937157</c:v>
                </c:pt>
                <c:pt idx="6">
                  <c:v>212.69073921965781</c:v>
                </c:pt>
                <c:pt idx="7">
                  <c:v>208.7922807782187</c:v>
                </c:pt>
                <c:pt idx="8">
                  <c:v>949.75124407887165</c:v>
                </c:pt>
                <c:pt idx="9">
                  <c:v>1553.4760047715129</c:v>
                </c:pt>
                <c:pt idx="10">
                  <c:v>2528.3687355026195</c:v>
                </c:pt>
                <c:pt idx="11">
                  <c:v>268.8704321381133</c:v>
                </c:pt>
                <c:pt idx="12">
                  <c:v>2358.7553565071107</c:v>
                </c:pt>
                <c:pt idx="13">
                  <c:v>636.8979572294096</c:v>
                </c:pt>
                <c:pt idx="14">
                  <c:v>363.30039325220412</c:v>
                </c:pt>
                <c:pt idx="15">
                  <c:v>81.652294905134625</c:v>
                </c:pt>
                <c:pt idx="16">
                  <c:v>3688.1773728427611</c:v>
                </c:pt>
                <c:pt idx="17">
                  <c:v>1608.4511873553324</c:v>
                </c:pt>
                <c:pt idx="18">
                  <c:v>6074.0707300485783</c:v>
                </c:pt>
                <c:pt idx="19">
                  <c:v>2465.5439322631305</c:v>
                </c:pt>
                <c:pt idx="20">
                  <c:v>2495.4311510557081</c:v>
                </c:pt>
                <c:pt idx="21">
                  <c:v>4223.4825802104751</c:v>
                </c:pt>
                <c:pt idx="22">
                  <c:v>1792.4539322836499</c:v>
                </c:pt>
                <c:pt idx="23">
                  <c:v>1092.9827183948623</c:v>
                </c:pt>
                <c:pt idx="24">
                  <c:v>1917.3295712918557</c:v>
                </c:pt>
                <c:pt idx="25">
                  <c:v>716.86841672126161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0F-4360-82D8-0FEC30C9F838}"/>
            </c:ext>
          </c:extLst>
        </c:ser>
        <c:ser>
          <c:idx val="3"/>
          <c:order val="3"/>
          <c:tx>
            <c:strRef>
              <c:f>Analyse_Erschl_OeV_Kantone!$R$3</c:f>
              <c:strCache>
                <c:ptCount val="1"/>
                <c:pt idx="0">
                  <c:v>Geringe Erschliessung (D)</c:v>
                </c:pt>
              </c:strCache>
            </c:strRef>
          </c:tx>
          <c:invertIfNegative val="0"/>
          <c:cat>
            <c:strRef>
              <c:f>Analyse_Erschl_OeV_Kantone!$B$4:$B$29</c:f>
              <c:strCache>
                <c:ptCount val="26"/>
                <c:pt idx="0">
                  <c:v>ZH</c:v>
                </c:pt>
                <c:pt idx="1">
                  <c:v>BE</c:v>
                </c:pt>
                <c:pt idx="2">
                  <c:v>LU</c:v>
                </c:pt>
                <c:pt idx="3">
                  <c:v>UR</c:v>
                </c:pt>
                <c:pt idx="4">
                  <c:v>SZ</c:v>
                </c:pt>
                <c:pt idx="5">
                  <c:v>OW</c:v>
                </c:pt>
                <c:pt idx="6">
                  <c:v>NW</c:v>
                </c:pt>
                <c:pt idx="7">
                  <c:v>GL</c:v>
                </c:pt>
                <c:pt idx="8">
                  <c:v>ZG</c:v>
                </c:pt>
                <c:pt idx="9">
                  <c:v>FR</c:v>
                </c:pt>
                <c:pt idx="10">
                  <c:v>SO</c:v>
                </c:pt>
                <c:pt idx="11">
                  <c:v>BS</c:v>
                </c:pt>
                <c:pt idx="12">
                  <c:v>BL</c:v>
                </c:pt>
                <c:pt idx="13">
                  <c:v>SH</c:v>
                </c:pt>
                <c:pt idx="14">
                  <c:v>AR</c:v>
                </c:pt>
                <c:pt idx="15">
                  <c:v>AI</c:v>
                </c:pt>
                <c:pt idx="16">
                  <c:v>SG</c:v>
                </c:pt>
                <c:pt idx="17">
                  <c:v>GR</c:v>
                </c:pt>
                <c:pt idx="18">
                  <c:v>AG</c:v>
                </c:pt>
                <c:pt idx="19">
                  <c:v>TG</c:v>
                </c:pt>
                <c:pt idx="20">
                  <c:v>TI</c:v>
                </c:pt>
                <c:pt idx="21">
                  <c:v>VD</c:v>
                </c:pt>
                <c:pt idx="22">
                  <c:v>VS</c:v>
                </c:pt>
                <c:pt idx="23">
                  <c:v>NE</c:v>
                </c:pt>
                <c:pt idx="24">
                  <c:v>GE</c:v>
                </c:pt>
                <c:pt idx="25">
                  <c:v>JU</c:v>
                </c:pt>
              </c:strCache>
            </c:strRef>
          </c:cat>
          <c:val>
            <c:numRef>
              <c:f>Analyse_Erschl_OeV_Kantone!$F$4:$F$29</c:f>
              <c:numCache>
                <c:formatCode>#,##0</c:formatCode>
                <c:ptCount val="26"/>
                <c:pt idx="0">
                  <c:v>8418.3424379691751</c:v>
                </c:pt>
                <c:pt idx="1">
                  <c:v>8042.4202520547524</c:v>
                </c:pt>
                <c:pt idx="2">
                  <c:v>3005.8137129579818</c:v>
                </c:pt>
                <c:pt idx="3">
                  <c:v>283.04210356222308</c:v>
                </c:pt>
                <c:pt idx="4">
                  <c:v>1311.5683049695981</c:v>
                </c:pt>
                <c:pt idx="5">
                  <c:v>302.42078608889358</c:v>
                </c:pt>
                <c:pt idx="6">
                  <c:v>482.14904669249074</c:v>
                </c:pt>
                <c:pt idx="7">
                  <c:v>780.0081176684422</c:v>
                </c:pt>
                <c:pt idx="8">
                  <c:v>403.48966090362467</c:v>
                </c:pt>
                <c:pt idx="9">
                  <c:v>2867.1178350723535</c:v>
                </c:pt>
                <c:pt idx="10">
                  <c:v>3556.170767997884</c:v>
                </c:pt>
                <c:pt idx="11">
                  <c:v>57.95861664134879</c:v>
                </c:pt>
                <c:pt idx="12">
                  <c:v>2354.3945106736633</c:v>
                </c:pt>
                <c:pt idx="13">
                  <c:v>1002.959340244249</c:v>
                </c:pt>
                <c:pt idx="14">
                  <c:v>514.51778459154912</c:v>
                </c:pt>
                <c:pt idx="15">
                  <c:v>135.95429720333854</c:v>
                </c:pt>
                <c:pt idx="16">
                  <c:v>5732.6739587667198</c:v>
                </c:pt>
                <c:pt idx="17">
                  <c:v>2597.3507508297935</c:v>
                </c:pt>
                <c:pt idx="18">
                  <c:v>7451.3724008995514</c:v>
                </c:pt>
                <c:pt idx="19">
                  <c:v>4402.0634728110035</c:v>
                </c:pt>
                <c:pt idx="20">
                  <c:v>4318.8820204033927</c:v>
                </c:pt>
                <c:pt idx="21">
                  <c:v>6857.2327320360373</c:v>
                </c:pt>
                <c:pt idx="22">
                  <c:v>5959.78837046029</c:v>
                </c:pt>
                <c:pt idx="23">
                  <c:v>1581.0248813541448</c:v>
                </c:pt>
                <c:pt idx="24">
                  <c:v>1103.215815920018</c:v>
                </c:pt>
                <c:pt idx="25">
                  <c:v>1689.1193298225205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40F-4360-82D8-0FEC30C9F838}"/>
            </c:ext>
          </c:extLst>
        </c:ser>
        <c:ser>
          <c:idx val="4"/>
          <c:order val="4"/>
          <c:tx>
            <c:strRef>
              <c:f>Analyse_Erschl_OeV_Kantone!$S$3</c:f>
              <c:strCache>
                <c:ptCount val="1"/>
                <c:pt idx="0">
                  <c:v>Marginale oder keine Erschliessung (-)</c:v>
                </c:pt>
              </c:strCache>
            </c:strRef>
          </c:tx>
          <c:invertIfNegative val="0"/>
          <c:cat>
            <c:strRef>
              <c:f>Analyse_Erschl_OeV_Kantone!$B$4:$B$29</c:f>
              <c:strCache>
                <c:ptCount val="26"/>
                <c:pt idx="0">
                  <c:v>ZH</c:v>
                </c:pt>
                <c:pt idx="1">
                  <c:v>BE</c:v>
                </c:pt>
                <c:pt idx="2">
                  <c:v>LU</c:v>
                </c:pt>
                <c:pt idx="3">
                  <c:v>UR</c:v>
                </c:pt>
                <c:pt idx="4">
                  <c:v>SZ</c:v>
                </c:pt>
                <c:pt idx="5">
                  <c:v>OW</c:v>
                </c:pt>
                <c:pt idx="6">
                  <c:v>NW</c:v>
                </c:pt>
                <c:pt idx="7">
                  <c:v>GL</c:v>
                </c:pt>
                <c:pt idx="8">
                  <c:v>ZG</c:v>
                </c:pt>
                <c:pt idx="9">
                  <c:v>FR</c:v>
                </c:pt>
                <c:pt idx="10">
                  <c:v>SO</c:v>
                </c:pt>
                <c:pt idx="11">
                  <c:v>BS</c:v>
                </c:pt>
                <c:pt idx="12">
                  <c:v>BL</c:v>
                </c:pt>
                <c:pt idx="13">
                  <c:v>SH</c:v>
                </c:pt>
                <c:pt idx="14">
                  <c:v>AR</c:v>
                </c:pt>
                <c:pt idx="15">
                  <c:v>AI</c:v>
                </c:pt>
                <c:pt idx="16">
                  <c:v>SG</c:v>
                </c:pt>
                <c:pt idx="17">
                  <c:v>GR</c:v>
                </c:pt>
                <c:pt idx="18">
                  <c:v>AG</c:v>
                </c:pt>
                <c:pt idx="19">
                  <c:v>TG</c:v>
                </c:pt>
                <c:pt idx="20">
                  <c:v>TI</c:v>
                </c:pt>
                <c:pt idx="21">
                  <c:v>VD</c:v>
                </c:pt>
                <c:pt idx="22">
                  <c:v>VS</c:v>
                </c:pt>
                <c:pt idx="23">
                  <c:v>NE</c:v>
                </c:pt>
                <c:pt idx="24">
                  <c:v>GE</c:v>
                </c:pt>
                <c:pt idx="25">
                  <c:v>JU</c:v>
                </c:pt>
              </c:strCache>
            </c:strRef>
          </c:cat>
          <c:val>
            <c:numRef>
              <c:f>Analyse_Erschl_OeV_Kantone!$G$4:$G$29</c:f>
              <c:numCache>
                <c:formatCode>#,##0</c:formatCode>
                <c:ptCount val="26"/>
                <c:pt idx="0">
                  <c:v>3081.6541766837872</c:v>
                </c:pt>
                <c:pt idx="1">
                  <c:v>7143.9435463241425</c:v>
                </c:pt>
                <c:pt idx="2">
                  <c:v>2276.4848166494285</c:v>
                </c:pt>
                <c:pt idx="3">
                  <c:v>160.76498556136025</c:v>
                </c:pt>
                <c:pt idx="4">
                  <c:v>941.5582081605877</c:v>
                </c:pt>
                <c:pt idx="5">
                  <c:v>442.48240738039459</c:v>
                </c:pt>
                <c:pt idx="6">
                  <c:v>213.26858945923553</c:v>
                </c:pt>
                <c:pt idx="7">
                  <c:v>478.60810792799191</c:v>
                </c:pt>
                <c:pt idx="8">
                  <c:v>140.7722471200486</c:v>
                </c:pt>
                <c:pt idx="9">
                  <c:v>4505.5609961244727</c:v>
                </c:pt>
                <c:pt idx="10">
                  <c:v>1905.8630112107762</c:v>
                </c:pt>
                <c:pt idx="11">
                  <c:v>0.25624973796437162</c:v>
                </c:pt>
                <c:pt idx="12">
                  <c:v>930.57712239008094</c:v>
                </c:pt>
                <c:pt idx="13">
                  <c:v>580.46826128583768</c:v>
                </c:pt>
                <c:pt idx="14">
                  <c:v>285.71617665513872</c:v>
                </c:pt>
                <c:pt idx="15">
                  <c:v>127.77753922795129</c:v>
                </c:pt>
                <c:pt idx="16">
                  <c:v>3102.4009833620667</c:v>
                </c:pt>
                <c:pt idx="17">
                  <c:v>2348.9769228097234</c:v>
                </c:pt>
                <c:pt idx="18">
                  <c:v>3973.1667725357661</c:v>
                </c:pt>
                <c:pt idx="19">
                  <c:v>3045.4401270554317</c:v>
                </c:pt>
                <c:pt idx="20">
                  <c:v>2300.1534663252933</c:v>
                </c:pt>
                <c:pt idx="21">
                  <c:v>6584.6285385535648</c:v>
                </c:pt>
                <c:pt idx="22">
                  <c:v>8223.5435314311326</c:v>
                </c:pt>
                <c:pt idx="23">
                  <c:v>1270.0362967826595</c:v>
                </c:pt>
                <c:pt idx="24">
                  <c:v>212.43685186087609</c:v>
                </c:pt>
                <c:pt idx="25">
                  <c:v>1431.1799448426391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40F-4360-82D8-0FEC30C9F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5012152"/>
        <c:axId val="345012544"/>
      </c:barChart>
      <c:catAx>
        <c:axId val="345012152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345012544"/>
        <c:crosses val="autoZero"/>
        <c:auto val="1"/>
        <c:lblAlgn val="ctr"/>
        <c:lblOffset val="100"/>
        <c:noMultiLvlLbl val="0"/>
      </c:catAx>
      <c:valAx>
        <c:axId val="345012544"/>
        <c:scaling>
          <c:orientation val="minMax"/>
          <c:max val="30000"/>
        </c:scaling>
        <c:delete val="0"/>
        <c:axPos val="t"/>
        <c:majorGridlines/>
        <c:numFmt formatCode="#,##0" sourceLinked="1"/>
        <c:majorTickMark val="out"/>
        <c:minorTickMark val="none"/>
        <c:tickLblPos val="high"/>
        <c:crossAx val="3450121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80314954" l="0.70866141732284094" r="0.70866141732284094" t="0.78740157480314954" header="0.31496062992126495" footer="0.31496062992126495"/>
    <c:pageSetup orientation="landscape"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Abb. 33: Erschliessung der Bauzonen mit dem ÖV nach Kantonen (in Prozenten)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Analyse_Erschl_OeV_Kantone!$O$3</c:f>
              <c:strCache>
                <c:ptCount val="1"/>
                <c:pt idx="0">
                  <c:v>Sehr gute Erschliessung (A)</c:v>
                </c:pt>
              </c:strCache>
            </c:strRef>
          </c:tx>
          <c:invertIfNegative val="0"/>
          <c:dLbls>
            <c:dLbl>
              <c:idx val="3"/>
              <c:layout>
                <c:manualLayout>
                  <c:x val="6.61458333333333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D2-4880-A7E0-3F59D332268C}"/>
                </c:ext>
              </c:extLst>
            </c:dLbl>
            <c:dLbl>
              <c:idx val="5"/>
              <c:layout>
                <c:manualLayout>
                  <c:x val="1.543402777777777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1D2-4880-A7E0-3F59D332268C}"/>
                </c:ext>
              </c:extLst>
            </c:dLbl>
            <c:dLbl>
              <c:idx val="6"/>
              <c:layout>
                <c:manualLayout>
                  <c:x val="6.61458333333333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1D2-4880-A7E0-3F59D332268C}"/>
                </c:ext>
              </c:extLst>
            </c:dLbl>
            <c:dLbl>
              <c:idx val="7"/>
              <c:layout>
                <c:manualLayout>
                  <c:x val="8.819444444444444E-3"/>
                  <c:y val="5.3763440860215057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1D2-4880-A7E0-3F59D332268C}"/>
                </c:ext>
              </c:extLst>
            </c:dLbl>
            <c:dLbl>
              <c:idx val="10"/>
              <c:layout>
                <c:manualLayout>
                  <c:x val="4.409722222222222E-3"/>
                  <c:y val="1.7921146957577611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1D2-4880-A7E0-3F59D332268C}"/>
                </c:ext>
              </c:extLst>
            </c:dLbl>
            <c:dLbl>
              <c:idx val="17"/>
              <c:layout>
                <c:manualLayout>
                  <c:x val="6.6145833333333334E-3"/>
                  <c:y val="1.7921146961750201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1D2-4880-A7E0-3F59D332268C}"/>
                </c:ext>
              </c:extLst>
            </c:dLbl>
            <c:dLbl>
              <c:idx val="19"/>
              <c:layout>
                <c:manualLayout>
                  <c:x val="2.204861111111101E-3"/>
                  <c:y val="1.7921146953405018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1D2-4880-A7E0-3F59D332268C}"/>
                </c:ext>
              </c:extLst>
            </c:dLbl>
            <c:dLbl>
              <c:idx val="22"/>
              <c:layout>
                <c:manualLayout>
                  <c:x val="1.1024305555555546E-2"/>
                  <c:y val="1.7921146953405018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1D2-4880-A7E0-3F59D332268C}"/>
                </c:ext>
              </c:extLst>
            </c:dLbl>
            <c:dLbl>
              <c:idx val="25"/>
              <c:layout>
                <c:manualLayout>
                  <c:x val="6.6145833333333334E-3"/>
                  <c:y val="7.1684587813620072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1D2-4880-A7E0-3F59D33226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Analyse_Erschl_OeV_Kantone!$B$4:$B$29</c:f>
              <c:strCache>
                <c:ptCount val="26"/>
                <c:pt idx="0">
                  <c:v>ZH</c:v>
                </c:pt>
                <c:pt idx="1">
                  <c:v>BE</c:v>
                </c:pt>
                <c:pt idx="2">
                  <c:v>LU</c:v>
                </c:pt>
                <c:pt idx="3">
                  <c:v>UR</c:v>
                </c:pt>
                <c:pt idx="4">
                  <c:v>SZ</c:v>
                </c:pt>
                <c:pt idx="5">
                  <c:v>OW</c:v>
                </c:pt>
                <c:pt idx="6">
                  <c:v>NW</c:v>
                </c:pt>
                <c:pt idx="7">
                  <c:v>GL</c:v>
                </c:pt>
                <c:pt idx="8">
                  <c:v>ZG</c:v>
                </c:pt>
                <c:pt idx="9">
                  <c:v>FR</c:v>
                </c:pt>
                <c:pt idx="10">
                  <c:v>SO</c:v>
                </c:pt>
                <c:pt idx="11">
                  <c:v>BS</c:v>
                </c:pt>
                <c:pt idx="12">
                  <c:v>BL</c:v>
                </c:pt>
                <c:pt idx="13">
                  <c:v>SH</c:v>
                </c:pt>
                <c:pt idx="14">
                  <c:v>AR</c:v>
                </c:pt>
                <c:pt idx="15">
                  <c:v>AI</c:v>
                </c:pt>
                <c:pt idx="16">
                  <c:v>SG</c:v>
                </c:pt>
                <c:pt idx="17">
                  <c:v>GR</c:v>
                </c:pt>
                <c:pt idx="18">
                  <c:v>AG</c:v>
                </c:pt>
                <c:pt idx="19">
                  <c:v>TG</c:v>
                </c:pt>
                <c:pt idx="20">
                  <c:v>TI</c:v>
                </c:pt>
                <c:pt idx="21">
                  <c:v>VD</c:v>
                </c:pt>
                <c:pt idx="22">
                  <c:v>VS</c:v>
                </c:pt>
                <c:pt idx="23">
                  <c:v>NE</c:v>
                </c:pt>
                <c:pt idx="24">
                  <c:v>GE</c:v>
                </c:pt>
                <c:pt idx="25">
                  <c:v>JU</c:v>
                </c:pt>
              </c:strCache>
            </c:strRef>
          </c:cat>
          <c:val>
            <c:numRef>
              <c:f>Analyse_Erschl_OeV_Kantone!$H$4:$H$29</c:f>
              <c:numCache>
                <c:formatCode>0%</c:formatCode>
                <c:ptCount val="26"/>
                <c:pt idx="0">
                  <c:v>0.14262407298202237</c:v>
                </c:pt>
                <c:pt idx="1">
                  <c:v>8.2143704437814213E-2</c:v>
                </c:pt>
                <c:pt idx="2">
                  <c:v>9.5572524581757648E-2</c:v>
                </c:pt>
                <c:pt idx="3">
                  <c:v>2.1861343263167261E-2</c:v>
                </c:pt>
                <c:pt idx="4">
                  <c:v>3.449003822494847E-2</c:v>
                </c:pt>
                <c:pt idx="5">
                  <c:v>0</c:v>
                </c:pt>
                <c:pt idx="6">
                  <c:v>1.6175180658238517E-2</c:v>
                </c:pt>
                <c:pt idx="7">
                  <c:v>1.2802214611383696E-2</c:v>
                </c:pt>
                <c:pt idx="8">
                  <c:v>8.250588097098692E-2</c:v>
                </c:pt>
                <c:pt idx="9">
                  <c:v>3.6521984843018704E-2</c:v>
                </c:pt>
                <c:pt idx="10">
                  <c:v>2.8432151156153111E-2</c:v>
                </c:pt>
                <c:pt idx="11">
                  <c:v>0.47869030750733882</c:v>
                </c:pt>
                <c:pt idx="12">
                  <c:v>7.6821831806636501E-2</c:v>
                </c:pt>
                <c:pt idx="13">
                  <c:v>6.3322447240093227E-2</c:v>
                </c:pt>
                <c:pt idx="14">
                  <c:v>7.3451313214823996E-2</c:v>
                </c:pt>
                <c:pt idx="15">
                  <c:v>5.4932413788392108E-2</c:v>
                </c:pt>
                <c:pt idx="16">
                  <c:v>5.6279301467020641E-2</c:v>
                </c:pt>
                <c:pt idx="17">
                  <c:v>1.8943319869975595E-2</c:v>
                </c:pt>
                <c:pt idx="18">
                  <c:v>3.4725740868156538E-2</c:v>
                </c:pt>
                <c:pt idx="19">
                  <c:v>2.7151065233369496E-2</c:v>
                </c:pt>
                <c:pt idx="20">
                  <c:v>4.5823555540455446E-2</c:v>
                </c:pt>
                <c:pt idx="21">
                  <c:v>7.3464796290458212E-2</c:v>
                </c:pt>
                <c:pt idx="22">
                  <c:v>1.3657736627703152E-2</c:v>
                </c:pt>
                <c:pt idx="23">
                  <c:v>4.9223658655165821E-2</c:v>
                </c:pt>
                <c:pt idx="24">
                  <c:v>0.35005341815114033</c:v>
                </c:pt>
                <c:pt idx="25">
                  <c:v>2.1150660575049683E-2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1D2-4880-A7E0-3F59D332268C}"/>
            </c:ext>
          </c:extLst>
        </c:ser>
        <c:ser>
          <c:idx val="1"/>
          <c:order val="1"/>
          <c:tx>
            <c:strRef>
              <c:f>Analyse_Erschl_OeV_Kantone!$P$3</c:f>
              <c:strCache>
                <c:ptCount val="1"/>
                <c:pt idx="0">
                  <c:v>Gute   Erschliessung (B)</c:v>
                </c:pt>
              </c:strCache>
            </c:strRef>
          </c:tx>
          <c:invertIfNegative val="0"/>
          <c:dLbls>
            <c:dLbl>
              <c:idx val="5"/>
              <c:layout>
                <c:manualLayout>
                  <c:x val="2.6458333333333334E-2"/>
                  <c:y val="7.1684587813620072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1D2-4880-A7E0-3F59D332268C}"/>
                </c:ext>
              </c:extLst>
            </c:dLbl>
            <c:dLbl>
              <c:idx val="6"/>
              <c:layout>
                <c:manualLayout>
                  <c:x val="6.6145833333333334E-3"/>
                  <c:y val="1.7921146953405018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84-453F-947A-AB902C27C97A}"/>
                </c:ext>
              </c:extLst>
            </c:dLbl>
            <c:dLbl>
              <c:idx val="7"/>
              <c:layout>
                <c:manualLayout>
                  <c:x val="3.0868055555555555E-2"/>
                  <c:y val="3.5842293906810036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1D2-4880-A7E0-3F59D332268C}"/>
                </c:ext>
              </c:extLst>
            </c:dLbl>
            <c:dLbl>
              <c:idx val="22"/>
              <c:layout>
                <c:manualLayout>
                  <c:x val="2.8663194444444446E-2"/>
                  <c:y val="1.7921146953405018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1D2-4880-A7E0-3F59D332268C}"/>
                </c:ext>
              </c:extLst>
            </c:dLbl>
            <c:dLbl>
              <c:idx val="25"/>
              <c:layout>
                <c:manualLayout>
                  <c:x val="1.1024305555555556E-2"/>
                  <c:y val="3.5842293906810036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1D2-4880-A7E0-3F59D33226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Analyse_Erschl_OeV_Kantone!$B$4:$B$29</c:f>
              <c:strCache>
                <c:ptCount val="26"/>
                <c:pt idx="0">
                  <c:v>ZH</c:v>
                </c:pt>
                <c:pt idx="1">
                  <c:v>BE</c:v>
                </c:pt>
                <c:pt idx="2">
                  <c:v>LU</c:v>
                </c:pt>
                <c:pt idx="3">
                  <c:v>UR</c:v>
                </c:pt>
                <c:pt idx="4">
                  <c:v>SZ</c:v>
                </c:pt>
                <c:pt idx="5">
                  <c:v>OW</c:v>
                </c:pt>
                <c:pt idx="6">
                  <c:v>NW</c:v>
                </c:pt>
                <c:pt idx="7">
                  <c:v>GL</c:v>
                </c:pt>
                <c:pt idx="8">
                  <c:v>ZG</c:v>
                </c:pt>
                <c:pt idx="9">
                  <c:v>FR</c:v>
                </c:pt>
                <c:pt idx="10">
                  <c:v>SO</c:v>
                </c:pt>
                <c:pt idx="11">
                  <c:v>BS</c:v>
                </c:pt>
                <c:pt idx="12">
                  <c:v>BL</c:v>
                </c:pt>
                <c:pt idx="13">
                  <c:v>SH</c:v>
                </c:pt>
                <c:pt idx="14">
                  <c:v>AR</c:v>
                </c:pt>
                <c:pt idx="15">
                  <c:v>AI</c:v>
                </c:pt>
                <c:pt idx="16">
                  <c:v>SG</c:v>
                </c:pt>
                <c:pt idx="17">
                  <c:v>GR</c:v>
                </c:pt>
                <c:pt idx="18">
                  <c:v>AG</c:v>
                </c:pt>
                <c:pt idx="19">
                  <c:v>TG</c:v>
                </c:pt>
                <c:pt idx="20">
                  <c:v>TI</c:v>
                </c:pt>
                <c:pt idx="21">
                  <c:v>VD</c:v>
                </c:pt>
                <c:pt idx="22">
                  <c:v>VS</c:v>
                </c:pt>
                <c:pt idx="23">
                  <c:v>NE</c:v>
                </c:pt>
                <c:pt idx="24">
                  <c:v>GE</c:v>
                </c:pt>
                <c:pt idx="25">
                  <c:v>JU</c:v>
                </c:pt>
              </c:strCache>
            </c:strRef>
          </c:cat>
          <c:val>
            <c:numRef>
              <c:f>Analyse_Erschl_OeV_Kantone!$I$4:$I$29</c:f>
              <c:numCache>
                <c:formatCode>0%</c:formatCode>
                <c:ptCount val="26"/>
                <c:pt idx="0">
                  <c:v>0.19031525275496128</c:v>
                </c:pt>
                <c:pt idx="1">
                  <c:v>0.14399954932514689</c:v>
                </c:pt>
                <c:pt idx="2">
                  <c:v>0.13509162268556443</c:v>
                </c:pt>
                <c:pt idx="3">
                  <c:v>0.13624494696587258</c:v>
                </c:pt>
                <c:pt idx="4">
                  <c:v>7.7180902127775758E-2</c:v>
                </c:pt>
                <c:pt idx="5">
                  <c:v>4.8363808707992298E-2</c:v>
                </c:pt>
                <c:pt idx="6">
                  <c:v>5.9085123447723473E-2</c:v>
                </c:pt>
                <c:pt idx="7">
                  <c:v>9.4833320207261713E-3</c:v>
                </c:pt>
                <c:pt idx="8">
                  <c:v>0.26259941540527049</c:v>
                </c:pt>
                <c:pt idx="9">
                  <c:v>8.3294305023405762E-2</c:v>
                </c:pt>
                <c:pt idx="10">
                  <c:v>6.3364641285357112E-2</c:v>
                </c:pt>
                <c:pt idx="11">
                  <c:v>0.36574370948819601</c:v>
                </c:pt>
                <c:pt idx="12">
                  <c:v>0.22360392043050631</c:v>
                </c:pt>
                <c:pt idx="13">
                  <c:v>0.18971038302426282</c:v>
                </c:pt>
                <c:pt idx="14">
                  <c:v>0.17896054006236431</c:v>
                </c:pt>
                <c:pt idx="15">
                  <c:v>8.7326393117342055E-2</c:v>
                </c:pt>
                <c:pt idx="16">
                  <c:v>0.11444783566615117</c:v>
                </c:pt>
                <c:pt idx="17">
                  <c:v>9.9988208518994051E-2</c:v>
                </c:pt>
                <c:pt idx="18">
                  <c:v>0.13932175841330682</c:v>
                </c:pt>
                <c:pt idx="19">
                  <c:v>4.8209017007973344E-2</c:v>
                </c:pt>
                <c:pt idx="20">
                  <c:v>0.13531603224433264</c:v>
                </c:pt>
                <c:pt idx="21">
                  <c:v>0.13727095280647311</c:v>
                </c:pt>
                <c:pt idx="22">
                  <c:v>3.5376447235211793E-2</c:v>
                </c:pt>
                <c:pt idx="23">
                  <c:v>0.23013167680297972</c:v>
                </c:pt>
                <c:pt idx="24">
                  <c:v>0.26889644152204689</c:v>
                </c:pt>
                <c:pt idx="25">
                  <c:v>4.1704147002613282E-2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D1D2-4880-A7E0-3F59D332268C}"/>
            </c:ext>
          </c:extLst>
        </c:ser>
        <c:ser>
          <c:idx val="2"/>
          <c:order val="2"/>
          <c:tx>
            <c:strRef>
              <c:f>Analyse_Erschl_OeV_Kantone!$Q$3</c:f>
              <c:strCache>
                <c:ptCount val="1"/>
                <c:pt idx="0">
                  <c:v>Mittelmässige Erschliessung (C)</c:v>
                </c:pt>
              </c:strCache>
            </c:strRef>
          </c:tx>
          <c:invertIfNegative val="0"/>
          <c:dLbls>
            <c:dLbl>
              <c:idx val="7"/>
              <c:layout>
                <c:manualLayout>
                  <c:x val="1.102430555555555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1D2-4880-A7E0-3F59D332268C}"/>
                </c:ext>
              </c:extLst>
            </c:dLbl>
            <c:dLbl>
              <c:idx val="11"/>
              <c:layout>
                <c:manualLayout>
                  <c:x val="-4.40972222222222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84-453F-947A-AB902C27C97A}"/>
                </c:ext>
              </c:extLst>
            </c:dLbl>
            <c:dLbl>
              <c:idx val="22"/>
              <c:layout>
                <c:manualLayout>
                  <c:x val="2.4253472222222221E-2"/>
                  <c:y val="8.345184360353750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D1D2-4880-A7E0-3F59D33226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Analyse_Erschl_OeV_Kantone!$B$4:$B$29</c:f>
              <c:strCache>
                <c:ptCount val="26"/>
                <c:pt idx="0">
                  <c:v>ZH</c:v>
                </c:pt>
                <c:pt idx="1">
                  <c:v>BE</c:v>
                </c:pt>
                <c:pt idx="2">
                  <c:v>LU</c:v>
                </c:pt>
                <c:pt idx="3">
                  <c:v>UR</c:v>
                </c:pt>
                <c:pt idx="4">
                  <c:v>SZ</c:v>
                </c:pt>
                <c:pt idx="5">
                  <c:v>OW</c:v>
                </c:pt>
                <c:pt idx="6">
                  <c:v>NW</c:v>
                </c:pt>
                <c:pt idx="7">
                  <c:v>GL</c:v>
                </c:pt>
                <c:pt idx="8">
                  <c:v>ZG</c:v>
                </c:pt>
                <c:pt idx="9">
                  <c:v>FR</c:v>
                </c:pt>
                <c:pt idx="10">
                  <c:v>SO</c:v>
                </c:pt>
                <c:pt idx="11">
                  <c:v>BS</c:v>
                </c:pt>
                <c:pt idx="12">
                  <c:v>BL</c:v>
                </c:pt>
                <c:pt idx="13">
                  <c:v>SH</c:v>
                </c:pt>
                <c:pt idx="14">
                  <c:v>AR</c:v>
                </c:pt>
                <c:pt idx="15">
                  <c:v>AI</c:v>
                </c:pt>
                <c:pt idx="16">
                  <c:v>SG</c:v>
                </c:pt>
                <c:pt idx="17">
                  <c:v>GR</c:v>
                </c:pt>
                <c:pt idx="18">
                  <c:v>AG</c:v>
                </c:pt>
                <c:pt idx="19">
                  <c:v>TG</c:v>
                </c:pt>
                <c:pt idx="20">
                  <c:v>TI</c:v>
                </c:pt>
                <c:pt idx="21">
                  <c:v>VD</c:v>
                </c:pt>
                <c:pt idx="22">
                  <c:v>VS</c:v>
                </c:pt>
                <c:pt idx="23">
                  <c:v>NE</c:v>
                </c:pt>
                <c:pt idx="24">
                  <c:v>GE</c:v>
                </c:pt>
                <c:pt idx="25">
                  <c:v>JU</c:v>
                </c:pt>
              </c:strCache>
            </c:strRef>
          </c:cat>
          <c:val>
            <c:numRef>
              <c:f>Analyse_Erschl_OeV_Kantone!$J$4:$J$29</c:f>
              <c:numCache>
                <c:formatCode>0%</c:formatCode>
                <c:ptCount val="26"/>
                <c:pt idx="0">
                  <c:v>0.2878152411830826</c:v>
                </c:pt>
                <c:pt idx="1">
                  <c:v>0.19700843438331866</c:v>
                </c:pt>
                <c:pt idx="2">
                  <c:v>0.24683710863130034</c:v>
                </c:pt>
                <c:pt idx="3">
                  <c:v>0.44618864136075487</c:v>
                </c:pt>
                <c:pt idx="4">
                  <c:v>0.30040103027748083</c:v>
                </c:pt>
                <c:pt idx="5">
                  <c:v>0.21171787898485739</c:v>
                </c:pt>
                <c:pt idx="6">
                  <c:v>0.21658600981961865</c:v>
                </c:pt>
                <c:pt idx="7">
                  <c:v>0.13911547451285602</c:v>
                </c:pt>
                <c:pt idx="8">
                  <c:v>0.41631966802432946</c:v>
                </c:pt>
                <c:pt idx="9">
                  <c:v>0.1531840191673014</c:v>
                </c:pt>
                <c:pt idx="10">
                  <c:v>0.28737883870635694</c:v>
                </c:pt>
                <c:pt idx="11">
                  <c:v>0.12787824236060077</c:v>
                </c:pt>
                <c:pt idx="12">
                  <c:v>0.29238205661513517</c:v>
                </c:pt>
                <c:pt idx="13">
                  <c:v>0.21426671536757158</c:v>
                </c:pt>
                <c:pt idx="14">
                  <c:v>0.23342591187353084</c:v>
                </c:pt>
                <c:pt idx="15">
                  <c:v>0.20277867596237448</c:v>
                </c:pt>
                <c:pt idx="16">
                  <c:v>0.24422612687293146</c:v>
                </c:pt>
                <c:pt idx="17">
                  <c:v>0.21620189778439322</c:v>
                </c:pt>
                <c:pt idx="18">
                  <c:v>0.28670242588961592</c:v>
                </c:pt>
                <c:pt idx="19">
                  <c:v>0.22997371205667902</c:v>
                </c:pt>
                <c:pt idx="20">
                  <c:v>0.22419411493999214</c:v>
                </c:pt>
                <c:pt idx="21">
                  <c:v>0.18869962809815363</c:v>
                </c:pt>
                <c:pt idx="22">
                  <c:v>0.10669662414701904</c:v>
                </c:pt>
                <c:pt idx="23">
                  <c:v>0.1997067439184334</c:v>
                </c:pt>
                <c:pt idx="24">
                  <c:v>0.22598290004929086</c:v>
                </c:pt>
                <c:pt idx="25">
                  <c:v>0.1750796015086348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D1D2-4880-A7E0-3F59D332268C}"/>
            </c:ext>
          </c:extLst>
        </c:ser>
        <c:ser>
          <c:idx val="3"/>
          <c:order val="3"/>
          <c:tx>
            <c:strRef>
              <c:f>Analyse_Erschl_OeV_Kantone!$R$3</c:f>
              <c:strCache>
                <c:ptCount val="1"/>
                <c:pt idx="0">
                  <c:v>Geringe Erschliessung (D)</c:v>
                </c:pt>
              </c:strCache>
            </c:strRef>
          </c:tx>
          <c:invertIfNegative val="0"/>
          <c:dLbls>
            <c:dLbl>
              <c:idx val="11"/>
              <c:layout>
                <c:manualLayout>
                  <c:x val="-2.2048611111112728E-3"/>
                  <c:y val="1.4336917562724014E-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84-453F-947A-AB902C27C9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Analyse_Erschl_OeV_Kantone!$B$4:$B$29</c:f>
              <c:strCache>
                <c:ptCount val="26"/>
                <c:pt idx="0">
                  <c:v>ZH</c:v>
                </c:pt>
                <c:pt idx="1">
                  <c:v>BE</c:v>
                </c:pt>
                <c:pt idx="2">
                  <c:v>LU</c:v>
                </c:pt>
                <c:pt idx="3">
                  <c:v>UR</c:v>
                </c:pt>
                <c:pt idx="4">
                  <c:v>SZ</c:v>
                </c:pt>
                <c:pt idx="5">
                  <c:v>OW</c:v>
                </c:pt>
                <c:pt idx="6">
                  <c:v>NW</c:v>
                </c:pt>
                <c:pt idx="7">
                  <c:v>GL</c:v>
                </c:pt>
                <c:pt idx="8">
                  <c:v>ZG</c:v>
                </c:pt>
                <c:pt idx="9">
                  <c:v>FR</c:v>
                </c:pt>
                <c:pt idx="10">
                  <c:v>SO</c:v>
                </c:pt>
                <c:pt idx="11">
                  <c:v>BS</c:v>
                </c:pt>
                <c:pt idx="12">
                  <c:v>BL</c:v>
                </c:pt>
                <c:pt idx="13">
                  <c:v>SH</c:v>
                </c:pt>
                <c:pt idx="14">
                  <c:v>AR</c:v>
                </c:pt>
                <c:pt idx="15">
                  <c:v>AI</c:v>
                </c:pt>
                <c:pt idx="16">
                  <c:v>SG</c:v>
                </c:pt>
                <c:pt idx="17">
                  <c:v>GR</c:v>
                </c:pt>
                <c:pt idx="18">
                  <c:v>AG</c:v>
                </c:pt>
                <c:pt idx="19">
                  <c:v>TG</c:v>
                </c:pt>
                <c:pt idx="20">
                  <c:v>TI</c:v>
                </c:pt>
                <c:pt idx="21">
                  <c:v>VD</c:v>
                </c:pt>
                <c:pt idx="22">
                  <c:v>VS</c:v>
                </c:pt>
                <c:pt idx="23">
                  <c:v>NE</c:v>
                </c:pt>
                <c:pt idx="24">
                  <c:v>GE</c:v>
                </c:pt>
                <c:pt idx="25">
                  <c:v>JU</c:v>
                </c:pt>
              </c:strCache>
            </c:strRef>
          </c:cat>
          <c:val>
            <c:numRef>
              <c:f>Analyse_Erschl_OeV_Kantone!$K$4:$K$29</c:f>
              <c:numCache>
                <c:formatCode>0%</c:formatCode>
                <c:ptCount val="26"/>
                <c:pt idx="0">
                  <c:v>0.27761903161213664</c:v>
                </c:pt>
                <c:pt idx="1">
                  <c:v>0.30548830564108992</c:v>
                </c:pt>
                <c:pt idx="2">
                  <c:v>0.29732016871450256</c:v>
                </c:pt>
                <c:pt idx="3">
                  <c:v>0.25236459195420791</c:v>
                </c:pt>
                <c:pt idx="4">
                  <c:v>0.34223900186296524</c:v>
                </c:pt>
                <c:pt idx="5">
                  <c:v>0.30039699065771502</c:v>
                </c:pt>
                <c:pt idx="6">
                  <c:v>0.49097924312356706</c:v>
                </c:pt>
                <c:pt idx="7">
                  <c:v>0.51970886571513952</c:v>
                </c:pt>
                <c:pt idx="8">
                  <c:v>0.17686808280158084</c:v>
                </c:pt>
                <c:pt idx="9">
                  <c:v>0.2827186464764434</c:v>
                </c:pt>
                <c:pt idx="10">
                  <c:v>0.40420062596034523</c:v>
                </c:pt>
                <c:pt idx="11">
                  <c:v>2.7565864966291039E-2</c:v>
                </c:pt>
                <c:pt idx="12">
                  <c:v>0.29184150328057784</c:v>
                </c:pt>
                <c:pt idx="13">
                  <c:v>0.3374179506183515</c:v>
                </c:pt>
                <c:pt idx="14">
                  <c:v>0.33058533729705131</c:v>
                </c:pt>
                <c:pt idx="15">
                  <c:v>0.33763450752141094</c:v>
                </c:pt>
                <c:pt idx="16">
                  <c:v>0.37960993087915695</c:v>
                </c:pt>
                <c:pt idx="17">
                  <c:v>0.34912602008422911</c:v>
                </c:pt>
                <c:pt idx="18">
                  <c:v>0.35171249043518255</c:v>
                </c:pt>
                <c:pt idx="19">
                  <c:v>0.41060265213859515</c:v>
                </c:pt>
                <c:pt idx="20">
                  <c:v>0.38801628796088072</c:v>
                </c:pt>
                <c:pt idx="21">
                  <c:v>0.3063721092116361</c:v>
                </c:pt>
                <c:pt idx="22">
                  <c:v>0.35475907542495727</c:v>
                </c:pt>
                <c:pt idx="23">
                  <c:v>0.28888044229368659</c:v>
                </c:pt>
                <c:pt idx="24">
                  <c:v>0.13002871973328611</c:v>
                </c:pt>
                <c:pt idx="25">
                  <c:v>0.41253085261928529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D1D2-4880-A7E0-3F59D332268C}"/>
            </c:ext>
          </c:extLst>
        </c:ser>
        <c:ser>
          <c:idx val="4"/>
          <c:order val="4"/>
          <c:tx>
            <c:strRef>
              <c:f>Analyse_Erschl_OeV_Kantone!$S$3</c:f>
              <c:strCache>
                <c:ptCount val="1"/>
                <c:pt idx="0">
                  <c:v>Marginale oder keine Erschliessung (-)</c:v>
                </c:pt>
              </c:strCache>
            </c:strRef>
          </c:tx>
          <c:invertIfNegative val="0"/>
          <c:dLbls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84-453F-947A-AB902C27C97A}"/>
                </c:ext>
              </c:extLst>
            </c:dLbl>
            <c:dLbl>
              <c:idx val="24"/>
              <c:layout>
                <c:manualLayout>
                  <c:x val="-2.20486111111111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484-453F-947A-AB902C27C97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Analyse_Erschl_OeV_Kantone!$B$4:$B$29</c:f>
              <c:strCache>
                <c:ptCount val="26"/>
                <c:pt idx="0">
                  <c:v>ZH</c:v>
                </c:pt>
                <c:pt idx="1">
                  <c:v>BE</c:v>
                </c:pt>
                <c:pt idx="2">
                  <c:v>LU</c:v>
                </c:pt>
                <c:pt idx="3">
                  <c:v>UR</c:v>
                </c:pt>
                <c:pt idx="4">
                  <c:v>SZ</c:v>
                </c:pt>
                <c:pt idx="5">
                  <c:v>OW</c:v>
                </c:pt>
                <c:pt idx="6">
                  <c:v>NW</c:v>
                </c:pt>
                <c:pt idx="7">
                  <c:v>GL</c:v>
                </c:pt>
                <c:pt idx="8">
                  <c:v>ZG</c:v>
                </c:pt>
                <c:pt idx="9">
                  <c:v>FR</c:v>
                </c:pt>
                <c:pt idx="10">
                  <c:v>SO</c:v>
                </c:pt>
                <c:pt idx="11">
                  <c:v>BS</c:v>
                </c:pt>
                <c:pt idx="12">
                  <c:v>BL</c:v>
                </c:pt>
                <c:pt idx="13">
                  <c:v>SH</c:v>
                </c:pt>
                <c:pt idx="14">
                  <c:v>AR</c:v>
                </c:pt>
                <c:pt idx="15">
                  <c:v>AI</c:v>
                </c:pt>
                <c:pt idx="16">
                  <c:v>SG</c:v>
                </c:pt>
                <c:pt idx="17">
                  <c:v>GR</c:v>
                </c:pt>
                <c:pt idx="18">
                  <c:v>AG</c:v>
                </c:pt>
                <c:pt idx="19">
                  <c:v>TG</c:v>
                </c:pt>
                <c:pt idx="20">
                  <c:v>TI</c:v>
                </c:pt>
                <c:pt idx="21">
                  <c:v>VD</c:v>
                </c:pt>
                <c:pt idx="22">
                  <c:v>VS</c:v>
                </c:pt>
                <c:pt idx="23">
                  <c:v>NE</c:v>
                </c:pt>
                <c:pt idx="24">
                  <c:v>GE</c:v>
                </c:pt>
                <c:pt idx="25">
                  <c:v>JU</c:v>
                </c:pt>
              </c:strCache>
            </c:strRef>
          </c:cat>
          <c:val>
            <c:numRef>
              <c:f>Analyse_Erschl_OeV_Kantone!$L$4:$L$29</c:f>
              <c:numCache>
                <c:formatCode>0%</c:formatCode>
                <c:ptCount val="26"/>
                <c:pt idx="0">
                  <c:v>0.1016264014677971</c:v>
                </c:pt>
                <c:pt idx="1">
                  <c:v>0.27136000621263029</c:v>
                </c:pt>
                <c:pt idx="2">
                  <c:v>0.225178575386875</c:v>
                </c:pt>
                <c:pt idx="3">
                  <c:v>0.14334047645599737</c:v>
                </c:pt>
                <c:pt idx="4">
                  <c:v>0.24568902750682969</c:v>
                </c:pt>
                <c:pt idx="5">
                  <c:v>0.43952132164943525</c:v>
                </c:pt>
                <c:pt idx="6">
                  <c:v>0.21717444295085242</c:v>
                </c:pt>
                <c:pt idx="7">
                  <c:v>0.31889011313989457</c:v>
                </c:pt>
                <c:pt idx="8">
                  <c:v>6.1706952797832372E-2</c:v>
                </c:pt>
                <c:pt idx="9">
                  <c:v>0.44428104448983058</c:v>
                </c:pt>
                <c:pt idx="10">
                  <c:v>0.21662374289178754</c:v>
                </c:pt>
                <c:pt idx="11">
                  <c:v>1.2187567757326214E-4</c:v>
                </c:pt>
                <c:pt idx="12">
                  <c:v>0.11535068786714422</c:v>
                </c:pt>
                <c:pt idx="13">
                  <c:v>0.19528250374972089</c:v>
                </c:pt>
                <c:pt idx="14">
                  <c:v>0.18357689755222956</c:v>
                </c:pt>
                <c:pt idx="15">
                  <c:v>0.31732800961048024</c:v>
                </c:pt>
                <c:pt idx="16">
                  <c:v>0.20543680511473983</c:v>
                </c:pt>
                <c:pt idx="17">
                  <c:v>0.315740553742408</c:v>
                </c:pt>
                <c:pt idx="18">
                  <c:v>0.18753758439373813</c:v>
                </c:pt>
                <c:pt idx="19">
                  <c:v>0.28406355356338303</c:v>
                </c:pt>
                <c:pt idx="20">
                  <c:v>0.20665000931433913</c:v>
                </c:pt>
                <c:pt idx="21">
                  <c:v>0.2941925135932788</c:v>
                </c:pt>
                <c:pt idx="22">
                  <c:v>0.48951011656510884</c:v>
                </c:pt>
                <c:pt idx="23">
                  <c:v>0.2320574783297345</c:v>
                </c:pt>
                <c:pt idx="24">
                  <c:v>2.5038520544236019E-2</c:v>
                </c:pt>
                <c:pt idx="25">
                  <c:v>0.34953473829441689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D1D2-4880-A7E0-3F59D3322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5013328"/>
        <c:axId val="345013720"/>
      </c:barChart>
      <c:catAx>
        <c:axId val="34501332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345013720"/>
        <c:crosses val="autoZero"/>
        <c:auto val="1"/>
        <c:lblAlgn val="ctr"/>
        <c:lblOffset val="100"/>
        <c:noMultiLvlLbl val="0"/>
      </c:catAx>
      <c:valAx>
        <c:axId val="345013720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high"/>
        <c:crossAx val="34501332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Abb. 6: Fläche der Bauzonen nach Gemeindetypen BFS (in Hektaren)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43225659722222221"/>
          <c:y val="0.14201527777777825"/>
          <c:w val="0.52413680555555553"/>
          <c:h val="0.68577777777777782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Statistik_Gemeindetypen_BFS!$B$4:$B$12</c:f>
              <c:strCache>
                <c:ptCount val="9"/>
                <c:pt idx="0">
                  <c:v>Städt. Gemeinde einer grossen Agglo.</c:v>
                </c:pt>
                <c:pt idx="1">
                  <c:v>Städt. Gemeinde einer mittelgr. Agglo.</c:v>
                </c:pt>
                <c:pt idx="2">
                  <c:v>Städt. Gem. einer kl. od. ausserh. einer Agglo.</c:v>
                </c:pt>
                <c:pt idx="3">
                  <c:v>Periurbane Gemeinde hoher Dichte</c:v>
                </c:pt>
                <c:pt idx="4">
                  <c:v>Periurbane Gemeinde mittlerer Dichte</c:v>
                </c:pt>
                <c:pt idx="5">
                  <c:v>Periurbane Gemeinde geringer Dichte</c:v>
                </c:pt>
                <c:pt idx="6">
                  <c:v>Ländliche Zentrumsgemeinde</c:v>
                </c:pt>
                <c:pt idx="7">
                  <c:v>Ländliche zentral gelegene Gemeinde</c:v>
                </c:pt>
                <c:pt idx="8">
                  <c:v>Ländliche periphere Gemeinde</c:v>
                </c:pt>
              </c:strCache>
            </c:strRef>
          </c:cat>
          <c:val>
            <c:numRef>
              <c:f>Statistik_Gemeindetypen_BFS!$C$4:$C$12</c:f>
              <c:numCache>
                <c:formatCode>#,##0</c:formatCode>
                <c:ptCount val="9"/>
                <c:pt idx="0">
                  <c:v>45816.724440807222</c:v>
                </c:pt>
                <c:pt idx="1">
                  <c:v>45869.17073630479</c:v>
                </c:pt>
                <c:pt idx="2">
                  <c:v>26966.633638325839</c:v>
                </c:pt>
                <c:pt idx="3">
                  <c:v>15830.957152794714</c:v>
                </c:pt>
                <c:pt idx="4">
                  <c:v>30358.983321018113</c:v>
                </c:pt>
                <c:pt idx="5">
                  <c:v>16853.824432833921</c:v>
                </c:pt>
                <c:pt idx="6">
                  <c:v>13492.344975147138</c:v>
                </c:pt>
                <c:pt idx="7">
                  <c:v>24207.165866920823</c:v>
                </c:pt>
                <c:pt idx="8">
                  <c:v>14941.318486548922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C1-4056-9127-75A1B05B3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341624768"/>
        <c:axId val="342812696"/>
      </c:barChart>
      <c:catAx>
        <c:axId val="34162476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342812696"/>
        <c:crosses val="autoZero"/>
        <c:auto val="1"/>
        <c:lblAlgn val="ctr"/>
        <c:lblOffset val="100"/>
        <c:noMultiLvlLbl val="0"/>
      </c:catAx>
      <c:valAx>
        <c:axId val="342812696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high"/>
        <c:crossAx val="341624768"/>
        <c:crosses val="autoZero"/>
        <c:crossBetween val="between"/>
        <c:majorUnit val="10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Abb. 9: Bauzonenfläche pro Einwohner/in nach Gemeindetypen BFS (in m</a:t>
            </a:r>
            <a:r>
              <a:rPr lang="en-US" sz="1000" baseline="30000"/>
              <a:t>2</a:t>
            </a:r>
            <a:r>
              <a:rPr lang="en-US" sz="1000"/>
              <a:t>/E)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43225659722222221"/>
          <c:y val="0.1276541822721598"/>
          <c:w val="0.54191076388888892"/>
          <c:h val="0.7175530586766542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Pt>
            <c:idx val="9"/>
            <c:invertIfNegative val="0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FEF-456B-B84F-5D97EBCAEE8A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EF-456B-B84F-5D97EBCAEE8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Statistik_Gemeindetypen_BFS!$N$4:$N$13</c:f>
              <c:strCache>
                <c:ptCount val="10"/>
                <c:pt idx="0">
                  <c:v>Städt. Gemeinde einer grossen Agglo.</c:v>
                </c:pt>
                <c:pt idx="1">
                  <c:v>Städt. Gemeinde einer mittelgr. Agglo.</c:v>
                </c:pt>
                <c:pt idx="2">
                  <c:v>Städt. Gem. einer kl. od. ausserh. einer Agglo.</c:v>
                </c:pt>
                <c:pt idx="3">
                  <c:v>Periurbane Gemeinde hoher Dichte</c:v>
                </c:pt>
                <c:pt idx="4">
                  <c:v>Periurbane Gemeinde mittlerer Dichte</c:v>
                </c:pt>
                <c:pt idx="5">
                  <c:v>Periurbane Gemeinde geringer Dichte</c:v>
                </c:pt>
                <c:pt idx="6">
                  <c:v>Ländliche Zentrumsgemeinde</c:v>
                </c:pt>
                <c:pt idx="7">
                  <c:v>Ländliche zentral gelegene Gemeinde</c:v>
                </c:pt>
                <c:pt idx="8">
                  <c:v>Ländliche periphere Gemeinde</c:v>
                </c:pt>
                <c:pt idx="9">
                  <c:v>Durchschnitt</c:v>
                </c:pt>
              </c:strCache>
            </c:strRef>
          </c:cat>
          <c:val>
            <c:numRef>
              <c:f>Statistik_Gemeindetypen_BFS!$G$4:$G$13</c:f>
              <c:numCache>
                <c:formatCode>#,##0</c:formatCode>
                <c:ptCount val="10"/>
                <c:pt idx="0">
                  <c:v>173.66292141781244</c:v>
                </c:pt>
                <c:pt idx="1">
                  <c:v>243.37483073711908</c:v>
                </c:pt>
                <c:pt idx="2">
                  <c:v>307.63740614947591</c:v>
                </c:pt>
                <c:pt idx="3">
                  <c:v>300.17495848041995</c:v>
                </c:pt>
                <c:pt idx="4">
                  <c:v>356.72091670731936</c:v>
                </c:pt>
                <c:pt idx="5">
                  <c:v>438.08027741822417</c:v>
                </c:pt>
                <c:pt idx="6">
                  <c:v>399.70212629301864</c:v>
                </c:pt>
                <c:pt idx="7">
                  <c:v>415.48664257307183</c:v>
                </c:pt>
                <c:pt idx="8">
                  <c:v>672.30554745090546</c:v>
                </c:pt>
                <c:pt idx="9">
                  <c:v>282.15945425870041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FEF-456B-B84F-5D97EBCAE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341623496"/>
        <c:axId val="342814992"/>
      </c:barChart>
      <c:catAx>
        <c:axId val="34162349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342814992"/>
        <c:crosses val="autoZero"/>
        <c:auto val="1"/>
        <c:lblAlgn val="ctr"/>
        <c:lblOffset val="100"/>
        <c:tickLblSkip val="1"/>
        <c:noMultiLvlLbl val="0"/>
      </c:catAx>
      <c:valAx>
        <c:axId val="342814992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high"/>
        <c:crossAx val="3416234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Abb. 12: Bauzonenfläche pro Einwohner/in und Beschäftigte nach Gemeindetypen BFS (in m</a:t>
            </a:r>
            <a:r>
              <a:rPr lang="en-US" sz="1000" baseline="30000"/>
              <a:t>2</a:t>
            </a:r>
            <a:r>
              <a:rPr lang="en-US" sz="1000"/>
              <a:t>/E+B)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43912187499999994"/>
          <c:y val="0.1760321473158552"/>
          <c:w val="0.51986215277777781"/>
          <c:h val="0.66917509363296046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Pt>
            <c:idx val="9"/>
            <c:invertIfNegative val="0"/>
            <c:bubble3D val="0"/>
            <c:spPr>
              <a:solidFill>
                <a:schemeClr val="bg1"/>
              </a:solidFill>
              <a:ln>
                <a:solidFill>
                  <a:prstClr val="black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8617-4916-9FCE-5DF0D701F325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17-4916-9FCE-5DF0D701F32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Statistik_Gemeindetypen_BFS!$N$4:$N$13</c:f>
              <c:strCache>
                <c:ptCount val="10"/>
                <c:pt idx="0">
                  <c:v>Städt. Gemeinde einer grossen Agglo.</c:v>
                </c:pt>
                <c:pt idx="1">
                  <c:v>Städt. Gemeinde einer mittelgr. Agglo.</c:v>
                </c:pt>
                <c:pt idx="2">
                  <c:v>Städt. Gem. einer kl. od. ausserh. einer Agglo.</c:v>
                </c:pt>
                <c:pt idx="3">
                  <c:v>Periurbane Gemeinde hoher Dichte</c:v>
                </c:pt>
                <c:pt idx="4">
                  <c:v>Periurbane Gemeinde mittlerer Dichte</c:v>
                </c:pt>
                <c:pt idx="5">
                  <c:v>Periurbane Gemeinde geringer Dichte</c:v>
                </c:pt>
                <c:pt idx="6">
                  <c:v>Ländliche Zentrumsgemeinde</c:v>
                </c:pt>
                <c:pt idx="7">
                  <c:v>Ländliche zentral gelegene Gemeinde</c:v>
                </c:pt>
                <c:pt idx="8">
                  <c:v>Ländliche periphere Gemeinde</c:v>
                </c:pt>
                <c:pt idx="9">
                  <c:v>Durchschnitt</c:v>
                </c:pt>
              </c:strCache>
            </c:strRef>
          </c:cat>
          <c:val>
            <c:numRef>
              <c:f>Statistik_Gemeindetypen_BFS!$I$4:$I$13</c:f>
              <c:numCache>
                <c:formatCode>#,##0</c:formatCode>
                <c:ptCount val="10"/>
                <c:pt idx="0">
                  <c:v>97.666712371661461</c:v>
                </c:pt>
                <c:pt idx="1">
                  <c:v>144.1373371671294</c:v>
                </c:pt>
                <c:pt idx="2">
                  <c:v>192.60519176376698</c:v>
                </c:pt>
                <c:pt idx="3">
                  <c:v>206.7036502309733</c:v>
                </c:pt>
                <c:pt idx="4">
                  <c:v>264.26139531397422</c:v>
                </c:pt>
                <c:pt idx="5">
                  <c:v>347.1200604868036</c:v>
                </c:pt>
                <c:pt idx="6">
                  <c:v>252.85977951511717</c:v>
                </c:pt>
                <c:pt idx="7">
                  <c:v>293.26698254512883</c:v>
                </c:pt>
                <c:pt idx="8">
                  <c:v>454.36438652684956</c:v>
                </c:pt>
                <c:pt idx="9">
                  <c:v>175.38040446111251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17-4916-9FCE-5DF0D701F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81290768"/>
        <c:axId val="181291160"/>
      </c:barChart>
      <c:catAx>
        <c:axId val="18129076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181291160"/>
        <c:crosses val="autoZero"/>
        <c:auto val="1"/>
        <c:lblAlgn val="ctr"/>
        <c:lblOffset val="100"/>
        <c:noMultiLvlLbl val="0"/>
      </c:catAx>
      <c:valAx>
        <c:axId val="181291160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high"/>
        <c:crossAx val="1812907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Abb. 8: Einwohner/innen innerhalb der Bauzonen nach Gemeindetypen BFS (in Prozenten)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43225659722222221"/>
          <c:y val="0.14201527777777825"/>
          <c:w val="0.52986388888888891"/>
          <c:h val="0.6857777777777778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Statistik_Gemeindetypen_BFS!$K$3</c:f>
              <c:strCache>
                <c:ptCount val="1"/>
                <c:pt idx="0">
                  <c:v>Einwohner/innen innerhalb BZ [%]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Statistik_Gemeindetypen_BFS!$B$4:$B$12</c:f>
              <c:strCache>
                <c:ptCount val="9"/>
                <c:pt idx="0">
                  <c:v>Städt. Gemeinde einer grossen Agglo.</c:v>
                </c:pt>
                <c:pt idx="1">
                  <c:v>Städt. Gemeinde einer mittelgr. Agglo.</c:v>
                </c:pt>
                <c:pt idx="2">
                  <c:v>Städt. Gem. einer kl. od. ausserh. einer Agglo.</c:v>
                </c:pt>
                <c:pt idx="3">
                  <c:v>Periurbane Gemeinde hoher Dichte</c:v>
                </c:pt>
                <c:pt idx="4">
                  <c:v>Periurbane Gemeinde mittlerer Dichte</c:v>
                </c:pt>
                <c:pt idx="5">
                  <c:v>Periurbane Gemeinde geringer Dichte</c:v>
                </c:pt>
                <c:pt idx="6">
                  <c:v>Ländliche Zentrumsgemeinde</c:v>
                </c:pt>
                <c:pt idx="7">
                  <c:v>Ländliche zentral gelegene Gemeinde</c:v>
                </c:pt>
                <c:pt idx="8">
                  <c:v>Ländliche periphere Gemeinde</c:v>
                </c:pt>
              </c:strCache>
            </c:strRef>
          </c:cat>
          <c:val>
            <c:numRef>
              <c:f>Statistik_Gemeindetypen_BFS!$K$4:$K$12</c:f>
              <c:numCache>
                <c:formatCode>0.0%</c:formatCode>
                <c:ptCount val="9"/>
                <c:pt idx="0">
                  <c:v>0.98970216906809338</c:v>
                </c:pt>
                <c:pt idx="1">
                  <c:v>0.97946856388562642</c:v>
                </c:pt>
                <c:pt idx="2">
                  <c:v>0.96481918693280944</c:v>
                </c:pt>
                <c:pt idx="3">
                  <c:v>0.94908095579158014</c:v>
                </c:pt>
                <c:pt idx="4">
                  <c:v>0.92532748527838427</c:v>
                </c:pt>
                <c:pt idx="5">
                  <c:v>0.86832483185121656</c:v>
                </c:pt>
                <c:pt idx="6">
                  <c:v>0.89910744488452188</c:v>
                </c:pt>
                <c:pt idx="7">
                  <c:v>0.85059646079972906</c:v>
                </c:pt>
                <c:pt idx="8">
                  <c:v>0.85002543497634353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3C-4F91-8EEC-643F3B624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81291944"/>
        <c:axId val="181292336"/>
      </c:barChart>
      <c:catAx>
        <c:axId val="18129194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181292336"/>
        <c:crosses val="autoZero"/>
        <c:auto val="1"/>
        <c:lblAlgn val="ctr"/>
        <c:lblOffset val="100"/>
        <c:noMultiLvlLbl val="0"/>
      </c:catAx>
      <c:valAx>
        <c:axId val="181292336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crossAx val="1812919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Abb. 7: Fläche der Bauzonen nach Kantonen (in Hektaren)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8992013888889023E-2"/>
          <c:y val="8.5422723475355039E-2"/>
          <c:w val="0.87638263888889056"/>
          <c:h val="0.810994152046785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Statistik_Kantone!$E$3</c:f>
              <c:strCache>
                <c:ptCount val="1"/>
                <c:pt idx="0">
                  <c:v>Einwohner/innen innerhalb BZ</c:v>
                </c:pt>
              </c:strCache>
            </c:strRef>
          </c:tx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Statistik_Kantone!$B$4:$B$29</c:f>
              <c:strCache>
                <c:ptCount val="26"/>
                <c:pt idx="0">
                  <c:v>ZH</c:v>
                </c:pt>
                <c:pt idx="1">
                  <c:v>BE</c:v>
                </c:pt>
                <c:pt idx="2">
                  <c:v>LU</c:v>
                </c:pt>
                <c:pt idx="3">
                  <c:v>UR</c:v>
                </c:pt>
                <c:pt idx="4">
                  <c:v>SZ</c:v>
                </c:pt>
                <c:pt idx="5">
                  <c:v>OW</c:v>
                </c:pt>
                <c:pt idx="6">
                  <c:v>NW</c:v>
                </c:pt>
                <c:pt idx="7">
                  <c:v>GL</c:v>
                </c:pt>
                <c:pt idx="8">
                  <c:v>ZG</c:v>
                </c:pt>
                <c:pt idx="9">
                  <c:v>FR</c:v>
                </c:pt>
                <c:pt idx="10">
                  <c:v>SO</c:v>
                </c:pt>
                <c:pt idx="11">
                  <c:v>BS</c:v>
                </c:pt>
                <c:pt idx="12">
                  <c:v>BL</c:v>
                </c:pt>
                <c:pt idx="13">
                  <c:v>SH</c:v>
                </c:pt>
                <c:pt idx="14">
                  <c:v>AR</c:v>
                </c:pt>
                <c:pt idx="15">
                  <c:v>AI</c:v>
                </c:pt>
                <c:pt idx="16">
                  <c:v>SG</c:v>
                </c:pt>
                <c:pt idx="17">
                  <c:v>GR</c:v>
                </c:pt>
                <c:pt idx="18">
                  <c:v>AG</c:v>
                </c:pt>
                <c:pt idx="19">
                  <c:v>TG</c:v>
                </c:pt>
                <c:pt idx="20">
                  <c:v>TI</c:v>
                </c:pt>
                <c:pt idx="21">
                  <c:v>VD</c:v>
                </c:pt>
                <c:pt idx="22">
                  <c:v>VS</c:v>
                </c:pt>
                <c:pt idx="23">
                  <c:v>NE</c:v>
                </c:pt>
                <c:pt idx="24">
                  <c:v>GE</c:v>
                </c:pt>
                <c:pt idx="25">
                  <c:v>JU</c:v>
                </c:pt>
              </c:strCache>
            </c:strRef>
          </c:cat>
          <c:val>
            <c:numRef>
              <c:f>Statistik_Kantone!$C$4:$C$29</c:f>
              <c:numCache>
                <c:formatCode>#,##0</c:formatCode>
                <c:ptCount val="26"/>
                <c:pt idx="0">
                  <c:v>30323.36215958892</c:v>
                </c:pt>
                <c:pt idx="1">
                  <c:v>26326.442318900954</c:v>
                </c:pt>
                <c:pt idx="2">
                  <c:v>10109.68655760545</c:v>
                </c:pt>
                <c:pt idx="3">
                  <c:v>1121.5602845488838</c:v>
                </c:pt>
                <c:pt idx="4">
                  <c:v>3832.3168833187324</c:v>
                </c:pt>
                <c:pt idx="5">
                  <c:v>1006.7370695916334</c:v>
                </c:pt>
                <c:pt idx="6">
                  <c:v>982.01513293824519</c:v>
                </c:pt>
                <c:pt idx="7">
                  <c:v>1500.8559005341031</c:v>
                </c:pt>
                <c:pt idx="8">
                  <c:v>2281.3028473672161</c:v>
                </c:pt>
                <c:pt idx="9">
                  <c:v>10141.240696792473</c:v>
                </c:pt>
                <c:pt idx="10">
                  <c:v>8798.0337970747405</c:v>
                </c:pt>
                <c:pt idx="11">
                  <c:v>2102.5502632412868</c:v>
                </c:pt>
                <c:pt idx="12">
                  <c:v>8067.3738457622494</c:v>
                </c:pt>
                <c:pt idx="13">
                  <c:v>2972.4540096525088</c:v>
                </c:pt>
                <c:pt idx="14">
                  <c:v>1556.3841663347077</c:v>
                </c:pt>
                <c:pt idx="15">
                  <c:v>402.66706801204555</c:v>
                </c:pt>
                <c:pt idx="16">
                  <c:v>15101.48574219371</c:v>
                </c:pt>
                <c:pt idx="17">
                  <c:v>7439.57941474979</c:v>
                </c:pt>
                <c:pt idx="18">
                  <c:v>21185.976055839761</c:v>
                </c:pt>
                <c:pt idx="19">
                  <c:v>10720.981586171391</c:v>
                </c:pt>
                <c:pt idx="20">
                  <c:v>11130.671970241652</c:v>
                </c:pt>
                <c:pt idx="21">
                  <c:v>22382.039767527185</c:v>
                </c:pt>
                <c:pt idx="22">
                  <c:v>16799.537441964978</c:v>
                </c:pt>
                <c:pt idx="23">
                  <c:v>5472.9384544032855</c:v>
                </c:pt>
                <c:pt idx="24">
                  <c:v>8484.4011244817812</c:v>
                </c:pt>
                <c:pt idx="25">
                  <c:v>4094.5284918637749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EA-4717-AC93-32E2A558E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42947592"/>
        <c:axId val="342947984"/>
      </c:barChart>
      <c:catAx>
        <c:axId val="342947592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342947984"/>
        <c:crosses val="autoZero"/>
        <c:auto val="1"/>
        <c:lblAlgn val="ctr"/>
        <c:lblOffset val="100"/>
        <c:noMultiLvlLbl val="0"/>
      </c:catAx>
      <c:valAx>
        <c:axId val="342947984"/>
        <c:scaling>
          <c:orientation val="minMax"/>
        </c:scaling>
        <c:delete val="0"/>
        <c:axPos val="t"/>
        <c:majorGridlines/>
        <c:numFmt formatCode="#,##0" sourceLinked="0"/>
        <c:majorTickMark val="out"/>
        <c:minorTickMark val="none"/>
        <c:tickLblPos val="high"/>
        <c:crossAx val="3429475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Abb. 10: Bauzonenfläche pro Einwohner/in nach Kantonen (in m</a:t>
            </a:r>
            <a:r>
              <a:rPr lang="en-US" sz="1000" baseline="30000"/>
              <a:t>2</a:t>
            </a:r>
            <a:r>
              <a:rPr lang="en-US" sz="1000"/>
              <a:t>/E)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948038194444502"/>
          <c:y val="8.2928629359286646E-2"/>
          <c:w val="0.80950364583333256"/>
          <c:h val="0.8165125709651239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Statistik_Kantone!$F$3</c:f>
              <c:strCache>
                <c:ptCount val="1"/>
                <c:pt idx="0">
                  <c:v>Beschäftigte innerhalb BZ</c:v>
                </c:pt>
              </c:strCache>
            </c:strRef>
          </c:tx>
          <c:invertIfNegative val="0"/>
          <c:dPt>
            <c:idx val="26"/>
            <c:invertIfNegative val="0"/>
            <c:bubble3D val="0"/>
            <c:spPr>
              <a:solidFill>
                <a:prstClr val="white"/>
              </a:solidFill>
              <a:ln>
                <a:solidFill>
                  <a:prstClr val="black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9447-45D4-8249-7E84E994F24A}"/>
              </c:ext>
            </c:extLst>
          </c:dPt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Statistik_Kantone!$L$4:$L$30</c:f>
              <c:strCache>
                <c:ptCount val="27"/>
                <c:pt idx="0">
                  <c:v>ZH</c:v>
                </c:pt>
                <c:pt idx="1">
                  <c:v>BE</c:v>
                </c:pt>
                <c:pt idx="2">
                  <c:v>LU</c:v>
                </c:pt>
                <c:pt idx="3">
                  <c:v>UR</c:v>
                </c:pt>
                <c:pt idx="4">
                  <c:v>SZ</c:v>
                </c:pt>
                <c:pt idx="5">
                  <c:v>OW</c:v>
                </c:pt>
                <c:pt idx="6">
                  <c:v>NW</c:v>
                </c:pt>
                <c:pt idx="7">
                  <c:v>GL</c:v>
                </c:pt>
                <c:pt idx="8">
                  <c:v>ZG</c:v>
                </c:pt>
                <c:pt idx="9">
                  <c:v>FR</c:v>
                </c:pt>
                <c:pt idx="10">
                  <c:v>SO</c:v>
                </c:pt>
                <c:pt idx="11">
                  <c:v>BS</c:v>
                </c:pt>
                <c:pt idx="12">
                  <c:v>BL</c:v>
                </c:pt>
                <c:pt idx="13">
                  <c:v>SH</c:v>
                </c:pt>
                <c:pt idx="14">
                  <c:v>AR</c:v>
                </c:pt>
                <c:pt idx="15">
                  <c:v>AI</c:v>
                </c:pt>
                <c:pt idx="16">
                  <c:v>SG</c:v>
                </c:pt>
                <c:pt idx="17">
                  <c:v>GR</c:v>
                </c:pt>
                <c:pt idx="18">
                  <c:v>AG</c:v>
                </c:pt>
                <c:pt idx="19">
                  <c:v>TG</c:v>
                </c:pt>
                <c:pt idx="20">
                  <c:v>TI</c:v>
                </c:pt>
                <c:pt idx="21">
                  <c:v>VD</c:v>
                </c:pt>
                <c:pt idx="22">
                  <c:v>VS</c:v>
                </c:pt>
                <c:pt idx="23">
                  <c:v>NE</c:v>
                </c:pt>
                <c:pt idx="24">
                  <c:v>GE</c:v>
                </c:pt>
                <c:pt idx="25">
                  <c:v>JU</c:v>
                </c:pt>
                <c:pt idx="26">
                  <c:v>Durchschnitt</c:v>
                </c:pt>
              </c:strCache>
            </c:strRef>
          </c:cat>
          <c:val>
            <c:numRef>
              <c:f>Statistik_Kantone!$G$4:$G$30</c:f>
              <c:numCache>
                <c:formatCode>#,##0</c:formatCode>
                <c:ptCount val="27"/>
                <c:pt idx="0">
                  <c:v>198.03619872472115</c:v>
                </c:pt>
                <c:pt idx="1">
                  <c:v>279.43682970838216</c:v>
                </c:pt>
                <c:pt idx="2">
                  <c:v>265.72271875112892</c:v>
                </c:pt>
                <c:pt idx="3">
                  <c:v>342.65995067333222</c:v>
                </c:pt>
                <c:pt idx="4">
                  <c:v>260.03670090915296</c:v>
                </c:pt>
                <c:pt idx="5">
                  <c:v>321.42558334396517</c:v>
                </c:pt>
                <c:pt idx="6">
                  <c:v>248.51076347257953</c:v>
                </c:pt>
                <c:pt idx="7">
                  <c:v>383.40934998955242</c:v>
                </c:pt>
                <c:pt idx="8">
                  <c:v>186.14674734135289</c:v>
                </c:pt>
                <c:pt idx="9">
                  <c:v>336.42874145902215</c:v>
                </c:pt>
                <c:pt idx="10">
                  <c:v>323.8393028932947</c:v>
                </c:pt>
                <c:pt idx="11">
                  <c:v>107.48190427521287</c:v>
                </c:pt>
                <c:pt idx="12">
                  <c:v>280.21736404902623</c:v>
                </c:pt>
                <c:pt idx="13">
                  <c:v>360.64279851645927</c:v>
                </c:pt>
                <c:pt idx="14">
                  <c:v>354.78803828182447</c:v>
                </c:pt>
                <c:pt idx="15">
                  <c:v>333.55456263423252</c:v>
                </c:pt>
                <c:pt idx="16">
                  <c:v>313.94780127591031</c:v>
                </c:pt>
                <c:pt idx="17">
                  <c:v>386.72478686047958</c:v>
                </c:pt>
                <c:pt idx="18">
                  <c:v>310.60017850572439</c:v>
                </c:pt>
                <c:pt idx="19">
                  <c:v>390.74619808768358</c:v>
                </c:pt>
                <c:pt idx="20">
                  <c:v>327.79208605838801</c:v>
                </c:pt>
                <c:pt idx="21">
                  <c:v>282.90906866590052</c:v>
                </c:pt>
                <c:pt idx="22">
                  <c:v>489.23329329950286</c:v>
                </c:pt>
                <c:pt idx="23">
                  <c:v>324.20508464515262</c:v>
                </c:pt>
                <c:pt idx="24">
                  <c:v>169.32667935589015</c:v>
                </c:pt>
                <c:pt idx="25">
                  <c:v>585.97064684065697</c:v>
                </c:pt>
                <c:pt idx="26">
                  <c:v>282.15945425870041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47-45D4-8249-7E84E994F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42948768"/>
        <c:axId val="342949160"/>
      </c:barChart>
      <c:catAx>
        <c:axId val="34294876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342949160"/>
        <c:crosses val="autoZero"/>
        <c:auto val="1"/>
        <c:lblAlgn val="ctr"/>
        <c:lblOffset val="100"/>
        <c:noMultiLvlLbl val="0"/>
      </c:catAx>
      <c:valAx>
        <c:axId val="342949160"/>
        <c:scaling>
          <c:orientation val="minMax"/>
        </c:scaling>
        <c:delete val="0"/>
        <c:axPos val="t"/>
        <c:majorGridlines/>
        <c:numFmt formatCode="#,##0" sourceLinked="0"/>
        <c:majorTickMark val="out"/>
        <c:minorTickMark val="none"/>
        <c:tickLblPos val="high"/>
        <c:crossAx val="3429487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Abb. 13: Fläche der Bauzonen nach Hauptnutzungen, 2012, 2017 und 2022 (in Hektaren)</a:t>
            </a:r>
          </a:p>
        </c:rich>
      </c:tx>
      <c:layout>
        <c:manualLayout>
          <c:xMode val="edge"/>
          <c:yMode val="edge"/>
          <c:x val="0.1731994976920988"/>
          <c:y val="1.6064257028112448E-2"/>
        </c:manualLayout>
      </c:layout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Vergleich_2012_2017_2022_HN!$M$3</c:f>
              <c:strCache>
                <c:ptCount val="1"/>
                <c:pt idx="0">
                  <c:v>2012 (Total: 228'619 ha)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Vergleich_2012_2017_2022_HN!$L$4:$L$12</c:f>
              <c:strCache>
                <c:ptCount val="9"/>
                <c:pt idx="0">
                  <c:v>11 Wohnzonen</c:v>
                </c:pt>
                <c:pt idx="1">
                  <c:v>12 Arbeitszonen</c:v>
                </c:pt>
                <c:pt idx="2">
                  <c:v>13 Mischzonen</c:v>
                </c:pt>
                <c:pt idx="3">
                  <c:v>14 Zentrumszonen</c:v>
                </c:pt>
                <c:pt idx="4">
                  <c:v>15 Zonen für öffentliche Nutzungen</c:v>
                </c:pt>
                <c:pt idx="5">
                  <c:v>16 eingeschränkte Bauzonen</c:v>
                </c:pt>
                <c:pt idx="6">
                  <c:v>17 Tourismus- und Freizeitzonen</c:v>
                </c:pt>
                <c:pt idx="7">
                  <c:v>18 Verkehrszonen innerhalb der Bauzonen</c:v>
                </c:pt>
                <c:pt idx="8">
                  <c:v>19 weitere Bauzonen</c:v>
                </c:pt>
              </c:strCache>
            </c:strRef>
          </c:cat>
          <c:val>
            <c:numRef>
              <c:f>Vergleich_2012_2017_2022_HN!$C$4:$C$12</c:f>
              <c:numCache>
                <c:formatCode>#,##0</c:formatCode>
                <c:ptCount val="9"/>
                <c:pt idx="0">
                  <c:v>107734.61979979998</c:v>
                </c:pt>
                <c:pt idx="1">
                  <c:v>31753.527835659992</c:v>
                </c:pt>
                <c:pt idx="2">
                  <c:v>21541.44583882</c:v>
                </c:pt>
                <c:pt idx="3">
                  <c:v>28623.837635510004</c:v>
                </c:pt>
                <c:pt idx="4">
                  <c:v>25910.196696670006</c:v>
                </c:pt>
                <c:pt idx="5">
                  <c:v>6666.5717709010005</c:v>
                </c:pt>
                <c:pt idx="6">
                  <c:v>2802.8472827239998</c:v>
                </c:pt>
                <c:pt idx="7">
                  <c:v>1925.8849850786999</c:v>
                </c:pt>
                <c:pt idx="8">
                  <c:v>1660.3942946249999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1C-426D-AED4-1503F8CA8526}"/>
            </c:ext>
          </c:extLst>
        </c:ser>
        <c:ser>
          <c:idx val="1"/>
          <c:order val="1"/>
          <c:tx>
            <c:strRef>
              <c:f>Vergleich_2012_2017_2022_HN!$N$3</c:f>
              <c:strCache>
                <c:ptCount val="1"/>
                <c:pt idx="0">
                  <c:v>2017 (Total: 232'038 ha)</c:v>
                </c:pt>
              </c:strCache>
            </c:strRef>
          </c:tx>
          <c:invertIfNegative val="0"/>
          <c:dLbls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1C-426D-AED4-1503F8CA852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Vergleich_2012_2017_2022_HN!$L$4:$L$12</c:f>
              <c:strCache>
                <c:ptCount val="9"/>
                <c:pt idx="0">
                  <c:v>11 Wohnzonen</c:v>
                </c:pt>
                <c:pt idx="1">
                  <c:v>12 Arbeitszonen</c:v>
                </c:pt>
                <c:pt idx="2">
                  <c:v>13 Mischzonen</c:v>
                </c:pt>
                <c:pt idx="3">
                  <c:v>14 Zentrumszonen</c:v>
                </c:pt>
                <c:pt idx="4">
                  <c:v>15 Zonen für öffentliche Nutzungen</c:v>
                </c:pt>
                <c:pt idx="5">
                  <c:v>16 eingeschränkte Bauzonen</c:v>
                </c:pt>
                <c:pt idx="6">
                  <c:v>17 Tourismus- und Freizeitzonen</c:v>
                </c:pt>
                <c:pt idx="7">
                  <c:v>18 Verkehrszonen innerhalb der Bauzonen</c:v>
                </c:pt>
                <c:pt idx="8">
                  <c:v>19 weitere Bauzonen</c:v>
                </c:pt>
              </c:strCache>
            </c:strRef>
          </c:cat>
          <c:val>
            <c:numRef>
              <c:f>Vergleich_2012_2017_2022_HN!$D$4:$D$12</c:f>
              <c:numCache>
                <c:formatCode>#,##0</c:formatCode>
                <c:ptCount val="9"/>
                <c:pt idx="0">
                  <c:v>106810.52408159083</c:v>
                </c:pt>
                <c:pt idx="1">
                  <c:v>31663.081903239454</c:v>
                </c:pt>
                <c:pt idx="2">
                  <c:v>24989.019902933487</c:v>
                </c:pt>
                <c:pt idx="3">
                  <c:v>25827.648641660646</c:v>
                </c:pt>
                <c:pt idx="4">
                  <c:v>26064.638145662935</c:v>
                </c:pt>
                <c:pt idx="5">
                  <c:v>7458.6478574503381</c:v>
                </c:pt>
                <c:pt idx="6">
                  <c:v>3471.8470237045667</c:v>
                </c:pt>
                <c:pt idx="7">
                  <c:v>3853.0867118420811</c:v>
                </c:pt>
                <c:pt idx="8">
                  <c:v>1899.8905599788043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1C-426D-AED4-1503F8CA8526}"/>
            </c:ext>
          </c:extLst>
        </c:ser>
        <c:ser>
          <c:idx val="2"/>
          <c:order val="2"/>
          <c:tx>
            <c:strRef>
              <c:f>Vergleich_2012_2017_2022_HN!$O$3</c:f>
              <c:strCache>
                <c:ptCount val="1"/>
                <c:pt idx="0">
                  <c:v>2022 (Total: 234'337 ha)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Vergleich_2012_2017_2022_HN!$L$4:$L$12</c:f>
              <c:strCache>
                <c:ptCount val="9"/>
                <c:pt idx="0">
                  <c:v>11 Wohnzonen</c:v>
                </c:pt>
                <c:pt idx="1">
                  <c:v>12 Arbeitszonen</c:v>
                </c:pt>
                <c:pt idx="2">
                  <c:v>13 Mischzonen</c:v>
                </c:pt>
                <c:pt idx="3">
                  <c:v>14 Zentrumszonen</c:v>
                </c:pt>
                <c:pt idx="4">
                  <c:v>15 Zonen für öffentliche Nutzungen</c:v>
                </c:pt>
                <c:pt idx="5">
                  <c:v>16 eingeschränkte Bauzonen</c:v>
                </c:pt>
                <c:pt idx="6">
                  <c:v>17 Tourismus- und Freizeitzonen</c:v>
                </c:pt>
                <c:pt idx="7">
                  <c:v>18 Verkehrszonen innerhalb der Bauzonen</c:v>
                </c:pt>
                <c:pt idx="8">
                  <c:v>19 weitere Bauzonen</c:v>
                </c:pt>
              </c:strCache>
            </c:strRef>
          </c:cat>
          <c:val>
            <c:numRef>
              <c:f>Vergleich_2012_2017_2022_HN!$E$4:$E$12</c:f>
              <c:numCache>
                <c:formatCode>#,##0</c:formatCode>
                <c:ptCount val="9"/>
                <c:pt idx="0">
                  <c:v>106941.52571269445</c:v>
                </c:pt>
                <c:pt idx="1">
                  <c:v>31434.862157409178</c:v>
                </c:pt>
                <c:pt idx="2">
                  <c:v>24245.520528054913</c:v>
                </c:pt>
                <c:pt idx="3">
                  <c:v>25853.334404184221</c:v>
                </c:pt>
                <c:pt idx="4">
                  <c:v>25631.687169785739</c:v>
                </c:pt>
                <c:pt idx="5">
                  <c:v>8498.2631739468907</c:v>
                </c:pt>
                <c:pt idx="6">
                  <c:v>2878.6585115455223</c:v>
                </c:pt>
                <c:pt idx="7">
                  <c:v>7097.784276292572</c:v>
                </c:pt>
                <c:pt idx="8">
                  <c:v>1755.4870654302058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21-4F64-ACE8-B33953165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42949944"/>
        <c:axId val="342950336"/>
      </c:barChart>
      <c:catAx>
        <c:axId val="34294994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342950336"/>
        <c:crosses val="autoZero"/>
        <c:auto val="1"/>
        <c:lblAlgn val="ctr"/>
        <c:lblOffset val="100"/>
        <c:noMultiLvlLbl val="0"/>
      </c:catAx>
      <c:valAx>
        <c:axId val="342950336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high"/>
        <c:crossAx val="34294994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5" Type="http://schemas.openxmlformats.org/officeDocument/2006/relationships/chart" Target="../charts/chart25.xml"/><Relationship Id="rId4" Type="http://schemas.openxmlformats.org/officeDocument/2006/relationships/chart" Target="../charts/chart24.xm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14</xdr:row>
      <xdr:rowOff>66675</xdr:rowOff>
    </xdr:from>
    <xdr:to>
      <xdr:col>4</xdr:col>
      <xdr:colOff>435525</xdr:colOff>
      <xdr:row>29</xdr:row>
      <xdr:rowOff>89175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4</xdr:col>
      <xdr:colOff>584544</xdr:colOff>
      <xdr:row>14</xdr:row>
      <xdr:rowOff>83032</xdr:rowOff>
    </xdr:from>
    <xdr:to>
      <xdr:col>9</xdr:col>
      <xdr:colOff>274319</xdr:colOff>
      <xdr:row>27</xdr:row>
      <xdr:rowOff>121920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0.90132</cdr:x>
      <cdr:y>0.95044</cdr:y>
    </cdr:from>
    <cdr:to>
      <cdr:x>1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105525" y="6276975"/>
          <a:ext cx="568409" cy="2372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de-CH" sz="1000"/>
            <a:t>© ARE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0.90132</cdr:x>
      <cdr:y>0.94972</cdr:y>
    </cdr:from>
    <cdr:to>
      <cdr:x>1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448300" y="5791200"/>
          <a:ext cx="568409" cy="248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de-CH" sz="1000"/>
            <a:t> © ARE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14</xdr:row>
      <xdr:rowOff>95250</xdr:rowOff>
    </xdr:from>
    <xdr:to>
      <xdr:col>4</xdr:col>
      <xdr:colOff>1112520</xdr:colOff>
      <xdr:row>40</xdr:row>
      <xdr:rowOff>83820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320040</xdr:colOff>
      <xdr:row>14</xdr:row>
      <xdr:rowOff>106680</xdr:rowOff>
    </xdr:from>
    <xdr:to>
      <xdr:col>10</xdr:col>
      <xdr:colOff>632460</xdr:colOff>
      <xdr:row>26</xdr:row>
      <xdr:rowOff>83820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0.90132</cdr:x>
      <cdr:y>0.92594</cdr:y>
    </cdr:from>
    <cdr:to>
      <cdr:x>1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181725" y="4095750"/>
          <a:ext cx="568409" cy="2372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de-CH" sz="1000"/>
            <a:t>© ARE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1428750</xdr:colOff>
      <xdr:row>14</xdr:row>
      <xdr:rowOff>104775</xdr:rowOff>
    </xdr:from>
    <xdr:to>
      <xdr:col>9</xdr:col>
      <xdr:colOff>189780</xdr:colOff>
      <xdr:row>24</xdr:row>
      <xdr:rowOff>129540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3</xdr:col>
      <xdr:colOff>1476375</xdr:colOff>
      <xdr:row>25</xdr:row>
      <xdr:rowOff>57150</xdr:rowOff>
    </xdr:from>
    <xdr:to>
      <xdr:col>9</xdr:col>
      <xdr:colOff>237405</xdr:colOff>
      <xdr:row>34</xdr:row>
      <xdr:rowOff>142650</xdr:rowOff>
    </xdr:to>
    <xdr:graphicFrame macro="">
      <xdr:nvGraphicFramePr>
        <xdr:cNvPr id="11" name="Diagramm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</xdr:row>
      <xdr:rowOff>95250</xdr:rowOff>
    </xdr:from>
    <xdr:to>
      <xdr:col>2</xdr:col>
      <xdr:colOff>266700</xdr:colOff>
      <xdr:row>25</xdr:row>
      <xdr:rowOff>159750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0</xdr:col>
      <xdr:colOff>76200</xdr:colOff>
      <xdr:row>26</xdr:row>
      <xdr:rowOff>142875</xdr:rowOff>
    </xdr:from>
    <xdr:to>
      <xdr:col>3</xdr:col>
      <xdr:colOff>812715</xdr:colOff>
      <xdr:row>39</xdr:row>
      <xdr:rowOff>114301</xdr:rowOff>
    </xdr:to>
    <xdr:graphicFrame macro="">
      <xdr:nvGraphicFramePr>
        <xdr:cNvPr id="22" name="Diagramm 2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absolute">
    <xdr:from>
      <xdr:col>3</xdr:col>
      <xdr:colOff>1466850</xdr:colOff>
      <xdr:row>35</xdr:row>
      <xdr:rowOff>95250</xdr:rowOff>
    </xdr:from>
    <xdr:to>
      <xdr:col>9</xdr:col>
      <xdr:colOff>227880</xdr:colOff>
      <xdr:row>44</xdr:row>
      <xdr:rowOff>180750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0.90132</cdr:x>
      <cdr:y>0.88086</cdr:y>
    </cdr:from>
    <cdr:to>
      <cdr:x>1</cdr:x>
      <cdr:y>0.96418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504100" y="1686427"/>
          <a:ext cx="602610" cy="1595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de-CH" sz="1000"/>
            <a:t> © ARE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0.90132</cdr:x>
      <cdr:y>0.86669</cdr:y>
    </cdr:from>
    <cdr:to>
      <cdr:x>1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876925" y="2524125"/>
          <a:ext cx="568397" cy="2399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de-CH" sz="1000"/>
            <a:t> © ARE</a:t>
          </a: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0.63824</cdr:x>
      <cdr:y>0.15875</cdr:y>
    </cdr:from>
    <cdr:to>
      <cdr:x>0.93525</cdr:x>
      <cdr:y>1</cdr:y>
    </cdr:to>
    <cdr:sp macro="" textlink="">
      <cdr:nvSpPr>
        <cdr:cNvPr id="5" name="Textfeld 10"/>
        <cdr:cNvSpPr txBox="1"/>
      </cdr:nvSpPr>
      <cdr:spPr>
        <a:xfrm xmlns:a="http://schemas.openxmlformats.org/drawingml/2006/main">
          <a:off x="2273634" y="342900"/>
          <a:ext cx="1058054" cy="18170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lIns="0" tIns="0" rIns="0" bIns="0" rtlCol="0" anchor="t">
          <a:no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r"/>
          <a:r>
            <a:rPr lang="de-CH" sz="1000"/>
            <a:t>Unüberbaut  10 %</a:t>
          </a:r>
        </a:p>
        <a:p xmlns:a="http://schemas.openxmlformats.org/drawingml/2006/main">
          <a:pPr algn="r"/>
          <a:r>
            <a:rPr lang="de-CH" sz="1000"/>
            <a:t>22'475 ha</a:t>
          </a:r>
        </a:p>
        <a:p xmlns:a="http://schemas.openxmlformats.org/drawingml/2006/main">
          <a:endParaRPr lang="de-CH" sz="1000"/>
        </a:p>
        <a:p xmlns:a="http://schemas.openxmlformats.org/drawingml/2006/main">
          <a:pPr algn="r"/>
          <a:r>
            <a:rPr lang="de-CH" sz="1000"/>
            <a:t>Unschärfe  6%</a:t>
          </a:r>
        </a:p>
        <a:p xmlns:a="http://schemas.openxmlformats.org/drawingml/2006/main">
          <a:pPr algn="r"/>
          <a:r>
            <a:rPr lang="de-CH" sz="1000"/>
            <a:t>13'656</a:t>
          </a:r>
          <a:r>
            <a:rPr lang="de-CH" sz="1000" baseline="0"/>
            <a:t> ha</a:t>
          </a:r>
          <a:endParaRPr lang="de-CH" sz="1000"/>
        </a:p>
        <a:p xmlns:a="http://schemas.openxmlformats.org/drawingml/2006/main">
          <a:endParaRPr lang="de-CH" sz="1000"/>
        </a:p>
        <a:p xmlns:a="http://schemas.openxmlformats.org/drawingml/2006/main">
          <a:pPr algn="r"/>
          <a:r>
            <a:rPr lang="de-CH" sz="1000"/>
            <a:t>Überbaut  84%</a:t>
          </a:r>
        </a:p>
        <a:p xmlns:a="http://schemas.openxmlformats.org/drawingml/2006/main">
          <a:pPr algn="r"/>
          <a:r>
            <a:rPr lang="de-CH" sz="1000"/>
            <a:t>198'206 ha</a:t>
          </a:r>
        </a:p>
        <a:p xmlns:a="http://schemas.openxmlformats.org/drawingml/2006/main">
          <a:pPr algn="r"/>
          <a:endParaRPr lang="de-CH" sz="1000"/>
        </a:p>
        <a:p xmlns:a="http://schemas.openxmlformats.org/drawingml/2006/main">
          <a:pPr algn="r"/>
          <a:endParaRPr lang="de-CH" sz="1000"/>
        </a:p>
        <a:p xmlns:a="http://schemas.openxmlformats.org/drawingml/2006/main">
          <a:pPr algn="r"/>
          <a:endParaRPr lang="de-CH" sz="700"/>
        </a:p>
        <a:p xmlns:a="http://schemas.openxmlformats.org/drawingml/2006/main">
          <a:pPr algn="r"/>
          <a:r>
            <a:rPr lang="de-CH" sz="1000"/>
            <a:t>© ARE</a:t>
          </a:r>
        </a:p>
      </cdr:txBody>
    </cdr:sp>
  </cdr:relSizeAnchor>
  <cdr:relSizeAnchor xmlns:cdr="http://schemas.openxmlformats.org/drawingml/2006/chartDrawing">
    <cdr:from>
      <cdr:x>0.26697</cdr:x>
      <cdr:y>0.31471</cdr:y>
    </cdr:from>
    <cdr:to>
      <cdr:x>0.93395</cdr:x>
      <cdr:y>0.31519</cdr:y>
    </cdr:to>
    <cdr:sp macro="" textlink="">
      <cdr:nvSpPr>
        <cdr:cNvPr id="7" name="Gerade Verbindung 6"/>
        <cdr:cNvSpPr/>
      </cdr:nvSpPr>
      <cdr:spPr>
        <a:xfrm xmlns:a="http://schemas.openxmlformats.org/drawingml/2006/main" flipH="1" flipV="1">
          <a:off x="951041" y="679772"/>
          <a:ext cx="2376016" cy="1037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0.22638</cdr:x>
      <cdr:y>0.52742</cdr:y>
    </cdr:from>
    <cdr:to>
      <cdr:x>0.93378</cdr:x>
      <cdr:y>0.52742</cdr:y>
    </cdr:to>
    <cdr:sp macro="" textlink="">
      <cdr:nvSpPr>
        <cdr:cNvPr id="9" name="Gerade Verbindung 8"/>
        <cdr:cNvSpPr/>
      </cdr:nvSpPr>
      <cdr:spPr>
        <a:xfrm xmlns:a="http://schemas.openxmlformats.org/drawingml/2006/main" flipH="1">
          <a:off x="806431" y="1139225"/>
          <a:ext cx="2520007" cy="0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0.44825</cdr:x>
      <cdr:y>0.7544</cdr:y>
    </cdr:from>
    <cdr:to>
      <cdr:x>0.93332</cdr:x>
      <cdr:y>0.7544</cdr:y>
    </cdr:to>
    <cdr:sp macro="" textlink="">
      <cdr:nvSpPr>
        <cdr:cNvPr id="11" name="Gerade Verbindung 10"/>
        <cdr:cNvSpPr/>
      </cdr:nvSpPr>
      <cdr:spPr>
        <a:xfrm xmlns:a="http://schemas.openxmlformats.org/drawingml/2006/main" flipH="1" flipV="1">
          <a:off x="1596810" y="1629502"/>
          <a:ext cx="1727989" cy="0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de-DE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0.38861</cdr:x>
      <cdr:y>0.06615</cdr:y>
    </cdr:from>
    <cdr:to>
      <cdr:x>0.58208</cdr:x>
      <cdr:y>0.72319</cdr:y>
    </cdr:to>
    <cdr:sp macro="" textlink="">
      <cdr:nvSpPr>
        <cdr:cNvPr id="5" name="Textfeld 10"/>
        <cdr:cNvSpPr txBox="1"/>
      </cdr:nvSpPr>
      <cdr:spPr>
        <a:xfrm xmlns:a="http://schemas.openxmlformats.org/drawingml/2006/main">
          <a:off x="2238376" y="161930"/>
          <a:ext cx="1114425" cy="16083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lIns="0" tIns="0" rIns="0" bIns="0" rtlCol="0" anchor="t">
          <a:no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r"/>
          <a:endParaRPr lang="de-CH" sz="1000"/>
        </a:p>
        <a:p xmlns:a="http://schemas.openxmlformats.org/drawingml/2006/main">
          <a:pPr algn="r"/>
          <a:r>
            <a:rPr lang="de-CH" sz="1000"/>
            <a:t>Unüberbaut  10 %</a:t>
          </a:r>
        </a:p>
        <a:p xmlns:a="http://schemas.openxmlformats.org/drawingml/2006/main">
          <a:endParaRPr lang="de-CH" sz="1000"/>
        </a:p>
        <a:p xmlns:a="http://schemas.openxmlformats.org/drawingml/2006/main">
          <a:pPr algn="r"/>
          <a:endParaRPr lang="de-CH" sz="1000"/>
        </a:p>
        <a:p xmlns:a="http://schemas.openxmlformats.org/drawingml/2006/main">
          <a:pPr algn="r"/>
          <a:r>
            <a:rPr lang="de-CH" sz="1000"/>
            <a:t>Unschärfe  6%</a:t>
          </a:r>
        </a:p>
        <a:p xmlns:a="http://schemas.openxmlformats.org/drawingml/2006/main">
          <a:endParaRPr lang="de-CH" sz="1000"/>
        </a:p>
        <a:p xmlns:a="http://schemas.openxmlformats.org/drawingml/2006/main">
          <a:pPr algn="r"/>
          <a:endParaRPr lang="de-CH" sz="1000"/>
        </a:p>
        <a:p xmlns:a="http://schemas.openxmlformats.org/drawingml/2006/main">
          <a:pPr algn="r"/>
          <a:r>
            <a:rPr lang="de-CH" sz="1000"/>
            <a:t>Überbaut  84%</a:t>
          </a:r>
        </a:p>
      </cdr:txBody>
    </cdr:sp>
  </cdr:relSizeAnchor>
  <cdr:relSizeAnchor xmlns:cdr="http://schemas.openxmlformats.org/drawingml/2006/chartDrawing">
    <cdr:from>
      <cdr:x>0.20742</cdr:x>
      <cdr:y>0.19772</cdr:y>
    </cdr:from>
    <cdr:to>
      <cdr:x>0.58242</cdr:x>
      <cdr:y>0.1982</cdr:y>
    </cdr:to>
    <cdr:sp macro="" textlink="">
      <cdr:nvSpPr>
        <cdr:cNvPr id="7" name="Gerade Verbindung 6"/>
        <cdr:cNvSpPr/>
      </cdr:nvSpPr>
      <cdr:spPr>
        <a:xfrm xmlns:a="http://schemas.openxmlformats.org/drawingml/2006/main" flipH="1" flipV="1">
          <a:off x="1194739" y="484004"/>
          <a:ext cx="2160000" cy="1175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0.17366</cdr:x>
      <cdr:y>0.39435</cdr:y>
    </cdr:from>
    <cdr:to>
      <cdr:x>0.58303</cdr:x>
      <cdr:y>0.39435</cdr:y>
    </cdr:to>
    <cdr:sp macro="" textlink="">
      <cdr:nvSpPr>
        <cdr:cNvPr id="9" name="Gerade Verbindung 8"/>
        <cdr:cNvSpPr/>
      </cdr:nvSpPr>
      <cdr:spPr>
        <a:xfrm xmlns:a="http://schemas.openxmlformats.org/drawingml/2006/main" flipH="1">
          <a:off x="1000271" y="965340"/>
          <a:ext cx="2358000" cy="0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0.32361</cdr:x>
      <cdr:y>0.58242</cdr:y>
    </cdr:from>
    <cdr:to>
      <cdr:x>0.58299</cdr:x>
      <cdr:y>0.58242</cdr:y>
    </cdr:to>
    <cdr:sp macro="" textlink="">
      <cdr:nvSpPr>
        <cdr:cNvPr id="11" name="Gerade Verbindung 10"/>
        <cdr:cNvSpPr/>
      </cdr:nvSpPr>
      <cdr:spPr>
        <a:xfrm xmlns:a="http://schemas.openxmlformats.org/drawingml/2006/main" flipH="1" flipV="1">
          <a:off x="1863994" y="1425721"/>
          <a:ext cx="1494000" cy="0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</cdr:x>
      <cdr:y>0.57667</cdr:y>
    </cdr:from>
    <cdr:to>
      <cdr:x>1</cdr:x>
      <cdr:y>1</cdr:y>
    </cdr:to>
    <cdr:sp macro="" textlink="">
      <cdr:nvSpPr>
        <cdr:cNvPr id="6" name="Textfeld 5"/>
        <cdr:cNvSpPr txBox="1"/>
      </cdr:nvSpPr>
      <cdr:spPr>
        <a:xfrm xmlns:a="http://schemas.openxmlformats.org/drawingml/2006/main">
          <a:off x="0" y="1245600"/>
          <a:ext cx="356235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CH" sz="1100"/>
        </a:p>
      </cdr:txBody>
    </cdr:sp>
  </cdr:relSizeAnchor>
  <cdr:relSizeAnchor xmlns:cdr="http://schemas.openxmlformats.org/drawingml/2006/chartDrawing">
    <cdr:from>
      <cdr:x>0.42168</cdr:x>
      <cdr:y>0.66148</cdr:y>
    </cdr:from>
    <cdr:to>
      <cdr:x>1</cdr:x>
      <cdr:y>0.90272</cdr:y>
    </cdr:to>
    <cdr:sp macro="" textlink="">
      <cdr:nvSpPr>
        <cdr:cNvPr id="8" name="Textfeld 7"/>
        <cdr:cNvSpPr txBox="1"/>
      </cdr:nvSpPr>
      <cdr:spPr>
        <a:xfrm xmlns:a="http://schemas.openxmlformats.org/drawingml/2006/main">
          <a:off x="2428874" y="1619250"/>
          <a:ext cx="3331125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36000" tIns="36000" rIns="36000" bIns="36000" rtlCol="0"/>
        <a:lstStyle xmlns:a="http://schemas.openxmlformats.org/drawingml/2006/main"/>
        <a:p xmlns:a="http://schemas.openxmlformats.org/drawingml/2006/main">
          <a:r>
            <a:rPr lang="de-CH" sz="1000" baseline="0">
              <a:latin typeface="+mn-lt"/>
              <a:cs typeface="Arial" pitchFamily="34" charset="0"/>
            </a:rPr>
            <a:t>"Unschärfe":</a:t>
          </a:r>
        </a:p>
        <a:p xmlns:a="http://schemas.openxmlformats.org/drawingml/2006/main">
          <a:r>
            <a:rPr lang="de-CH" sz="1000" baseline="0">
              <a:latin typeface="+mn-lt"/>
              <a:cs typeface="Arial" pitchFamily="34" charset="0"/>
            </a:rPr>
            <a:t>Differenz zwischen den Annahmen für die Berechnungen</a:t>
          </a:r>
        </a:p>
        <a:p xmlns:a="http://schemas.openxmlformats.org/drawingml/2006/main">
          <a:r>
            <a:rPr lang="de-CH" sz="1000" baseline="0">
              <a:latin typeface="+mn-lt"/>
              <a:cs typeface="Arial" pitchFamily="34" charset="0"/>
            </a:rPr>
            <a:t>		                           © ARE</a:t>
          </a:r>
          <a:endParaRPr lang="de-CH" sz="1000">
            <a:noFill/>
            <a:latin typeface="+mn-lt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0.12062</cdr:y>
    </cdr:to>
    <cdr:sp macro="" textlink="">
      <cdr:nvSpPr>
        <cdr:cNvPr id="10" name="Textfeld 9"/>
        <cdr:cNvSpPr txBox="1"/>
      </cdr:nvSpPr>
      <cdr:spPr>
        <a:xfrm xmlns:a="http://schemas.openxmlformats.org/drawingml/2006/main">
          <a:off x="0" y="0"/>
          <a:ext cx="4638675" cy="2952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36000" tIns="36000" rIns="36000" bIns="36000" rtlCol="0"/>
        <a:lstStyle xmlns:a="http://schemas.openxmlformats.org/drawingml/2006/main"/>
        <a:p xmlns:a="http://schemas.openxmlformats.org/drawingml/2006/main">
          <a:r>
            <a:rPr lang="de-CH" sz="1000" b="1" i="0">
              <a:latin typeface="+mn-lt"/>
              <a:cs typeface="Arial" pitchFamily="34" charset="0"/>
            </a:rPr>
            <a:t>Überbaute/unüberbaute Bauzonen</a:t>
          </a:r>
          <a:r>
            <a:rPr lang="de-CH" sz="1000" i="0" baseline="0">
              <a:latin typeface="+mn-lt"/>
              <a:cs typeface="Arial" pitchFamily="34" charset="0"/>
            </a:rPr>
            <a:t>		               </a:t>
          </a:r>
          <a:endParaRPr lang="de-CH" sz="1000" i="0">
            <a:latin typeface="+mn-lt"/>
            <a:cs typeface="Arial" pitchFamily="34" charset="0"/>
          </a:endParaRP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0.90132</cdr:x>
      <cdr:y>0.86669</cdr:y>
    </cdr:from>
    <cdr:to>
      <cdr:x>1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876925" y="2524125"/>
          <a:ext cx="568397" cy="2399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de-CH" sz="1000"/>
            <a:t> © ARE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0.90145</cdr:x>
      <cdr:y>0.91612</cdr:y>
    </cdr:from>
    <cdr:to>
      <cdr:x>1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526387" y="2970873"/>
          <a:ext cx="567554" cy="2392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l"/>
          <a:r>
            <a:rPr lang="de-CH" sz="1000"/>
            <a:t>© ARE</a:t>
          </a:r>
        </a:p>
      </cdr:txBody>
    </cdr: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14</xdr:row>
      <xdr:rowOff>76200</xdr:rowOff>
    </xdr:from>
    <xdr:to>
      <xdr:col>3</xdr:col>
      <xdr:colOff>616500</xdr:colOff>
      <xdr:row>29</xdr:row>
      <xdr:rowOff>98700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3</xdr:col>
      <xdr:colOff>1127760</xdr:colOff>
      <xdr:row>14</xdr:row>
      <xdr:rowOff>66675</xdr:rowOff>
    </xdr:from>
    <xdr:to>
      <xdr:col>8</xdr:col>
      <xdr:colOff>805095</xdr:colOff>
      <xdr:row>29</xdr:row>
      <xdr:rowOff>89175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0</xdr:col>
      <xdr:colOff>0</xdr:colOff>
      <xdr:row>30</xdr:row>
      <xdr:rowOff>19050</xdr:rowOff>
    </xdr:from>
    <xdr:to>
      <xdr:col>3</xdr:col>
      <xdr:colOff>616500</xdr:colOff>
      <xdr:row>46</xdr:row>
      <xdr:rowOff>175050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0.90132</cdr:x>
      <cdr:y>0.91668</cdr:y>
    </cdr:from>
    <cdr:to>
      <cdr:x>1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315428" y="2905125"/>
          <a:ext cx="568397" cy="2399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de-CH" sz="1000"/>
            <a:t>© ARE</a:t>
          </a: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0.90132</cdr:x>
      <cdr:y>0.91668</cdr:y>
    </cdr:from>
    <cdr:to>
      <cdr:x>1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391628" y="2838450"/>
          <a:ext cx="568397" cy="2399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de-CH" sz="1000"/>
            <a:t>© ARE</a:t>
          </a: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0.90132</cdr:x>
      <cdr:y>0.92511</cdr:y>
    </cdr:from>
    <cdr:to>
      <cdr:x>1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563078" y="3209925"/>
          <a:ext cx="568397" cy="2399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de-CH" sz="1000"/>
            <a:t>© ARE</a:t>
          </a: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6457950"/>
    <xdr:ext cx="5760000" cy="5220000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6438900" y="6448425"/>
    <xdr:ext cx="5760000" cy="5220000"/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0.90132</cdr:x>
      <cdr:y>0.95403</cdr:y>
    </cdr:from>
    <cdr:to>
      <cdr:x>1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7381875" y="5886450"/>
          <a:ext cx="568397" cy="2399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de-CH" sz="1000"/>
            <a:t>© ARE</a:t>
          </a:r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0.90132</cdr:x>
      <cdr:y>0.95403</cdr:y>
    </cdr:from>
    <cdr:to>
      <cdr:x>1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8143875" y="6067425"/>
          <a:ext cx="568397" cy="2399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de-CH" sz="1000"/>
            <a:t>© ARE</a:t>
          </a: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561975</xdr:colOff>
      <xdr:row>14</xdr:row>
      <xdr:rowOff>85725</xdr:rowOff>
    </xdr:from>
    <xdr:to>
      <xdr:col>9</xdr:col>
      <xdr:colOff>416475</xdr:colOff>
      <xdr:row>28</xdr:row>
      <xdr:rowOff>133350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95250</xdr:colOff>
      <xdr:row>32</xdr:row>
      <xdr:rowOff>142875</xdr:rowOff>
    </xdr:from>
    <xdr:to>
      <xdr:col>4</xdr:col>
      <xdr:colOff>197400</xdr:colOff>
      <xdr:row>47</xdr:row>
      <xdr:rowOff>142875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0</xdr:col>
      <xdr:colOff>76200</xdr:colOff>
      <xdr:row>14</xdr:row>
      <xdr:rowOff>104775</xdr:rowOff>
    </xdr:from>
    <xdr:to>
      <xdr:col>4</xdr:col>
      <xdr:colOff>178350</xdr:colOff>
      <xdr:row>25</xdr:row>
      <xdr:rowOff>169275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0</xdr:col>
      <xdr:colOff>38100</xdr:colOff>
      <xdr:row>51</xdr:row>
      <xdr:rowOff>19049</xdr:rowOff>
    </xdr:from>
    <xdr:to>
      <xdr:col>4</xdr:col>
      <xdr:colOff>140250</xdr:colOff>
      <xdr:row>62</xdr:row>
      <xdr:rowOff>66674</xdr:rowOff>
    </xdr:to>
    <xdr:graphicFrame macro="">
      <xdr:nvGraphicFramePr>
        <xdr:cNvPr id="17" name="Diagramm 16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absolute">
    <xdr:from>
      <xdr:col>4</xdr:col>
      <xdr:colOff>592455</xdr:colOff>
      <xdr:row>32</xdr:row>
      <xdr:rowOff>146685</xdr:rowOff>
    </xdr:from>
    <xdr:to>
      <xdr:col>9</xdr:col>
      <xdr:colOff>287655</xdr:colOff>
      <xdr:row>46</xdr:row>
      <xdr:rowOff>89535</xdr:rowOff>
    </xdr:to>
    <xdr:graphicFrame macro="">
      <xdr:nvGraphicFramePr>
        <xdr:cNvPr id="20" name="Diagramm 19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0.90132</cdr:x>
      <cdr:y>0.92594</cdr:y>
    </cdr:from>
    <cdr:to>
      <cdr:x>1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676900" y="3381375"/>
          <a:ext cx="568397" cy="2399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de-CH" sz="1000"/>
            <a:t> © ARE</a:t>
          </a:r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0.90132</cdr:x>
      <cdr:y>0.92594</cdr:y>
    </cdr:from>
    <cdr:to>
      <cdr:x>1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400675" y="3733800"/>
          <a:ext cx="568397" cy="2399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de-CH" sz="1000"/>
            <a:t> © ARE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0.01819</cdr:x>
      <cdr:y>0.11431</cdr:y>
    </cdr:from>
    <cdr:to>
      <cdr:x>0.37306</cdr:x>
      <cdr:y>1</cdr:y>
    </cdr:to>
    <cdr:sp macro="" textlink="">
      <cdr:nvSpPr>
        <cdr:cNvPr id="10" name="Textfeld 9"/>
        <cdr:cNvSpPr txBox="1"/>
      </cdr:nvSpPr>
      <cdr:spPr>
        <a:xfrm xmlns:a="http://schemas.openxmlformats.org/drawingml/2006/main">
          <a:off x="104797" y="298035"/>
          <a:ext cx="2044492" cy="21791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e-CH" sz="1000"/>
            <a:t>weitere Bauzonen  1%</a:t>
          </a:r>
          <a:endParaRPr lang="de-CH" sz="300"/>
        </a:p>
        <a:p xmlns:a="http://schemas.openxmlformats.org/drawingml/2006/main">
          <a:r>
            <a:rPr lang="de-CH" sz="1000"/>
            <a:t>Verkehrszonen</a:t>
          </a:r>
          <a:r>
            <a:rPr lang="de-CH" sz="1000" baseline="0"/>
            <a:t> innerhalb der Bauzonen  3%</a:t>
          </a:r>
          <a:endParaRPr lang="de-CH" sz="300" baseline="0"/>
        </a:p>
        <a:p xmlns:a="http://schemas.openxmlformats.org/drawingml/2006/main">
          <a:r>
            <a:rPr lang="de-CH" sz="1000" baseline="0"/>
            <a:t>Tourismus- und Freizeitzonen  1%</a:t>
          </a:r>
          <a:endParaRPr lang="de-CH" sz="300" baseline="0"/>
        </a:p>
        <a:p xmlns:a="http://schemas.openxmlformats.org/drawingml/2006/main">
          <a:r>
            <a:rPr lang="de-CH" sz="1000" baseline="0"/>
            <a:t>eingeschränkte Bauzonen  4%</a:t>
          </a:r>
        </a:p>
        <a:p xmlns:a="http://schemas.openxmlformats.org/drawingml/2006/main">
          <a:endParaRPr lang="de-CH" sz="150" baseline="0"/>
        </a:p>
        <a:p xmlns:a="http://schemas.openxmlformats.org/drawingml/2006/main">
          <a:r>
            <a:rPr lang="de-CH" sz="1000" baseline="0"/>
            <a:t>Zonen für öffentliche Nutzungen  11%</a:t>
          </a:r>
        </a:p>
        <a:p xmlns:a="http://schemas.openxmlformats.org/drawingml/2006/main">
          <a:endParaRPr lang="de-CH" sz="1000" baseline="0"/>
        </a:p>
        <a:p xmlns:a="http://schemas.openxmlformats.org/drawingml/2006/main">
          <a:r>
            <a:rPr lang="de-CH" sz="1000" baseline="0"/>
            <a:t>Zentrumszonen  11%</a:t>
          </a:r>
        </a:p>
        <a:p xmlns:a="http://schemas.openxmlformats.org/drawingml/2006/main">
          <a:endParaRPr lang="de-CH" sz="1000" baseline="0"/>
        </a:p>
        <a:p xmlns:a="http://schemas.openxmlformats.org/drawingml/2006/main">
          <a:r>
            <a:rPr lang="de-CH" sz="1000" baseline="0"/>
            <a:t>Mischzonen  10%</a:t>
          </a:r>
        </a:p>
        <a:p xmlns:a="http://schemas.openxmlformats.org/drawingml/2006/main">
          <a:endParaRPr lang="de-CH" sz="1000" baseline="0"/>
        </a:p>
        <a:p xmlns:a="http://schemas.openxmlformats.org/drawingml/2006/main">
          <a:endParaRPr lang="de-CH" sz="1000" baseline="0"/>
        </a:p>
        <a:p xmlns:a="http://schemas.openxmlformats.org/drawingml/2006/main">
          <a:pPr algn="l"/>
          <a:r>
            <a:rPr lang="de-CH" sz="1000" baseline="0"/>
            <a:t>100%=234'337 ha</a:t>
          </a:r>
          <a:endParaRPr lang="de-CH" sz="1000"/>
        </a:p>
      </cdr:txBody>
    </cdr:sp>
  </cdr:relSizeAnchor>
  <cdr:relSizeAnchor xmlns:cdr="http://schemas.openxmlformats.org/drawingml/2006/chartDrawing">
    <cdr:from>
      <cdr:x>0.03457</cdr:x>
      <cdr:y>0.19588</cdr:y>
    </cdr:from>
    <cdr:to>
      <cdr:x>0.55508</cdr:x>
      <cdr:y>0.19588</cdr:y>
    </cdr:to>
    <cdr:sp macro="" textlink="">
      <cdr:nvSpPr>
        <cdr:cNvPr id="18" name="Gerade Verbindung 17"/>
        <cdr:cNvSpPr/>
      </cdr:nvSpPr>
      <cdr:spPr>
        <a:xfrm xmlns:a="http://schemas.openxmlformats.org/drawingml/2006/main">
          <a:off x="199460" y="467671"/>
          <a:ext cx="3003217" cy="0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tx1"/>
          </a:solidFill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0.03109</cdr:x>
      <cdr:y>0.26019</cdr:y>
    </cdr:from>
    <cdr:to>
      <cdr:x>0.54661</cdr:x>
      <cdr:y>0.26019</cdr:y>
    </cdr:to>
    <cdr:sp macro="" textlink="">
      <cdr:nvSpPr>
        <cdr:cNvPr id="19" name="Gerade Verbindung 18"/>
        <cdr:cNvSpPr/>
      </cdr:nvSpPr>
      <cdr:spPr>
        <a:xfrm xmlns:a="http://schemas.openxmlformats.org/drawingml/2006/main" flipV="1">
          <a:off x="179363" y="621217"/>
          <a:ext cx="2974425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6350" cap="flat" cmpd="sng" algn="ctr">
          <a:solidFill>
            <a:schemeClr val="tx1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0.03192</cdr:x>
      <cdr:y>0.32303</cdr:y>
    </cdr:from>
    <cdr:to>
      <cdr:x>0.54431</cdr:x>
      <cdr:y>0.32314</cdr:y>
    </cdr:to>
    <cdr:sp macro="" textlink="">
      <cdr:nvSpPr>
        <cdr:cNvPr id="20" name="Gerade Verbindung 19"/>
        <cdr:cNvSpPr/>
      </cdr:nvSpPr>
      <cdr:spPr>
        <a:xfrm xmlns:a="http://schemas.openxmlformats.org/drawingml/2006/main">
          <a:off x="184171" y="771254"/>
          <a:ext cx="2956365" cy="28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6350" cap="flat" cmpd="sng" algn="ctr">
          <a:solidFill>
            <a:schemeClr val="tx1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0.03225</cdr:x>
      <cdr:y>0.39309</cdr:y>
    </cdr:from>
    <cdr:to>
      <cdr:x>0.53839</cdr:x>
      <cdr:y>0.39316</cdr:y>
    </cdr:to>
    <cdr:sp macro="" textlink="">
      <cdr:nvSpPr>
        <cdr:cNvPr id="22" name="Gerade Verbindung 21"/>
        <cdr:cNvSpPr/>
      </cdr:nvSpPr>
      <cdr:spPr>
        <a:xfrm xmlns:a="http://schemas.openxmlformats.org/drawingml/2006/main" flipV="1">
          <a:off x="186075" y="938541"/>
          <a:ext cx="2920304" cy="16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6350" cap="flat" cmpd="sng" algn="ctr">
          <a:solidFill>
            <a:schemeClr val="tx1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0.03393</cdr:x>
      <cdr:y>0.46435</cdr:y>
    </cdr:from>
    <cdr:to>
      <cdr:x>0.52133</cdr:x>
      <cdr:y>0.46435</cdr:y>
    </cdr:to>
    <cdr:sp macro="" textlink="">
      <cdr:nvSpPr>
        <cdr:cNvPr id="24" name="Gerade Verbindung 23"/>
        <cdr:cNvSpPr/>
      </cdr:nvSpPr>
      <cdr:spPr>
        <a:xfrm xmlns:a="http://schemas.openxmlformats.org/drawingml/2006/main">
          <a:off x="195787" y="1108669"/>
          <a:ext cx="2812179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6350" cap="flat" cmpd="sng" algn="ctr">
          <a:solidFill>
            <a:schemeClr val="tx1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0.03404</cdr:x>
      <cdr:y>0.60331</cdr:y>
    </cdr:from>
    <cdr:to>
      <cdr:x>0.44584</cdr:x>
      <cdr:y>0.60363</cdr:y>
    </cdr:to>
    <cdr:sp macro="" textlink="">
      <cdr:nvSpPr>
        <cdr:cNvPr id="26" name="Gerade Verbindung 25"/>
        <cdr:cNvSpPr/>
      </cdr:nvSpPr>
      <cdr:spPr>
        <a:xfrm xmlns:a="http://schemas.openxmlformats.org/drawingml/2006/main" flipV="1">
          <a:off x="196403" y="1440462"/>
          <a:ext cx="2376000" cy="76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6350" cap="flat" cmpd="sng" algn="ctr">
          <a:solidFill>
            <a:schemeClr val="tx1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0.03166</cdr:x>
      <cdr:y>0.73004</cdr:y>
    </cdr:from>
    <cdr:to>
      <cdr:x>0.47066</cdr:x>
      <cdr:y>0.73004</cdr:y>
    </cdr:to>
    <cdr:sp macro="" textlink="">
      <cdr:nvSpPr>
        <cdr:cNvPr id="28" name="Gerade Verbindung 27"/>
        <cdr:cNvSpPr/>
      </cdr:nvSpPr>
      <cdr:spPr>
        <a:xfrm xmlns:a="http://schemas.openxmlformats.org/drawingml/2006/main">
          <a:off x="182652" y="1743042"/>
          <a:ext cx="2532923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6350" cap="flat" cmpd="sng" algn="ctr">
          <a:solidFill>
            <a:schemeClr val="tx1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0.73827</cdr:x>
      <cdr:y>0.17509</cdr:y>
    </cdr:from>
    <cdr:to>
      <cdr:x>0.97967</cdr:x>
      <cdr:y>1</cdr:y>
    </cdr:to>
    <cdr:sp macro="" textlink="">
      <cdr:nvSpPr>
        <cdr:cNvPr id="29" name="Textfeld 28"/>
        <cdr:cNvSpPr txBox="1"/>
      </cdr:nvSpPr>
      <cdr:spPr>
        <a:xfrm xmlns:a="http://schemas.openxmlformats.org/drawingml/2006/main">
          <a:off x="4248920" y="420877"/>
          <a:ext cx="1389314" cy="198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r"/>
          <a:r>
            <a:rPr lang="de-CH" sz="1000"/>
            <a:t>Wohnzonen  46%</a:t>
          </a:r>
        </a:p>
        <a:p xmlns:a="http://schemas.openxmlformats.org/drawingml/2006/main">
          <a:pPr algn="r"/>
          <a:endParaRPr lang="de-CH" sz="1000"/>
        </a:p>
        <a:p xmlns:a="http://schemas.openxmlformats.org/drawingml/2006/main">
          <a:pPr algn="r"/>
          <a:endParaRPr lang="de-CH" sz="1000"/>
        </a:p>
        <a:p xmlns:a="http://schemas.openxmlformats.org/drawingml/2006/main">
          <a:pPr algn="r"/>
          <a:endParaRPr lang="de-CH" sz="1000"/>
        </a:p>
        <a:p xmlns:a="http://schemas.openxmlformats.org/drawingml/2006/main">
          <a:pPr algn="r"/>
          <a:endParaRPr lang="de-CH" sz="1000"/>
        </a:p>
        <a:p xmlns:a="http://schemas.openxmlformats.org/drawingml/2006/main">
          <a:pPr algn="r"/>
          <a:endParaRPr lang="de-CH" sz="1400"/>
        </a:p>
        <a:p xmlns:a="http://schemas.openxmlformats.org/drawingml/2006/main">
          <a:pPr algn="r"/>
          <a:endParaRPr lang="de-CH" sz="1000"/>
        </a:p>
        <a:p xmlns:a="http://schemas.openxmlformats.org/drawingml/2006/main">
          <a:pPr algn="r"/>
          <a:r>
            <a:rPr lang="de-CH" sz="1000"/>
            <a:t>Arbeitszonen  13%</a:t>
          </a:r>
        </a:p>
        <a:p xmlns:a="http://schemas.openxmlformats.org/drawingml/2006/main">
          <a:pPr algn="r"/>
          <a:endParaRPr lang="de-CH" sz="1000"/>
        </a:p>
        <a:p xmlns:a="http://schemas.openxmlformats.org/drawingml/2006/main">
          <a:pPr algn="r"/>
          <a:endParaRPr lang="de-CH" sz="900"/>
        </a:p>
        <a:p xmlns:a="http://schemas.openxmlformats.org/drawingml/2006/main">
          <a:pPr algn="r"/>
          <a:r>
            <a:rPr lang="de-CH" sz="1000"/>
            <a:t>© ARE</a:t>
          </a:r>
        </a:p>
      </cdr:txBody>
    </cdr:sp>
  </cdr:relSizeAnchor>
  <cdr:relSizeAnchor xmlns:cdr="http://schemas.openxmlformats.org/drawingml/2006/chartDrawing">
    <cdr:from>
      <cdr:x>0.63493</cdr:x>
      <cdr:y>0.26522</cdr:y>
    </cdr:from>
    <cdr:to>
      <cdr:x>0.96533</cdr:x>
      <cdr:y>0.26611</cdr:y>
    </cdr:to>
    <cdr:sp macro="" textlink="">
      <cdr:nvSpPr>
        <cdr:cNvPr id="31" name="Gerade Verbindung 30"/>
        <cdr:cNvSpPr/>
      </cdr:nvSpPr>
      <cdr:spPr>
        <a:xfrm xmlns:a="http://schemas.openxmlformats.org/drawingml/2006/main" flipH="1">
          <a:off x="3657218" y="626494"/>
          <a:ext cx="1903104" cy="2102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0.55861</cdr:x>
      <cdr:y>0.74603</cdr:y>
    </cdr:from>
    <cdr:to>
      <cdr:x>0.96486</cdr:x>
      <cdr:y>0.74603</cdr:y>
    </cdr:to>
    <cdr:sp macro="" textlink="">
      <cdr:nvSpPr>
        <cdr:cNvPr id="32" name="Gerade Verbindung 31"/>
        <cdr:cNvSpPr/>
      </cdr:nvSpPr>
      <cdr:spPr>
        <a:xfrm xmlns:a="http://schemas.openxmlformats.org/drawingml/2006/main" flipH="1">
          <a:off x="3223044" y="1781220"/>
          <a:ext cx="234396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6350" cap="flat" cmpd="sng" algn="ctr">
          <a:solidFill>
            <a:schemeClr val="tx1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endParaRPr lang="de-DE"/>
        </a:p>
      </cdr:txBody>
    </cdr:sp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0.62508</cdr:x>
      <cdr:y>0.13724</cdr:y>
    </cdr:from>
    <cdr:to>
      <cdr:x>1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602735" y="299664"/>
          <a:ext cx="2160904" cy="18838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Ins="216000" rtlCol="0"/>
        <a:lstStyle xmlns:a="http://schemas.openxmlformats.org/drawingml/2006/main"/>
        <a:p xmlns:a="http://schemas.openxmlformats.org/drawingml/2006/main">
          <a:pPr algn="r"/>
          <a:r>
            <a:rPr lang="de-CH" sz="1000"/>
            <a:t>Sehr</a:t>
          </a:r>
          <a:r>
            <a:rPr lang="de-CH" sz="1000" baseline="0"/>
            <a:t> gute Erschliessung  8%</a:t>
          </a:r>
        </a:p>
        <a:p xmlns:a="http://schemas.openxmlformats.org/drawingml/2006/main">
          <a:pPr algn="r"/>
          <a:r>
            <a:rPr lang="de-CH" sz="1000" baseline="0"/>
            <a:t>18'132 ha</a:t>
          </a:r>
        </a:p>
        <a:p xmlns:a="http://schemas.openxmlformats.org/drawingml/2006/main">
          <a:pPr algn="r"/>
          <a:endParaRPr lang="de-CH" sz="800" baseline="0"/>
        </a:p>
        <a:p xmlns:a="http://schemas.openxmlformats.org/drawingml/2006/main">
          <a:pPr algn="r"/>
          <a:r>
            <a:rPr lang="de-CH" sz="1000" baseline="0"/>
            <a:t>Gute Erschliessung  14%</a:t>
          </a:r>
        </a:p>
        <a:p xmlns:a="http://schemas.openxmlformats.org/drawingml/2006/main">
          <a:pPr algn="r"/>
          <a:r>
            <a:rPr lang="de-CH" sz="1000" baseline="0"/>
            <a:t>31'774 ha</a:t>
          </a:r>
        </a:p>
        <a:p xmlns:a="http://schemas.openxmlformats.org/drawingml/2006/main">
          <a:pPr algn="r"/>
          <a:endParaRPr lang="de-CH" sz="1000" baseline="0"/>
        </a:p>
        <a:p xmlns:a="http://schemas.openxmlformats.org/drawingml/2006/main">
          <a:pPr algn="r"/>
          <a:r>
            <a:rPr lang="de-CH" sz="1000" baseline="0"/>
            <a:t>Mittelmässige Erschliessung  23%</a:t>
          </a:r>
        </a:p>
        <a:p xmlns:a="http://schemas.openxmlformats.org/drawingml/2006/main">
          <a:pPr algn="r"/>
          <a:r>
            <a:rPr lang="de-CH" sz="1000" baseline="0"/>
            <a:t>53'512 ha</a:t>
          </a:r>
        </a:p>
        <a:p xmlns:a="http://schemas.openxmlformats.org/drawingml/2006/main">
          <a:pPr algn="r"/>
          <a:endParaRPr lang="de-CH" sz="1000" baseline="0"/>
        </a:p>
        <a:p xmlns:a="http://schemas.openxmlformats.org/drawingml/2006/main">
          <a:pPr algn="r"/>
          <a:endParaRPr lang="de-CH" sz="1000" baseline="0"/>
        </a:p>
        <a:p xmlns:a="http://schemas.openxmlformats.org/drawingml/2006/main">
          <a:pPr algn="r"/>
          <a:r>
            <a:rPr lang="de-CH" sz="1000" baseline="0"/>
            <a:t>© ARE</a:t>
          </a:r>
        </a:p>
      </cdr:txBody>
    </cdr:sp>
  </cdr:relSizeAnchor>
  <cdr:relSizeAnchor xmlns:cdr="http://schemas.openxmlformats.org/drawingml/2006/chartDrawing">
    <cdr:from>
      <cdr:x>0</cdr:x>
      <cdr:y>0.13479</cdr:y>
    </cdr:from>
    <cdr:to>
      <cdr:x>0.38199</cdr:x>
      <cdr:y>0.97367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0" y="294312"/>
          <a:ext cx="2201652" cy="18317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Ins="216000" rtlCol="0"/>
        <a:lstStyle xmlns:a="http://schemas.openxmlformats.org/drawingml/2006/main"/>
        <a:p xmlns:a="http://schemas.openxmlformats.org/drawingml/2006/main">
          <a:r>
            <a:rPr lang="de-CH" sz="1000"/>
            <a:t>Marginale oder keine Erschliessung  24 %</a:t>
          </a:r>
        </a:p>
        <a:p xmlns:a="http://schemas.openxmlformats.org/drawingml/2006/main">
          <a:r>
            <a:rPr lang="de-CH" sz="1000"/>
            <a:t>55'708 ha</a:t>
          </a:r>
        </a:p>
        <a:p xmlns:a="http://schemas.openxmlformats.org/drawingml/2006/main">
          <a:endParaRPr lang="de-CH" sz="1000"/>
        </a:p>
        <a:p xmlns:a="http://schemas.openxmlformats.org/drawingml/2006/main">
          <a:endParaRPr lang="de-CH" sz="1000"/>
        </a:p>
        <a:p xmlns:a="http://schemas.openxmlformats.org/drawingml/2006/main">
          <a:endParaRPr lang="de-CH" sz="1000"/>
        </a:p>
        <a:p xmlns:a="http://schemas.openxmlformats.org/drawingml/2006/main">
          <a:endParaRPr lang="de-CH" sz="1000"/>
        </a:p>
        <a:p xmlns:a="http://schemas.openxmlformats.org/drawingml/2006/main">
          <a:endParaRPr lang="de-CH" sz="1000"/>
        </a:p>
        <a:p xmlns:a="http://schemas.openxmlformats.org/drawingml/2006/main">
          <a:r>
            <a:rPr lang="de-CH" sz="1000"/>
            <a:t>Geringe Erschliessung  32%</a:t>
          </a:r>
        </a:p>
        <a:p xmlns:a="http://schemas.openxmlformats.org/drawingml/2006/main">
          <a:r>
            <a:rPr lang="de-CH" sz="1000"/>
            <a:t>75'211 ha</a:t>
          </a:r>
        </a:p>
      </cdr:txBody>
    </cdr:sp>
  </cdr:relSizeAnchor>
  <cdr:relSizeAnchor xmlns:cdr="http://schemas.openxmlformats.org/drawingml/2006/chartDrawing">
    <cdr:from>
      <cdr:x>0.51826</cdr:x>
      <cdr:y>0.31236</cdr:y>
    </cdr:from>
    <cdr:to>
      <cdr:x>0.96201</cdr:x>
      <cdr:y>0.31236</cdr:y>
    </cdr:to>
    <cdr:sp macro="" textlink="">
      <cdr:nvSpPr>
        <cdr:cNvPr id="5" name="Gerade Verbindung 4"/>
        <cdr:cNvSpPr/>
      </cdr:nvSpPr>
      <cdr:spPr>
        <a:xfrm xmlns:a="http://schemas.openxmlformats.org/drawingml/2006/main" flipV="1">
          <a:off x="2985178" y="674696"/>
          <a:ext cx="2556000" cy="0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0.51717</cdr:x>
      <cdr:y>0.51832</cdr:y>
    </cdr:from>
    <cdr:to>
      <cdr:x>0.96092</cdr:x>
      <cdr:y>0.51832</cdr:y>
    </cdr:to>
    <cdr:sp macro="" textlink="">
      <cdr:nvSpPr>
        <cdr:cNvPr id="7" name="Gerade Verbindung 6"/>
        <cdr:cNvSpPr/>
      </cdr:nvSpPr>
      <cdr:spPr>
        <a:xfrm xmlns:a="http://schemas.openxmlformats.org/drawingml/2006/main" flipV="1">
          <a:off x="2978899" y="1119569"/>
          <a:ext cx="2556000" cy="0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0.60554</cdr:x>
      <cdr:y>0.73232</cdr:y>
    </cdr:from>
    <cdr:to>
      <cdr:x>0.96179</cdr:x>
      <cdr:y>0.73252</cdr:y>
    </cdr:to>
    <cdr:sp macro="" textlink="">
      <cdr:nvSpPr>
        <cdr:cNvPr id="9" name="Gerade Verbindung 8"/>
        <cdr:cNvSpPr/>
      </cdr:nvSpPr>
      <cdr:spPr>
        <a:xfrm xmlns:a="http://schemas.openxmlformats.org/drawingml/2006/main" flipV="1">
          <a:off x="3487910" y="1581809"/>
          <a:ext cx="2052000" cy="432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0.01488</cdr:x>
      <cdr:y>0.82363</cdr:y>
    </cdr:from>
    <cdr:to>
      <cdr:x>0.44613</cdr:x>
      <cdr:y>0.82363</cdr:y>
    </cdr:to>
    <cdr:sp macro="" textlink="">
      <cdr:nvSpPr>
        <cdr:cNvPr id="11" name="Gerade Verbindung 10"/>
        <cdr:cNvSpPr/>
      </cdr:nvSpPr>
      <cdr:spPr>
        <a:xfrm xmlns:a="http://schemas.openxmlformats.org/drawingml/2006/main">
          <a:off x="85709" y="1779039"/>
          <a:ext cx="2484000" cy="0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0.01677</cdr:x>
      <cdr:y>0.30477</cdr:y>
    </cdr:from>
    <cdr:to>
      <cdr:x>0.39802</cdr:x>
      <cdr:y>0.30493</cdr:y>
    </cdr:to>
    <cdr:sp macro="" textlink="">
      <cdr:nvSpPr>
        <cdr:cNvPr id="13" name="Gerade Verbindung 12"/>
        <cdr:cNvSpPr/>
      </cdr:nvSpPr>
      <cdr:spPr>
        <a:xfrm xmlns:a="http://schemas.openxmlformats.org/drawingml/2006/main" flipH="1">
          <a:off x="96656" y="665486"/>
          <a:ext cx="2197388" cy="350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de-DE"/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0.66397</cdr:x>
      <cdr:y>0.16</cdr:y>
    </cdr:from>
    <cdr:to>
      <cdr:x>1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824467" y="342901"/>
          <a:ext cx="1935533" cy="18002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Ins="216000" rtlCol="0"/>
        <a:lstStyle xmlns:a="http://schemas.openxmlformats.org/drawingml/2006/main"/>
        <a:p xmlns:a="http://schemas.openxmlformats.org/drawingml/2006/main">
          <a:pPr algn="r"/>
          <a:r>
            <a:rPr lang="de-CH" sz="1000"/>
            <a:t>Sehr</a:t>
          </a:r>
          <a:r>
            <a:rPr lang="de-CH" sz="1000" baseline="0"/>
            <a:t> gute Erschliessung  8%</a:t>
          </a:r>
        </a:p>
        <a:p xmlns:a="http://schemas.openxmlformats.org/drawingml/2006/main">
          <a:pPr algn="r"/>
          <a:endParaRPr lang="de-CH" sz="1200" baseline="0"/>
        </a:p>
        <a:p xmlns:a="http://schemas.openxmlformats.org/drawingml/2006/main">
          <a:pPr algn="r"/>
          <a:r>
            <a:rPr lang="de-CH" sz="1000" baseline="0"/>
            <a:t>Gute Erschliessung  14%</a:t>
          </a:r>
        </a:p>
        <a:p xmlns:a="http://schemas.openxmlformats.org/drawingml/2006/main">
          <a:pPr algn="r"/>
          <a:endParaRPr lang="de-CH" sz="1000" baseline="0"/>
        </a:p>
        <a:p xmlns:a="http://schemas.openxmlformats.org/drawingml/2006/main">
          <a:pPr algn="r"/>
          <a:endParaRPr lang="de-CH" sz="1000" baseline="0"/>
        </a:p>
        <a:p xmlns:a="http://schemas.openxmlformats.org/drawingml/2006/main">
          <a:pPr algn="r"/>
          <a:r>
            <a:rPr lang="de-CH" sz="1000" baseline="0"/>
            <a:t>Mittelmässige Erschliessung  23%</a:t>
          </a:r>
        </a:p>
        <a:p xmlns:a="http://schemas.openxmlformats.org/drawingml/2006/main">
          <a:pPr algn="r"/>
          <a:endParaRPr lang="de-CH" sz="800" baseline="0"/>
        </a:p>
        <a:p xmlns:a="http://schemas.openxmlformats.org/drawingml/2006/main">
          <a:pPr algn="r"/>
          <a:r>
            <a:rPr lang="de-CH" sz="1000" baseline="0"/>
            <a:t>Geringe Erschliessung  32%</a:t>
          </a:r>
        </a:p>
        <a:p xmlns:a="http://schemas.openxmlformats.org/drawingml/2006/main">
          <a:pPr algn="r"/>
          <a:endParaRPr lang="de-CH" sz="700" baseline="0"/>
        </a:p>
        <a:p xmlns:a="http://schemas.openxmlformats.org/drawingml/2006/main">
          <a:pPr algn="r"/>
          <a:r>
            <a:rPr lang="de-CH" sz="1000" baseline="0"/>
            <a:t>© ARE</a:t>
          </a:r>
          <a:endParaRPr lang="de-CH" sz="1000"/>
        </a:p>
      </cdr:txBody>
    </cdr:sp>
  </cdr:relSizeAnchor>
  <cdr:relSizeAnchor xmlns:cdr="http://schemas.openxmlformats.org/drawingml/2006/chartDrawing">
    <cdr:from>
      <cdr:x>0.021</cdr:x>
      <cdr:y>0.23709</cdr:y>
    </cdr:from>
    <cdr:to>
      <cdr:x>0.2294</cdr:x>
      <cdr:y>0.50271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120960" y="426761"/>
          <a:ext cx="1200384" cy="4781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Ins="216000" rtlCol="0"/>
        <a:lstStyle xmlns:a="http://schemas.openxmlformats.org/drawingml/2006/main"/>
        <a:p xmlns:a="http://schemas.openxmlformats.org/drawingml/2006/main">
          <a:r>
            <a:rPr lang="de-CH" sz="1000"/>
            <a:t>Marginale oder</a:t>
          </a:r>
        </a:p>
        <a:p xmlns:a="http://schemas.openxmlformats.org/drawingml/2006/main">
          <a:r>
            <a:rPr lang="de-CH" sz="1000"/>
            <a:t>keine Erschliessung  24 %</a:t>
          </a:r>
        </a:p>
      </cdr:txBody>
    </cdr:sp>
  </cdr:relSizeAnchor>
  <cdr:relSizeAnchor xmlns:cdr="http://schemas.openxmlformats.org/drawingml/2006/chartDrawing">
    <cdr:from>
      <cdr:x>0.47791</cdr:x>
      <cdr:y>0.26831</cdr:y>
    </cdr:from>
    <cdr:to>
      <cdr:x>0.9645</cdr:x>
      <cdr:y>0.26831</cdr:y>
    </cdr:to>
    <cdr:sp macro="" textlink="">
      <cdr:nvSpPr>
        <cdr:cNvPr id="5" name="Gerade Verbindung 4"/>
        <cdr:cNvSpPr/>
      </cdr:nvSpPr>
      <cdr:spPr>
        <a:xfrm xmlns:a="http://schemas.openxmlformats.org/drawingml/2006/main" flipV="1">
          <a:off x="2752741" y="575019"/>
          <a:ext cx="2802758" cy="0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0.49114</cdr:x>
      <cdr:y>0.43073</cdr:y>
    </cdr:from>
    <cdr:to>
      <cdr:x>0.9623</cdr:x>
      <cdr:y>0.43229</cdr:y>
    </cdr:to>
    <cdr:sp macro="" textlink="">
      <cdr:nvSpPr>
        <cdr:cNvPr id="7" name="Gerade Verbindung 6"/>
        <cdr:cNvSpPr/>
      </cdr:nvSpPr>
      <cdr:spPr>
        <a:xfrm xmlns:a="http://schemas.openxmlformats.org/drawingml/2006/main" flipV="1">
          <a:off x="2828945" y="923103"/>
          <a:ext cx="2713882" cy="3344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0.57437</cdr:x>
      <cdr:y>0.64514</cdr:y>
    </cdr:from>
    <cdr:to>
      <cdr:x>0.96229</cdr:x>
      <cdr:y>0.64534</cdr:y>
    </cdr:to>
    <cdr:sp macro="" textlink="">
      <cdr:nvSpPr>
        <cdr:cNvPr id="9" name="Gerade Verbindung 8"/>
        <cdr:cNvSpPr/>
      </cdr:nvSpPr>
      <cdr:spPr>
        <a:xfrm xmlns:a="http://schemas.openxmlformats.org/drawingml/2006/main" flipV="1">
          <a:off x="3308350" y="1382613"/>
          <a:ext cx="2234419" cy="429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0.52255</cdr:x>
      <cdr:y>0.77203</cdr:y>
    </cdr:from>
    <cdr:to>
      <cdr:x>0.9663</cdr:x>
      <cdr:y>0.77203</cdr:y>
    </cdr:to>
    <cdr:sp macro="" textlink="">
      <cdr:nvSpPr>
        <cdr:cNvPr id="11" name="Gerade Verbindung 10"/>
        <cdr:cNvSpPr/>
      </cdr:nvSpPr>
      <cdr:spPr>
        <a:xfrm xmlns:a="http://schemas.openxmlformats.org/drawingml/2006/main">
          <a:off x="3159207" y="1589845"/>
          <a:ext cx="2682801" cy="0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0.03331</cdr:x>
      <cdr:y>0.4179</cdr:y>
    </cdr:from>
    <cdr:to>
      <cdr:x>0.36436</cdr:x>
      <cdr:y>0.41806</cdr:y>
    </cdr:to>
    <cdr:sp macro="" textlink="">
      <cdr:nvSpPr>
        <cdr:cNvPr id="13" name="Gerade Verbindung 12"/>
        <cdr:cNvSpPr/>
      </cdr:nvSpPr>
      <cdr:spPr>
        <a:xfrm xmlns:a="http://schemas.openxmlformats.org/drawingml/2006/main" flipH="1">
          <a:off x="191845" y="895617"/>
          <a:ext cx="1906848" cy="343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de-DE"/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0.90132</cdr:x>
      <cdr:y>0.92594</cdr:y>
    </cdr:from>
    <cdr:to>
      <cdr:x>1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400675" y="3733800"/>
          <a:ext cx="568397" cy="2399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de-CH" sz="1000"/>
            <a:t> © ARE</a:t>
          </a:r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14</xdr:row>
      <xdr:rowOff>114300</xdr:rowOff>
    </xdr:from>
    <xdr:to>
      <xdr:col>4</xdr:col>
      <xdr:colOff>102150</xdr:colOff>
      <xdr:row>31</xdr:row>
      <xdr:rowOff>115800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4</xdr:col>
      <xdr:colOff>762000</xdr:colOff>
      <xdr:row>14</xdr:row>
      <xdr:rowOff>95250</xdr:rowOff>
    </xdr:from>
    <xdr:to>
      <xdr:col>9</xdr:col>
      <xdr:colOff>616500</xdr:colOff>
      <xdr:row>31</xdr:row>
      <xdr:rowOff>96750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0.90132</cdr:x>
      <cdr:y>0.92594</cdr:y>
    </cdr:from>
    <cdr:to>
      <cdr:x>1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172200" y="3771900"/>
          <a:ext cx="568397" cy="2399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de-CH" sz="1000"/>
            <a:t> © ARE</a:t>
          </a:r>
        </a:p>
      </cdr:txBody>
    </cdr:sp>
  </cdr:relSizeAnchor>
</c:userShapes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0.90132</cdr:x>
      <cdr:y>0.92594</cdr:y>
    </cdr:from>
    <cdr:to>
      <cdr:x>1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96000" y="3733800"/>
          <a:ext cx="568397" cy="2399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de-CH" sz="1000"/>
            <a:t> © ARE</a:t>
          </a:r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absoluteAnchor>
    <xdr:pos x="0" y="6429375"/>
    <xdr:ext cx="5760000" cy="5580000"/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6115050" y="6448425"/>
    <xdr:ext cx="5760000" cy="5580000"/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0.90132</cdr:x>
      <cdr:y>0.957</cdr:y>
    </cdr:from>
    <cdr:to>
      <cdr:x>1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562600" y="5991225"/>
          <a:ext cx="568397" cy="2399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de-CH" sz="1000"/>
            <a:t> © ARE</a:t>
          </a:r>
        </a:p>
      </cdr:txBody>
    </cdr:sp>
  </cdr:relSizeAnchor>
</c:userShapes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0.90132</cdr:x>
      <cdr:y>0.957</cdr:y>
    </cdr:from>
    <cdr:to>
      <cdr:x>1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991225" y="5829300"/>
          <a:ext cx="568397" cy="2399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de-CH" sz="1000"/>
            <a:t> © ARE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14</xdr:row>
      <xdr:rowOff>104775</xdr:rowOff>
    </xdr:from>
    <xdr:to>
      <xdr:col>4</xdr:col>
      <xdr:colOff>254550</xdr:colOff>
      <xdr:row>29</xdr:row>
      <xdr:rowOff>127275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30</xdr:row>
      <xdr:rowOff>95250</xdr:rowOff>
    </xdr:from>
    <xdr:to>
      <xdr:col>4</xdr:col>
      <xdr:colOff>254550</xdr:colOff>
      <xdr:row>47</xdr:row>
      <xdr:rowOff>60750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4</xdr:col>
      <xdr:colOff>594360</xdr:colOff>
      <xdr:row>30</xdr:row>
      <xdr:rowOff>104775</xdr:rowOff>
    </xdr:from>
    <xdr:to>
      <xdr:col>8</xdr:col>
      <xdr:colOff>283125</xdr:colOff>
      <xdr:row>47</xdr:row>
      <xdr:rowOff>70275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4</xdr:col>
      <xdr:colOff>594360</xdr:colOff>
      <xdr:row>14</xdr:row>
      <xdr:rowOff>85725</xdr:rowOff>
    </xdr:from>
    <xdr:to>
      <xdr:col>8</xdr:col>
      <xdr:colOff>254550</xdr:colOff>
      <xdr:row>29</xdr:row>
      <xdr:rowOff>108225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0.90132</cdr:x>
      <cdr:y>0.91761</cdr:y>
    </cdr:from>
    <cdr:to>
      <cdr:x>1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619750" y="3648075"/>
          <a:ext cx="568409" cy="2372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de-CH" sz="1000"/>
            <a:t>© ARE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0.90132</cdr:x>
      <cdr:y>0.92594</cdr:y>
    </cdr:from>
    <cdr:to>
      <cdr:x>1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591175" y="3276600"/>
          <a:ext cx="568409" cy="2372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de-CH" sz="1000"/>
            <a:t> © ARE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0.90132</cdr:x>
      <cdr:y>0.92594</cdr:y>
    </cdr:from>
    <cdr:to>
      <cdr:x>1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467475" y="3762375"/>
          <a:ext cx="568409" cy="2372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de-CH" sz="1000"/>
            <a:t> © ARE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0.90132</cdr:x>
      <cdr:y>0.91761</cdr:y>
    </cdr:from>
    <cdr:to>
      <cdr:x>1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762625" y="3009900"/>
          <a:ext cx="568409" cy="2372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de-CH" sz="1000"/>
            <a:t>© ARE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6457950"/>
    <xdr:ext cx="5760000" cy="5004000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5848350" y="6467475"/>
    <xdr:ext cx="5760000" cy="5148000"/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olf.giezendanner@are.admin.ch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D28"/>
  <sheetViews>
    <sheetView tabSelected="1" workbookViewId="0"/>
  </sheetViews>
  <sheetFormatPr baseColWidth="10" defaultRowHeight="14.4" x14ac:dyDescent="0.3"/>
  <cols>
    <col min="1" max="1" width="60.109375" style="100" customWidth="1"/>
    <col min="2" max="2" width="24.109375" style="100" customWidth="1"/>
    <col min="3" max="3" width="11.44140625" style="100" customWidth="1"/>
    <col min="4" max="4" width="11.44140625" style="103" customWidth="1"/>
    <col min="9" max="9" width="14.33203125" customWidth="1"/>
  </cols>
  <sheetData>
    <row r="1" spans="1:2" ht="18" x14ac:dyDescent="0.3">
      <c r="A1" s="101" t="s">
        <v>74</v>
      </c>
    </row>
    <row r="2" spans="1:2" ht="18" x14ac:dyDescent="0.3">
      <c r="A2" s="101" t="s">
        <v>150</v>
      </c>
    </row>
    <row r="3" spans="1:2" ht="15" customHeight="1" x14ac:dyDescent="0.3">
      <c r="A3" s="101"/>
    </row>
    <row r="4" spans="1:2" s="100" customFormat="1" ht="17.100000000000001" customHeight="1" x14ac:dyDescent="0.3">
      <c r="A4" s="99" t="s">
        <v>75</v>
      </c>
      <c r="B4" s="99" t="s">
        <v>119</v>
      </c>
    </row>
    <row r="5" spans="1:2" s="100" customFormat="1" ht="15" customHeight="1" x14ac:dyDescent="0.3">
      <c r="A5" s="104" t="s">
        <v>86</v>
      </c>
      <c r="B5" s="100" t="s">
        <v>121</v>
      </c>
    </row>
    <row r="6" spans="1:2" ht="15" customHeight="1" x14ac:dyDescent="0.3">
      <c r="A6" s="102" t="s">
        <v>76</v>
      </c>
      <c r="B6" s="100" t="s">
        <v>142</v>
      </c>
    </row>
    <row r="7" spans="1:2" ht="15" customHeight="1" x14ac:dyDescent="0.3">
      <c r="A7" s="102" t="s">
        <v>141</v>
      </c>
      <c r="B7" s="100" t="s">
        <v>143</v>
      </c>
    </row>
    <row r="8" spans="1:2" ht="15" customHeight="1" x14ac:dyDescent="0.3">
      <c r="A8" s="102" t="s">
        <v>79</v>
      </c>
      <c r="B8" s="100" t="s">
        <v>144</v>
      </c>
    </row>
    <row r="9" spans="1:2" ht="15" customHeight="1" x14ac:dyDescent="0.3">
      <c r="A9" s="102" t="s">
        <v>168</v>
      </c>
      <c r="B9" s="107" t="s">
        <v>171</v>
      </c>
    </row>
    <row r="10" spans="1:2" ht="15" customHeight="1" x14ac:dyDescent="0.3">
      <c r="A10" s="102" t="s">
        <v>77</v>
      </c>
      <c r="B10" s="100" t="s">
        <v>172</v>
      </c>
    </row>
    <row r="11" spans="1:2" ht="15" customHeight="1" x14ac:dyDescent="0.3">
      <c r="A11" s="102" t="s">
        <v>139</v>
      </c>
      <c r="B11" s="100" t="s">
        <v>198</v>
      </c>
    </row>
    <row r="12" spans="1:2" ht="15" customHeight="1" x14ac:dyDescent="0.3">
      <c r="A12" s="102" t="s">
        <v>120</v>
      </c>
      <c r="B12" s="100" t="s">
        <v>173</v>
      </c>
    </row>
    <row r="13" spans="1:2" ht="15" customHeight="1" x14ac:dyDescent="0.3">
      <c r="A13" s="102" t="s">
        <v>78</v>
      </c>
      <c r="B13" s="100" t="s">
        <v>174</v>
      </c>
    </row>
    <row r="14" spans="1:2" ht="15" customHeight="1" x14ac:dyDescent="0.3">
      <c r="A14" s="102" t="s">
        <v>140</v>
      </c>
      <c r="B14" s="100" t="s">
        <v>175</v>
      </c>
    </row>
    <row r="15" spans="1:2" ht="15" customHeight="1" x14ac:dyDescent="0.3">
      <c r="A15" s="102" t="s">
        <v>118</v>
      </c>
      <c r="B15" s="100" t="s">
        <v>176</v>
      </c>
    </row>
    <row r="16" spans="1:2" ht="15" customHeight="1" x14ac:dyDescent="0.3">
      <c r="A16" s="102"/>
    </row>
    <row r="17" spans="1:1" ht="15" customHeight="1" x14ac:dyDescent="0.3">
      <c r="A17" s="102"/>
    </row>
    <row r="19" spans="1:1" x14ac:dyDescent="0.3">
      <c r="A19" s="100" t="s">
        <v>150</v>
      </c>
    </row>
    <row r="20" spans="1:1" x14ac:dyDescent="0.3">
      <c r="A20" s="100" t="s">
        <v>93</v>
      </c>
    </row>
    <row r="21" spans="1:1" x14ac:dyDescent="0.3">
      <c r="A21" s="100" t="s">
        <v>94</v>
      </c>
    </row>
    <row r="23" spans="1:1" x14ac:dyDescent="0.3">
      <c r="A23" s="100" t="s">
        <v>95</v>
      </c>
    </row>
    <row r="24" spans="1:1" x14ac:dyDescent="0.3">
      <c r="A24" s="100" t="s">
        <v>74</v>
      </c>
    </row>
    <row r="25" spans="1:1" x14ac:dyDescent="0.3">
      <c r="A25" s="100" t="s">
        <v>97</v>
      </c>
    </row>
    <row r="26" spans="1:1" x14ac:dyDescent="0.3">
      <c r="A26" s="105" t="s">
        <v>96</v>
      </c>
    </row>
    <row r="28" spans="1:1" x14ac:dyDescent="0.3">
      <c r="A28" s="106" t="s">
        <v>197</v>
      </c>
    </row>
  </sheetData>
  <hyperlinks>
    <hyperlink ref="A26" r:id="rId1" xr:uid="{00000000-0004-0000-0000-000000000000}"/>
  </hyperlinks>
  <pageMargins left="0.70866141732282995" right="0.70866141732282995" top="0.78740157480314998" bottom="0.78740157480314998" header="0.31496062992126" footer="0.31496062992126"/>
  <pageSetup paperSize="9" scale="85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6">
    <pageSetUpPr fitToPage="1"/>
  </sheetPr>
  <dimension ref="A1:S71"/>
  <sheetViews>
    <sheetView zoomScaleNormal="100" workbookViewId="0"/>
  </sheetViews>
  <sheetFormatPr baseColWidth="10" defaultRowHeight="14.4" x14ac:dyDescent="0.3"/>
  <cols>
    <col min="1" max="1" width="10.6640625" customWidth="1"/>
    <col min="2" max="2" width="38.6640625" customWidth="1"/>
    <col min="3" max="7" width="18.6640625" customWidth="1"/>
    <col min="8" max="12" width="17.6640625" customWidth="1"/>
    <col min="14" max="14" width="8" bestFit="1" customWidth="1"/>
    <col min="15" max="16" width="12.88671875" bestFit="1" customWidth="1"/>
    <col min="17" max="17" width="13.5546875" bestFit="1" customWidth="1"/>
    <col min="18" max="18" width="12.88671875" bestFit="1" customWidth="1"/>
    <col min="19" max="19" width="15.88671875" customWidth="1"/>
  </cols>
  <sheetData>
    <row r="1" spans="1:19" ht="18" x14ac:dyDescent="0.35">
      <c r="A1" s="98" t="s">
        <v>82</v>
      </c>
    </row>
    <row r="3" spans="1:19" ht="50.1" customHeight="1" x14ac:dyDescent="0.3">
      <c r="A3" s="53" t="s">
        <v>52</v>
      </c>
      <c r="B3" s="53" t="s">
        <v>53</v>
      </c>
      <c r="C3" s="53" t="s">
        <v>13</v>
      </c>
      <c r="D3" s="53" t="s">
        <v>21</v>
      </c>
      <c r="E3" s="53" t="s">
        <v>14</v>
      </c>
      <c r="F3" s="53" t="s">
        <v>19</v>
      </c>
      <c r="G3" s="53" t="s">
        <v>15</v>
      </c>
      <c r="H3" s="53" t="s">
        <v>16</v>
      </c>
      <c r="I3" s="53" t="s">
        <v>22</v>
      </c>
      <c r="J3" s="53" t="s">
        <v>17</v>
      </c>
      <c r="K3" s="53" t="s">
        <v>20</v>
      </c>
      <c r="L3" s="53" t="s">
        <v>18</v>
      </c>
      <c r="N3" s="126" t="s">
        <v>10</v>
      </c>
      <c r="O3" s="127" t="s">
        <v>145</v>
      </c>
      <c r="P3" s="127" t="s">
        <v>146</v>
      </c>
      <c r="Q3" s="127" t="s">
        <v>147</v>
      </c>
      <c r="R3" s="127" t="s">
        <v>148</v>
      </c>
      <c r="S3" s="127" t="s">
        <v>149</v>
      </c>
    </row>
    <row r="4" spans="1:19" x14ac:dyDescent="0.3">
      <c r="A4" s="3">
        <v>11</v>
      </c>
      <c r="B4" s="3" t="s">
        <v>70</v>
      </c>
      <c r="C4" s="6">
        <v>6434.5500804541125</v>
      </c>
      <c r="D4" s="6">
        <v>14544.494725319502</v>
      </c>
      <c r="E4" s="6">
        <v>25634.948274031125</v>
      </c>
      <c r="F4" s="6">
        <v>35665.135349572294</v>
      </c>
      <c r="G4" s="6">
        <v>24662.397283317379</v>
      </c>
      <c r="H4" s="9">
        <f>SUM(C4/($C4+$D4+$E4+$F4+$G4))</f>
        <v>6.0168863662380903E-2</v>
      </c>
      <c r="I4" s="9">
        <f>SUM(D4/($C4+$D4+$E4+$F4+$G4))</f>
        <v>0.13600418199001821</v>
      </c>
      <c r="J4" s="9">
        <f t="shared" ref="J4:J13" si="0">SUM(E4/($C4+$D4+$E4+$F4+$G4))</f>
        <v>0.2397099546054835</v>
      </c>
      <c r="K4" s="9">
        <f t="shared" ref="K4:K13" si="1">SUM(F4/($C4+$D4+$E4+$F4+$G4))</f>
        <v>0.33350127662652834</v>
      </c>
      <c r="L4" s="9">
        <f t="shared" ref="L4:L13" si="2">SUM(G4/($C4+$D4+$E4+$F4+$G4))</f>
        <v>0.23061572311558901</v>
      </c>
      <c r="N4" s="128">
        <v>2012</v>
      </c>
      <c r="O4" s="129">
        <v>6.217984969199683E-2</v>
      </c>
      <c r="P4" s="129">
        <v>0.11635728033540557</v>
      </c>
      <c r="Q4" s="129">
        <v>0.19045457493996934</v>
      </c>
      <c r="R4" s="129">
        <v>0.31072376600228457</v>
      </c>
      <c r="S4" s="129">
        <v>0.32028452903034371</v>
      </c>
    </row>
    <row r="5" spans="1:19" x14ac:dyDescent="0.3">
      <c r="A5" s="4">
        <v>12</v>
      </c>
      <c r="B5" s="4" t="s">
        <v>71</v>
      </c>
      <c r="C5" s="7">
        <v>1423.0869895028075</v>
      </c>
      <c r="D5" s="7">
        <v>3656.9936377080321</v>
      </c>
      <c r="E5" s="7">
        <v>7522.3899228305127</v>
      </c>
      <c r="F5" s="7">
        <v>9502.5346486241979</v>
      </c>
      <c r="G5" s="7">
        <v>9329.8569587436505</v>
      </c>
      <c r="H5" s="10">
        <f t="shared" ref="H5:H13" si="3">SUM(C5/($C5+$D5+$E5+$F5+$G5))</f>
        <v>4.5270979156095514E-2</v>
      </c>
      <c r="I5" s="10">
        <f t="shared" ref="I5:I13" si="4">SUM(D5/($C5+$D5+$E5+$F5+$G5))</f>
        <v>0.11633560279016775</v>
      </c>
      <c r="J5" s="10">
        <f t="shared" si="0"/>
        <v>0.23930087191610239</v>
      </c>
      <c r="K5" s="10">
        <f t="shared" si="1"/>
        <v>0.30229286837780678</v>
      </c>
      <c r="L5" s="10">
        <f t="shared" si="2"/>
        <v>0.29679967775982763</v>
      </c>
      <c r="N5" s="128">
        <v>2017</v>
      </c>
      <c r="O5" s="129">
        <v>6.7394577724389684E-2</v>
      </c>
      <c r="P5" s="129">
        <v>0.12598291173153586</v>
      </c>
      <c r="Q5" s="129">
        <v>0.21051319538314706</v>
      </c>
      <c r="R5" s="129">
        <v>0.32166828646955237</v>
      </c>
      <c r="S5" s="129">
        <v>0.27444102869137504</v>
      </c>
    </row>
    <row r="6" spans="1:19" x14ac:dyDescent="0.3">
      <c r="A6" s="4">
        <v>13</v>
      </c>
      <c r="B6" s="4" t="s">
        <v>72</v>
      </c>
      <c r="C6" s="7">
        <v>3852.3237971264316</v>
      </c>
      <c r="D6" s="7">
        <v>3930.0312341812632</v>
      </c>
      <c r="E6" s="7">
        <v>5787.0763013873402</v>
      </c>
      <c r="F6" s="7">
        <v>7187.6688693484739</v>
      </c>
      <c r="G6" s="7">
        <v>3488.4203260114123</v>
      </c>
      <c r="H6" s="10">
        <f t="shared" si="3"/>
        <v>0.15888806316485715</v>
      </c>
      <c r="I6" s="10">
        <f t="shared" si="4"/>
        <v>0.16209308559219235</v>
      </c>
      <c r="J6" s="10">
        <f t="shared" si="0"/>
        <v>0.23868641197828733</v>
      </c>
      <c r="K6" s="10">
        <f t="shared" si="1"/>
        <v>0.29645347729414573</v>
      </c>
      <c r="L6" s="10">
        <f t="shared" si="2"/>
        <v>0.14387896197051736</v>
      </c>
      <c r="N6" s="128">
        <v>2022</v>
      </c>
      <c r="O6" s="130">
        <f>SUM(H13)</f>
        <v>7.737747888145162E-2</v>
      </c>
      <c r="P6" s="130">
        <f>SUM(I13)</f>
        <v>0.13559218522410502</v>
      </c>
      <c r="Q6" s="130">
        <f>SUM(J13)</f>
        <v>0.22835329185469</v>
      </c>
      <c r="R6" s="130">
        <f>SUM(K13)</f>
        <v>0.32095235422347362</v>
      </c>
      <c r="S6" s="130">
        <f>SUM(L13)</f>
        <v>0.23772468981627973</v>
      </c>
    </row>
    <row r="7" spans="1:19" x14ac:dyDescent="0.3">
      <c r="A7" s="4">
        <v>14</v>
      </c>
      <c r="B7" s="4" t="s">
        <v>73</v>
      </c>
      <c r="C7" s="7">
        <v>2729.715610445212</v>
      </c>
      <c r="D7" s="7">
        <v>2610.4796291102257</v>
      </c>
      <c r="E7" s="7">
        <v>4274.2952751930015</v>
      </c>
      <c r="F7" s="7">
        <v>9632.1875578781292</v>
      </c>
      <c r="G7" s="7">
        <v>6606.6563315576614</v>
      </c>
      <c r="H7" s="10">
        <f t="shared" si="3"/>
        <v>0.10558466338498378</v>
      </c>
      <c r="I7" s="10">
        <f t="shared" si="4"/>
        <v>0.10097264779461999</v>
      </c>
      <c r="J7" s="10">
        <f t="shared" si="0"/>
        <v>0.16532858811825948</v>
      </c>
      <c r="K7" s="10">
        <f t="shared" si="1"/>
        <v>0.3725704161517831</v>
      </c>
      <c r="L7" s="10">
        <f t="shared" si="2"/>
        <v>0.2555436845503537</v>
      </c>
    </row>
    <row r="8" spans="1:19" x14ac:dyDescent="0.3">
      <c r="A8" s="4">
        <v>15</v>
      </c>
      <c r="B8" s="4" t="s">
        <v>1</v>
      </c>
      <c r="C8" s="7">
        <v>1922.3389977720917</v>
      </c>
      <c r="D8" s="7">
        <v>3970.2856747943597</v>
      </c>
      <c r="E8" s="7">
        <v>5881.7737141355146</v>
      </c>
      <c r="F8" s="7">
        <v>7560.1640660598678</v>
      </c>
      <c r="G8" s="7">
        <v>6297.1247170238712</v>
      </c>
      <c r="H8" s="10">
        <f t="shared" si="3"/>
        <v>7.4998535408083461E-2</v>
      </c>
      <c r="I8" s="10">
        <f t="shared" si="4"/>
        <v>0.15489755506514141</v>
      </c>
      <c r="J8" s="10">
        <f t="shared" si="0"/>
        <v>0.229472748913262</v>
      </c>
      <c r="K8" s="10">
        <f t="shared" si="1"/>
        <v>0.29495382086949351</v>
      </c>
      <c r="L8" s="10">
        <f t="shared" si="2"/>
        <v>0.24567733974401962</v>
      </c>
    </row>
    <row r="9" spans="1:19" x14ac:dyDescent="0.3">
      <c r="A9" s="4">
        <v>16</v>
      </c>
      <c r="B9" s="4" t="s">
        <v>2</v>
      </c>
      <c r="C9" s="7">
        <v>929.19177553852103</v>
      </c>
      <c r="D9" s="7">
        <v>1444.0422987753134</v>
      </c>
      <c r="E9" s="7">
        <v>1927.9990934829002</v>
      </c>
      <c r="F9" s="7">
        <v>2237.7729905295478</v>
      </c>
      <c r="G9" s="7">
        <v>1959.2570156205786</v>
      </c>
      <c r="H9" s="10">
        <f t="shared" si="3"/>
        <v>0.10933902098809388</v>
      </c>
      <c r="I9" s="10">
        <f t="shared" si="4"/>
        <v>0.16992204986100176</v>
      </c>
      <c r="J9" s="10">
        <f t="shared" si="0"/>
        <v>0.22686977962668542</v>
      </c>
      <c r="K9" s="10">
        <f t="shared" si="1"/>
        <v>0.26332121572674899</v>
      </c>
      <c r="L9" s="10">
        <f t="shared" si="2"/>
        <v>0.23054793379747007</v>
      </c>
    </row>
    <row r="10" spans="1:19" x14ac:dyDescent="0.3">
      <c r="A10" s="4">
        <v>17</v>
      </c>
      <c r="B10" s="4" t="s">
        <v>3</v>
      </c>
      <c r="C10" s="7">
        <v>88.238261853517599</v>
      </c>
      <c r="D10" s="7">
        <v>192.95413739242238</v>
      </c>
      <c r="E10" s="7">
        <v>443.66460376359595</v>
      </c>
      <c r="F10" s="7">
        <v>898.38548803638491</v>
      </c>
      <c r="G10" s="7">
        <v>1255.4160204995862</v>
      </c>
      <c r="H10" s="10">
        <f t="shared" si="3"/>
        <v>3.0652563164271902E-2</v>
      </c>
      <c r="I10" s="10">
        <f t="shared" si="4"/>
        <v>6.7029186205496916E-2</v>
      </c>
      <c r="J10" s="10">
        <f t="shared" si="0"/>
        <v>0.15412199883528363</v>
      </c>
      <c r="K10" s="10">
        <f t="shared" si="1"/>
        <v>0.31208477297088483</v>
      </c>
      <c r="L10" s="10">
        <f t="shared" si="2"/>
        <v>0.43611147882406265</v>
      </c>
    </row>
    <row r="11" spans="1:19" x14ac:dyDescent="0.3">
      <c r="A11" s="4">
        <v>18</v>
      </c>
      <c r="B11" s="4" t="s">
        <v>4</v>
      </c>
      <c r="C11" s="7">
        <v>732.01571085350577</v>
      </c>
      <c r="D11" s="7">
        <v>1345.7852018627875</v>
      </c>
      <c r="E11" s="7">
        <v>1801.66677894335</v>
      </c>
      <c r="F11" s="7">
        <v>2096.5434425789472</v>
      </c>
      <c r="G11" s="7">
        <v>1121.7731420539692</v>
      </c>
      <c r="H11" s="10">
        <f t="shared" si="3"/>
        <v>0.10313298944552668</v>
      </c>
      <c r="I11" s="10">
        <f t="shared" si="4"/>
        <v>0.18960638270704699</v>
      </c>
      <c r="J11" s="10">
        <f t="shared" si="0"/>
        <v>0.25383509963258966</v>
      </c>
      <c r="K11" s="10">
        <f t="shared" si="1"/>
        <v>0.29537998915825758</v>
      </c>
      <c r="L11" s="10">
        <f t="shared" si="2"/>
        <v>0.15804553905657917</v>
      </c>
    </row>
    <row r="12" spans="1:19" x14ac:dyDescent="0.3">
      <c r="A12" s="5">
        <v>19</v>
      </c>
      <c r="B12" s="5" t="s">
        <v>5</v>
      </c>
      <c r="C12" s="8">
        <v>20.954562475637669</v>
      </c>
      <c r="D12" s="8">
        <v>79.216047466972086</v>
      </c>
      <c r="E12" s="8">
        <v>237.83947689016193</v>
      </c>
      <c r="F12" s="8">
        <v>430.65889596720524</v>
      </c>
      <c r="G12" s="8">
        <v>986.818082630243</v>
      </c>
      <c r="H12" s="11">
        <f t="shared" si="3"/>
        <v>1.1936608869574497E-2</v>
      </c>
      <c r="I12" s="11">
        <f t="shared" si="4"/>
        <v>4.5124825484008042E-2</v>
      </c>
      <c r="J12" s="11">
        <f t="shared" si="0"/>
        <v>0.13548346870438163</v>
      </c>
      <c r="K12" s="11">
        <f t="shared" si="1"/>
        <v>0.24532160016893262</v>
      </c>
      <c r="L12" s="11">
        <f t="shared" si="2"/>
        <v>0.5621334967731032</v>
      </c>
    </row>
    <row r="13" spans="1:19" x14ac:dyDescent="0.3">
      <c r="A13" s="76"/>
      <c r="B13" s="77"/>
      <c r="C13" s="65">
        <f>SUM(C4:C12)</f>
        <v>18132.41578602184</v>
      </c>
      <c r="D13" s="65">
        <f t="shared" ref="D13:G13" si="5">SUM(D4:D12)</f>
        <v>31774.28258661088</v>
      </c>
      <c r="E13" s="65">
        <f t="shared" si="5"/>
        <v>53511.653440657501</v>
      </c>
      <c r="F13" s="65">
        <f t="shared" si="5"/>
        <v>75211.051308595037</v>
      </c>
      <c r="G13" s="65">
        <f t="shared" si="5"/>
        <v>55707.719877458352</v>
      </c>
      <c r="H13" s="78">
        <f t="shared" si="3"/>
        <v>7.737747888145162E-2</v>
      </c>
      <c r="I13" s="78">
        <f t="shared" si="4"/>
        <v>0.13559218522410502</v>
      </c>
      <c r="J13" s="78">
        <f t="shared" si="0"/>
        <v>0.22835329185469</v>
      </c>
      <c r="K13" s="78">
        <f t="shared" si="1"/>
        <v>0.32095235422347362</v>
      </c>
      <c r="L13" s="78">
        <f t="shared" si="2"/>
        <v>0.23772468981627973</v>
      </c>
    </row>
    <row r="14" spans="1:19" x14ac:dyDescent="0.3">
      <c r="A14" s="18" t="s">
        <v>151</v>
      </c>
      <c r="B14" s="19"/>
      <c r="C14" s="20"/>
      <c r="D14" s="20"/>
      <c r="E14" s="20"/>
      <c r="F14" s="21"/>
      <c r="G14" s="21"/>
      <c r="H14" s="21"/>
      <c r="I14" s="19"/>
      <c r="J14" s="24"/>
      <c r="K14" s="24"/>
      <c r="L14" s="23"/>
    </row>
    <row r="17" spans="10:10" x14ac:dyDescent="0.3">
      <c r="J17" s="96"/>
    </row>
    <row r="54" spans="1:2" x14ac:dyDescent="0.3">
      <c r="A54" s="2"/>
      <c r="B54" s="2"/>
    </row>
    <row r="65" spans="1:6" x14ac:dyDescent="0.3">
      <c r="A65" s="2"/>
    </row>
    <row r="71" spans="1:6" x14ac:dyDescent="0.3">
      <c r="A71" s="2"/>
      <c r="F71" s="2"/>
    </row>
  </sheetData>
  <pageMargins left="0.70866141732282995" right="0.70866141732282995" top="0.78740157480314998" bottom="0.78740157480314998" header="0.31496062992126" footer="0.31496062992126"/>
  <pageSetup paperSize="9" scale="57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7">
    <pageSetUpPr fitToPage="1"/>
  </sheetPr>
  <dimension ref="A1:S14"/>
  <sheetViews>
    <sheetView zoomScaleNormal="100" workbookViewId="0"/>
  </sheetViews>
  <sheetFormatPr baseColWidth="10" defaultRowHeight="14.4" x14ac:dyDescent="0.3"/>
  <cols>
    <col min="1" max="1" width="10.6640625" customWidth="1"/>
    <col min="2" max="2" width="38.6640625" customWidth="1"/>
    <col min="3" max="7" width="18.6640625" customWidth="1"/>
    <col min="8" max="12" width="17.6640625" customWidth="1"/>
    <col min="14" max="14" width="12.6640625" customWidth="1"/>
    <col min="15" max="19" width="17.6640625" customWidth="1"/>
  </cols>
  <sheetData>
    <row r="1" spans="1:19" ht="18" x14ac:dyDescent="0.35">
      <c r="A1" s="98" t="s">
        <v>136</v>
      </c>
    </row>
    <row r="3" spans="1:19" ht="50.1" customHeight="1" x14ac:dyDescent="0.3">
      <c r="A3" s="53" t="s">
        <v>58</v>
      </c>
      <c r="B3" s="38" t="s">
        <v>125</v>
      </c>
      <c r="C3" s="53" t="s">
        <v>13</v>
      </c>
      <c r="D3" s="53" t="s">
        <v>21</v>
      </c>
      <c r="E3" s="53" t="s">
        <v>14</v>
      </c>
      <c r="F3" s="53" t="s">
        <v>19</v>
      </c>
      <c r="G3" s="53" t="s">
        <v>15</v>
      </c>
      <c r="H3" s="53" t="s">
        <v>16</v>
      </c>
      <c r="I3" s="53" t="s">
        <v>22</v>
      </c>
      <c r="J3" s="53" t="s">
        <v>17</v>
      </c>
      <c r="K3" s="53" t="s">
        <v>20</v>
      </c>
      <c r="L3" s="53" t="s">
        <v>18</v>
      </c>
      <c r="N3" s="38" t="s">
        <v>10</v>
      </c>
      <c r="O3" s="127" t="s">
        <v>145</v>
      </c>
      <c r="P3" s="127" t="s">
        <v>146</v>
      </c>
      <c r="Q3" s="127" t="s">
        <v>147</v>
      </c>
      <c r="R3" s="127" t="s">
        <v>148</v>
      </c>
      <c r="S3" s="127" t="s">
        <v>149</v>
      </c>
    </row>
    <row r="4" spans="1:19" x14ac:dyDescent="0.3">
      <c r="A4" s="3">
        <v>11</v>
      </c>
      <c r="B4" s="12" t="s">
        <v>126</v>
      </c>
      <c r="C4" s="116">
        <v>11154.287671037206</v>
      </c>
      <c r="D4" s="116">
        <v>12605.498784955176</v>
      </c>
      <c r="E4" s="116">
        <v>12522.985875905115</v>
      </c>
      <c r="F4" s="116">
        <v>7379.640485341024</v>
      </c>
      <c r="G4" s="116">
        <v>2154.3116235687357</v>
      </c>
      <c r="H4" s="40">
        <f>SUM(C4/($C4+$D4+$E4+$F4+$G4))</f>
        <v>0.24345449848663767</v>
      </c>
      <c r="I4" s="39">
        <f t="shared" ref="I4:L4" si="0">SUM(D4/($C4+$D4+$E4+$F4+$G4))</f>
        <v>0.27512876441529122</v>
      </c>
      <c r="J4" s="39">
        <f t="shared" si="0"/>
        <v>0.27332783014822759</v>
      </c>
      <c r="K4" s="39">
        <f t="shared" si="0"/>
        <v>0.16106870526886141</v>
      </c>
      <c r="L4" s="39">
        <f t="shared" si="0"/>
        <v>4.7020201680982025E-2</v>
      </c>
      <c r="M4" s="96"/>
    </row>
    <row r="5" spans="1:19" x14ac:dyDescent="0.3">
      <c r="A5" s="4">
        <v>12</v>
      </c>
      <c r="B5" s="12" t="s">
        <v>127</v>
      </c>
      <c r="C5" s="41">
        <v>4504.3477137873342</v>
      </c>
      <c r="D5" s="41">
        <v>11302.876910746605</v>
      </c>
      <c r="E5" s="41">
        <v>14526.432323852079</v>
      </c>
      <c r="F5" s="41">
        <v>10892.075928420574</v>
      </c>
      <c r="G5" s="41">
        <v>4643.4378556532147</v>
      </c>
      <c r="H5" s="43">
        <f t="shared" ref="H5:H13" si="1">SUM(C5/($C5+$D5+$E5+$F5+$G5))</f>
        <v>9.8199894217834302E-2</v>
      </c>
      <c r="I5" s="42">
        <f t="shared" ref="I5:I13" si="2">SUM(D5/($C5+$D5+$E5+$F5+$G5))</f>
        <v>0.24641554949124039</v>
      </c>
      <c r="J5" s="42">
        <f t="shared" ref="J5:J13" si="3">SUM(E5/($C5+$D5+$E5+$F5+$G5))</f>
        <v>0.31669271739356503</v>
      </c>
      <c r="K5" s="42">
        <f t="shared" ref="K5:K13" si="4">SUM(F5/($C5+$D5+$E5+$F5+$G5))</f>
        <v>0.23745962166943385</v>
      </c>
      <c r="L5" s="42">
        <f t="shared" ref="L5:L13" si="5">SUM(G5/($C5+$D5+$E5+$F5+$G5))</f>
        <v>0.10123221722792639</v>
      </c>
      <c r="M5" s="96"/>
    </row>
    <row r="6" spans="1:19" x14ac:dyDescent="0.3">
      <c r="A6" s="4">
        <v>13</v>
      </c>
      <c r="B6" s="12" t="s">
        <v>128</v>
      </c>
      <c r="C6" s="41">
        <v>1731.1116466610172</v>
      </c>
      <c r="D6" s="41">
        <v>3488.1780161368497</v>
      </c>
      <c r="E6" s="41">
        <v>8029.0943638320196</v>
      </c>
      <c r="F6" s="41">
        <v>8795.993098846835</v>
      </c>
      <c r="G6" s="41">
        <v>4922.2565128491515</v>
      </c>
      <c r="H6" s="43">
        <f t="shared" si="1"/>
        <v>6.4194577264575739E-2</v>
      </c>
      <c r="I6" s="42">
        <f t="shared" si="2"/>
        <v>0.12935162997799382</v>
      </c>
      <c r="J6" s="42">
        <f t="shared" si="3"/>
        <v>0.29774181203028638</v>
      </c>
      <c r="K6" s="42">
        <f t="shared" si="4"/>
        <v>0.32618061330227288</v>
      </c>
      <c r="L6" s="42">
        <f t="shared" si="5"/>
        <v>0.18253136742487122</v>
      </c>
      <c r="M6" s="96"/>
    </row>
    <row r="7" spans="1:19" x14ac:dyDescent="0.3">
      <c r="A7" s="4">
        <v>21</v>
      </c>
      <c r="B7" s="17" t="s">
        <v>129</v>
      </c>
      <c r="C7" s="41">
        <v>213.86838421455548</v>
      </c>
      <c r="D7" s="41">
        <v>1764.6962614445706</v>
      </c>
      <c r="E7" s="41">
        <v>4276.4845007767944</v>
      </c>
      <c r="F7" s="41">
        <v>6247.8758159381632</v>
      </c>
      <c r="G7" s="41">
        <v>3328.0321904206266</v>
      </c>
      <c r="H7" s="43">
        <f t="shared" si="1"/>
        <v>1.3509504330684157E-2</v>
      </c>
      <c r="I7" s="42">
        <f t="shared" si="2"/>
        <v>0.1114712297186049</v>
      </c>
      <c r="J7" s="42">
        <f t="shared" si="3"/>
        <v>0.27013429822983553</v>
      </c>
      <c r="K7" s="42">
        <f t="shared" si="4"/>
        <v>0.39466191182478172</v>
      </c>
      <c r="L7" s="42">
        <f t="shared" si="5"/>
        <v>0.21022305589609369</v>
      </c>
      <c r="M7" s="96"/>
    </row>
    <row r="8" spans="1:19" x14ac:dyDescent="0.3">
      <c r="A8" s="4">
        <v>22</v>
      </c>
      <c r="B8" s="17" t="s">
        <v>130</v>
      </c>
      <c r="C8" s="41">
        <v>114.25666842432527</v>
      </c>
      <c r="D8" s="41">
        <v>1042.2784579409299</v>
      </c>
      <c r="E8" s="41">
        <v>5865.5949110353131</v>
      </c>
      <c r="F8" s="41">
        <v>13076.292288906125</v>
      </c>
      <c r="G8" s="41">
        <v>10260.560985028964</v>
      </c>
      <c r="H8" s="43">
        <f t="shared" si="1"/>
        <v>3.7635209075550062E-3</v>
      </c>
      <c r="I8" s="42">
        <f t="shared" si="2"/>
        <v>3.4331797190051368E-2</v>
      </c>
      <c r="J8" s="42">
        <f t="shared" si="3"/>
        <v>0.19320788350791623</v>
      </c>
      <c r="K8" s="42">
        <f t="shared" si="4"/>
        <v>0.43072233858449416</v>
      </c>
      <c r="L8" s="42">
        <f t="shared" si="5"/>
        <v>0.3379744598099832</v>
      </c>
      <c r="M8" s="96"/>
    </row>
    <row r="9" spans="1:19" x14ac:dyDescent="0.3">
      <c r="A9" s="4">
        <v>23</v>
      </c>
      <c r="B9" s="17" t="s">
        <v>131</v>
      </c>
      <c r="C9" s="41">
        <v>23.246631144973975</v>
      </c>
      <c r="D9" s="41">
        <v>66.589133024363846</v>
      </c>
      <c r="E9" s="41">
        <v>1162.3487063409775</v>
      </c>
      <c r="F9" s="41">
        <v>8047.9425758374127</v>
      </c>
      <c r="G9" s="41">
        <v>7553.697386486162</v>
      </c>
      <c r="H9" s="43">
        <f t="shared" si="1"/>
        <v>1.3793089656069927E-3</v>
      </c>
      <c r="I9" s="42">
        <f t="shared" si="2"/>
        <v>3.9509805794961158E-3</v>
      </c>
      <c r="J9" s="42">
        <f t="shared" si="3"/>
        <v>6.8966465799687585E-2</v>
      </c>
      <c r="K9" s="42">
        <f t="shared" si="4"/>
        <v>0.47751432370202929</v>
      </c>
      <c r="L9" s="42">
        <f t="shared" si="5"/>
        <v>0.44818892095317997</v>
      </c>
      <c r="M9" s="96"/>
    </row>
    <row r="10" spans="1:19" x14ac:dyDescent="0.3">
      <c r="A10" s="4">
        <v>31</v>
      </c>
      <c r="B10" s="17" t="s">
        <v>132</v>
      </c>
      <c r="C10" s="41">
        <v>198.0432669465406</v>
      </c>
      <c r="D10" s="41">
        <v>802.05281784908982</v>
      </c>
      <c r="E10" s="41">
        <v>2584.004571131547</v>
      </c>
      <c r="F10" s="41">
        <v>5079.6693207953749</v>
      </c>
      <c r="G10" s="41">
        <v>4828.5749984246049</v>
      </c>
      <c r="H10" s="43">
        <f t="shared" si="1"/>
        <v>1.4678194732741821E-2</v>
      </c>
      <c r="I10" s="42">
        <f t="shared" si="2"/>
        <v>5.94450274823589E-2</v>
      </c>
      <c r="J10" s="42">
        <f t="shared" si="3"/>
        <v>0.19151634322212133</v>
      </c>
      <c r="K10" s="42">
        <f t="shared" si="4"/>
        <v>0.37648528333303843</v>
      </c>
      <c r="L10" s="42">
        <f t="shared" si="5"/>
        <v>0.35787515122973951</v>
      </c>
      <c r="M10" s="96"/>
    </row>
    <row r="11" spans="1:19" x14ac:dyDescent="0.3">
      <c r="A11" s="4">
        <v>32</v>
      </c>
      <c r="B11" s="17" t="s">
        <v>133</v>
      </c>
      <c r="C11" s="41">
        <v>143.03898193198779</v>
      </c>
      <c r="D11" s="41">
        <v>466.39515403879125</v>
      </c>
      <c r="E11" s="41">
        <v>3368.5942602521204</v>
      </c>
      <c r="F11" s="41">
        <v>10057.713606129964</v>
      </c>
      <c r="G11" s="41">
        <v>10171.423826788683</v>
      </c>
      <c r="H11" s="43">
        <f t="shared" si="1"/>
        <v>5.9089520409610196E-3</v>
      </c>
      <c r="I11" s="42">
        <f t="shared" si="2"/>
        <v>1.9266821953907807E-2</v>
      </c>
      <c r="J11" s="42">
        <f t="shared" si="3"/>
        <v>0.1391569043657673</v>
      </c>
      <c r="K11" s="42">
        <f t="shared" si="4"/>
        <v>0.41548497156251513</v>
      </c>
      <c r="L11" s="42">
        <f t="shared" si="5"/>
        <v>0.42018235007684868</v>
      </c>
      <c r="M11" s="96"/>
    </row>
    <row r="12" spans="1:19" x14ac:dyDescent="0.3">
      <c r="A12" s="5">
        <v>33</v>
      </c>
      <c r="B12" s="13" t="s">
        <v>134</v>
      </c>
      <c r="C12" s="44">
        <v>50.214821873939798</v>
      </c>
      <c r="D12" s="44">
        <v>235.71705047454685</v>
      </c>
      <c r="E12" s="44">
        <v>1176.1139275315243</v>
      </c>
      <c r="F12" s="44">
        <v>5633.8481883796712</v>
      </c>
      <c r="G12" s="44">
        <v>7845.4244982382606</v>
      </c>
      <c r="H12" s="46">
        <f t="shared" si="1"/>
        <v>3.3608025904352111E-3</v>
      </c>
      <c r="I12" s="45">
        <f t="shared" si="2"/>
        <v>1.5776188071190494E-2</v>
      </c>
      <c r="J12" s="45">
        <f t="shared" si="3"/>
        <v>7.8715538296994736E-2</v>
      </c>
      <c r="K12" s="45">
        <f t="shared" si="4"/>
        <v>0.37706499553374923</v>
      </c>
      <c r="L12" s="45">
        <f t="shared" si="5"/>
        <v>0.52508247550763032</v>
      </c>
      <c r="M12" s="96"/>
    </row>
    <row r="13" spans="1:19" x14ac:dyDescent="0.3">
      <c r="A13" s="54"/>
      <c r="B13" s="55"/>
      <c r="C13" s="56">
        <f>SUM(C4:C12)</f>
        <v>18132.415786021877</v>
      </c>
      <c r="D13" s="56">
        <f>SUM(D4:D12)</f>
        <v>31774.282586610927</v>
      </c>
      <c r="E13" s="56">
        <f>SUM(E4:E12)</f>
        <v>53511.653440657479</v>
      </c>
      <c r="F13" s="56">
        <f>SUM(F4:F12)</f>
        <v>75211.051308595139</v>
      </c>
      <c r="G13" s="56">
        <f>SUM(G4:G12)</f>
        <v>55707.719877458403</v>
      </c>
      <c r="H13" s="57">
        <f t="shared" si="1"/>
        <v>7.7377478881451689E-2</v>
      </c>
      <c r="I13" s="57">
        <f t="shared" si="2"/>
        <v>0.1355921852241051</v>
      </c>
      <c r="J13" s="57">
        <f t="shared" si="3"/>
        <v>0.22835329185468969</v>
      </c>
      <c r="K13" s="57">
        <f t="shared" si="4"/>
        <v>0.32095235422347373</v>
      </c>
      <c r="L13" s="57">
        <f t="shared" si="5"/>
        <v>0.23772468981627973</v>
      </c>
      <c r="M13" s="96"/>
    </row>
    <row r="14" spans="1:19" x14ac:dyDescent="0.3">
      <c r="A14" s="47" t="s">
        <v>151</v>
      </c>
      <c r="B14" s="48"/>
      <c r="C14" s="49"/>
      <c r="D14" s="49"/>
      <c r="E14" s="49"/>
      <c r="F14" s="50"/>
      <c r="G14" s="50"/>
      <c r="H14" s="50"/>
      <c r="I14" s="48"/>
      <c r="J14" s="51"/>
      <c r="K14" s="51"/>
      <c r="L14" s="52"/>
    </row>
  </sheetData>
  <pageMargins left="0.70866141732282995" right="0.70866141732282995" top="0.78740157480314998" bottom="0.78740157480314998" header="0.31496062992126" footer="0.31496062992126"/>
  <pageSetup paperSize="9" scale="57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S31"/>
  <sheetViews>
    <sheetView zoomScaleNormal="100" workbookViewId="0"/>
  </sheetViews>
  <sheetFormatPr baseColWidth="10" defaultRowHeight="14.4" x14ac:dyDescent="0.3"/>
  <cols>
    <col min="1" max="2" width="17.6640625" customWidth="1"/>
    <col min="3" max="7" width="18.6640625" customWidth="1"/>
    <col min="8" max="12" width="17.6640625" customWidth="1"/>
    <col min="15" max="19" width="15.6640625" customWidth="1"/>
  </cols>
  <sheetData>
    <row r="1" spans="1:19" ht="18" x14ac:dyDescent="0.35">
      <c r="A1" s="98" t="s">
        <v>85</v>
      </c>
    </row>
    <row r="3" spans="1:19" ht="50.1" customHeight="1" x14ac:dyDescent="0.3">
      <c r="A3" s="38" t="s">
        <v>60</v>
      </c>
      <c r="B3" s="38" t="s">
        <v>61</v>
      </c>
      <c r="C3" s="38" t="s">
        <v>13</v>
      </c>
      <c r="D3" s="38" t="s">
        <v>21</v>
      </c>
      <c r="E3" s="38" t="s">
        <v>14</v>
      </c>
      <c r="F3" s="38" t="s">
        <v>19</v>
      </c>
      <c r="G3" s="38" t="s">
        <v>15</v>
      </c>
      <c r="H3" s="38" t="s">
        <v>16</v>
      </c>
      <c r="I3" s="38" t="s">
        <v>22</v>
      </c>
      <c r="J3" s="38" t="s">
        <v>17</v>
      </c>
      <c r="K3" s="38" t="s">
        <v>20</v>
      </c>
      <c r="L3" s="38" t="s">
        <v>18</v>
      </c>
      <c r="N3" s="38" t="s">
        <v>10</v>
      </c>
      <c r="O3" s="127" t="s">
        <v>145</v>
      </c>
      <c r="P3" s="127" t="s">
        <v>146</v>
      </c>
      <c r="Q3" s="127" t="s">
        <v>147</v>
      </c>
      <c r="R3" s="127" t="s">
        <v>148</v>
      </c>
      <c r="S3" s="127" t="s">
        <v>149</v>
      </c>
    </row>
    <row r="4" spans="1:19" x14ac:dyDescent="0.3">
      <c r="A4" s="4">
        <v>1</v>
      </c>
      <c r="B4" s="4" t="s">
        <v>26</v>
      </c>
      <c r="C4" s="7">
        <v>4324.841417709501</v>
      </c>
      <c r="D4" s="7">
        <v>5770.9983337823878</v>
      </c>
      <c r="E4" s="7">
        <v>8727.525793444036</v>
      </c>
      <c r="F4" s="7">
        <v>8418.3424379691751</v>
      </c>
      <c r="G4" s="7">
        <v>3081.6541766837872</v>
      </c>
      <c r="H4" s="10">
        <f>SUM(C4)/($C4+$D4+$E4+$F4+$G4)</f>
        <v>0.14262407298202237</v>
      </c>
      <c r="I4" s="10">
        <f t="shared" ref="I4:L4" si="0">SUM(D4)/($C4+$D4+$E4+$F4+$G4)</f>
        <v>0.19031525275496128</v>
      </c>
      <c r="J4" s="10">
        <f t="shared" si="0"/>
        <v>0.2878152411830826</v>
      </c>
      <c r="K4" s="10">
        <f t="shared" si="0"/>
        <v>0.27761903161213664</v>
      </c>
      <c r="L4" s="10">
        <f t="shared" si="0"/>
        <v>0.1016264014677971</v>
      </c>
    </row>
    <row r="5" spans="1:19" x14ac:dyDescent="0.3">
      <c r="A5" s="4">
        <v>2</v>
      </c>
      <c r="B5" s="4" t="s">
        <v>27</v>
      </c>
      <c r="C5" s="7">
        <v>2162.5514952629264</v>
      </c>
      <c r="D5" s="7">
        <v>3790.9958266616768</v>
      </c>
      <c r="E5" s="7">
        <v>5186.5311805797901</v>
      </c>
      <c r="F5" s="7">
        <v>8042.4202520547524</v>
      </c>
      <c r="G5" s="7">
        <v>7143.9435463241425</v>
      </c>
      <c r="H5" s="10">
        <f t="shared" ref="H5:H30" si="1">SUM(C5)/($C5+$D5+$E5+$F5+$G5)</f>
        <v>8.2143704437814213E-2</v>
      </c>
      <c r="I5" s="10">
        <f t="shared" ref="I5:I30" si="2">SUM(D5)/($C5+$D5+$E5+$F5+$G5)</f>
        <v>0.14399954932514689</v>
      </c>
      <c r="J5" s="10">
        <f t="shared" ref="J5:J30" si="3">SUM(E5)/($C5+$D5+$E5+$F5+$G5)</f>
        <v>0.19700843438331866</v>
      </c>
      <c r="K5" s="10">
        <f t="shared" ref="K5:K30" si="4">SUM(F5)/($C5+$D5+$E5+$F5+$G5)</f>
        <v>0.30548830564108992</v>
      </c>
      <c r="L5" s="10">
        <f t="shared" ref="L5:L30" si="5">SUM(G5)/($C5+$D5+$E5+$F5+$G5)</f>
        <v>0.27136000621263029</v>
      </c>
    </row>
    <row r="6" spans="1:19" x14ac:dyDescent="0.3">
      <c r="A6" s="4">
        <v>3</v>
      </c>
      <c r="B6" s="4" t="s">
        <v>28</v>
      </c>
      <c r="C6" s="7">
        <v>966.2082670406088</v>
      </c>
      <c r="D6" s="7">
        <v>1365.7339619093541</v>
      </c>
      <c r="E6" s="7">
        <v>2495.4457990480455</v>
      </c>
      <c r="F6" s="7">
        <v>3005.8137129579818</v>
      </c>
      <c r="G6" s="7">
        <v>2276.4848166494285</v>
      </c>
      <c r="H6" s="150">
        <f t="shared" si="1"/>
        <v>9.5572524581757648E-2</v>
      </c>
      <c r="I6" s="150">
        <f t="shared" si="2"/>
        <v>0.13509162268556443</v>
      </c>
      <c r="J6" s="150">
        <f t="shared" si="3"/>
        <v>0.24683710863130034</v>
      </c>
      <c r="K6" s="150">
        <f t="shared" si="4"/>
        <v>0.29732016871450256</v>
      </c>
      <c r="L6" s="150">
        <f t="shared" si="5"/>
        <v>0.225178575386875</v>
      </c>
      <c r="M6" s="96"/>
    </row>
    <row r="7" spans="1:19" x14ac:dyDescent="0.3">
      <c r="A7" s="4">
        <v>4</v>
      </c>
      <c r="B7" s="4" t="s">
        <v>29</v>
      </c>
      <c r="C7" s="7">
        <v>24.518814370858582</v>
      </c>
      <c r="D7" s="7">
        <v>152.80692148739092</v>
      </c>
      <c r="E7" s="7">
        <v>500.42745956704579</v>
      </c>
      <c r="F7" s="7">
        <v>283.04210356222308</v>
      </c>
      <c r="G7" s="7">
        <v>160.76498556136025</v>
      </c>
      <c r="H7" s="10">
        <f t="shared" si="1"/>
        <v>2.1861343263167261E-2</v>
      </c>
      <c r="I7" s="10">
        <f t="shared" si="2"/>
        <v>0.13624494696587258</v>
      </c>
      <c r="J7" s="10">
        <f t="shared" si="3"/>
        <v>0.44618864136075487</v>
      </c>
      <c r="K7" s="10">
        <f t="shared" si="4"/>
        <v>0.25236459195420791</v>
      </c>
      <c r="L7" s="10">
        <f t="shared" si="5"/>
        <v>0.14334047645599737</v>
      </c>
    </row>
    <row r="8" spans="1:19" x14ac:dyDescent="0.3">
      <c r="A8" s="4">
        <v>5</v>
      </c>
      <c r="B8" s="4" t="s">
        <v>30</v>
      </c>
      <c r="C8" s="7">
        <v>132.176755795779</v>
      </c>
      <c r="D8" s="7">
        <v>295.78167429404692</v>
      </c>
      <c r="E8" s="7">
        <v>1151.2319400987362</v>
      </c>
      <c r="F8" s="7">
        <v>1311.5683049695981</v>
      </c>
      <c r="G8" s="7">
        <v>941.5582081605877</v>
      </c>
      <c r="H8" s="10">
        <f t="shared" si="1"/>
        <v>3.449003822494847E-2</v>
      </c>
      <c r="I8" s="10">
        <f t="shared" si="2"/>
        <v>7.7180902127775758E-2</v>
      </c>
      <c r="J8" s="10">
        <f t="shared" si="3"/>
        <v>0.30040103027748083</v>
      </c>
      <c r="K8" s="10">
        <f t="shared" si="4"/>
        <v>0.34223900186296524</v>
      </c>
      <c r="L8" s="10">
        <f t="shared" si="5"/>
        <v>0.24568902750682969</v>
      </c>
    </row>
    <row r="9" spans="1:19" x14ac:dyDescent="0.3">
      <c r="A9" s="4">
        <v>6</v>
      </c>
      <c r="B9" s="4" t="s">
        <v>31</v>
      </c>
      <c r="C9" s="7"/>
      <c r="D9" s="7">
        <v>48.689639052974528</v>
      </c>
      <c r="E9" s="7">
        <v>213.14423706937157</v>
      </c>
      <c r="F9" s="7">
        <v>302.42078608889358</v>
      </c>
      <c r="G9" s="7">
        <v>442.48240738039459</v>
      </c>
      <c r="H9" s="10">
        <f t="shared" si="1"/>
        <v>0</v>
      </c>
      <c r="I9" s="10">
        <f t="shared" si="2"/>
        <v>4.8363808707992298E-2</v>
      </c>
      <c r="J9" s="10">
        <f t="shared" si="3"/>
        <v>0.21171787898485739</v>
      </c>
      <c r="K9" s="10">
        <f t="shared" si="4"/>
        <v>0.30039699065771502</v>
      </c>
      <c r="L9" s="10">
        <f t="shared" si="5"/>
        <v>0.43952132164943525</v>
      </c>
    </row>
    <row r="10" spans="1:19" x14ac:dyDescent="0.3">
      <c r="A10" s="4">
        <v>7</v>
      </c>
      <c r="B10" s="4" t="s">
        <v>32</v>
      </c>
      <c r="C10" s="7">
        <v>15.88427218395818</v>
      </c>
      <c r="D10" s="7">
        <v>58.022485355574062</v>
      </c>
      <c r="E10" s="7">
        <v>212.69073921965781</v>
      </c>
      <c r="F10" s="7">
        <v>482.14904669249074</v>
      </c>
      <c r="G10" s="7">
        <v>213.26858945923553</v>
      </c>
      <c r="H10" s="10">
        <f t="shared" si="1"/>
        <v>1.6175180658238517E-2</v>
      </c>
      <c r="I10" s="10">
        <f t="shared" si="2"/>
        <v>5.9085123447723473E-2</v>
      </c>
      <c r="J10" s="10">
        <f t="shared" si="3"/>
        <v>0.21658600981961865</v>
      </c>
      <c r="K10" s="10">
        <f t="shared" si="4"/>
        <v>0.49097924312356706</v>
      </c>
      <c r="L10" s="10">
        <f t="shared" si="5"/>
        <v>0.21717444295085242</v>
      </c>
    </row>
    <row r="11" spans="1:19" x14ac:dyDescent="0.3">
      <c r="A11" s="4">
        <v>8</v>
      </c>
      <c r="B11" s="4" t="s">
        <v>33</v>
      </c>
      <c r="C11" s="7">
        <v>19.214279339398864</v>
      </c>
      <c r="D11" s="7">
        <v>14.233114820030677</v>
      </c>
      <c r="E11" s="7">
        <v>208.7922807782187</v>
      </c>
      <c r="F11" s="7">
        <v>780.0081176684422</v>
      </c>
      <c r="G11" s="7">
        <v>478.60810792799191</v>
      </c>
      <c r="H11" s="10">
        <f t="shared" si="1"/>
        <v>1.2802214611383696E-2</v>
      </c>
      <c r="I11" s="10">
        <f t="shared" si="2"/>
        <v>9.4833320207261713E-3</v>
      </c>
      <c r="J11" s="10">
        <f t="shared" si="3"/>
        <v>0.13911547451285602</v>
      </c>
      <c r="K11" s="10">
        <f t="shared" si="4"/>
        <v>0.51970886571513952</v>
      </c>
      <c r="L11" s="10">
        <f t="shared" si="5"/>
        <v>0.31889011313989457</v>
      </c>
    </row>
    <row r="12" spans="1:19" x14ac:dyDescent="0.3">
      <c r="A12" s="4">
        <v>9</v>
      </c>
      <c r="B12" s="4" t="s">
        <v>34</v>
      </c>
      <c r="C12" s="7">
        <v>188.22090118365202</v>
      </c>
      <c r="D12" s="7">
        <v>599.06879408100656</v>
      </c>
      <c r="E12" s="7">
        <v>949.75124407887165</v>
      </c>
      <c r="F12" s="7">
        <v>403.48966090362467</v>
      </c>
      <c r="G12" s="7">
        <v>140.7722471200486</v>
      </c>
      <c r="H12" s="10">
        <f t="shared" si="1"/>
        <v>8.250588097098692E-2</v>
      </c>
      <c r="I12" s="10">
        <f t="shared" si="2"/>
        <v>0.26259941540527049</v>
      </c>
      <c r="J12" s="10">
        <f t="shared" si="3"/>
        <v>0.41631966802432946</v>
      </c>
      <c r="K12" s="10">
        <f t="shared" si="4"/>
        <v>0.17686808280158084</v>
      </c>
      <c r="L12" s="10">
        <f t="shared" si="5"/>
        <v>6.1706952797832372E-2</v>
      </c>
    </row>
    <row r="13" spans="1:19" x14ac:dyDescent="0.3">
      <c r="A13" s="4">
        <v>10</v>
      </c>
      <c r="B13" s="4" t="s">
        <v>35</v>
      </c>
      <c r="C13" s="7">
        <v>370.37823794330427</v>
      </c>
      <c r="D13" s="7">
        <v>844.70759346416799</v>
      </c>
      <c r="E13" s="7">
        <v>1553.4760047715129</v>
      </c>
      <c r="F13" s="7">
        <v>2867.1178350723535</v>
      </c>
      <c r="G13" s="7">
        <v>4505.5609961244727</v>
      </c>
      <c r="H13" s="10">
        <f t="shared" si="1"/>
        <v>3.6521984843018704E-2</v>
      </c>
      <c r="I13" s="10">
        <f t="shared" si="2"/>
        <v>8.3294305023405762E-2</v>
      </c>
      <c r="J13" s="10">
        <f t="shared" si="3"/>
        <v>0.1531840191673014</v>
      </c>
      <c r="K13" s="10">
        <f t="shared" si="4"/>
        <v>0.2827186464764434</v>
      </c>
      <c r="L13" s="10">
        <f t="shared" si="5"/>
        <v>0.44428104448983058</v>
      </c>
    </row>
    <row r="14" spans="1:19" x14ac:dyDescent="0.3">
      <c r="A14" s="4">
        <v>11</v>
      </c>
      <c r="B14" s="4" t="s">
        <v>36</v>
      </c>
      <c r="C14" s="7">
        <v>250.14702679537277</v>
      </c>
      <c r="D14" s="7">
        <v>557.48425556808945</v>
      </c>
      <c r="E14" s="7">
        <v>2528.3687355026195</v>
      </c>
      <c r="F14" s="7">
        <v>3556.170767997884</v>
      </c>
      <c r="G14" s="7">
        <v>1905.8630112107762</v>
      </c>
      <c r="H14" s="10">
        <f t="shared" si="1"/>
        <v>2.8432151156153111E-2</v>
      </c>
      <c r="I14" s="10">
        <f t="shared" si="2"/>
        <v>6.3364641285357112E-2</v>
      </c>
      <c r="J14" s="10">
        <f t="shared" si="3"/>
        <v>0.28737883870635694</v>
      </c>
      <c r="K14" s="10">
        <f t="shared" si="4"/>
        <v>0.40420062596034523</v>
      </c>
      <c r="L14" s="10">
        <f t="shared" si="5"/>
        <v>0.21662374289178754</v>
      </c>
    </row>
    <row r="15" spans="1:19" x14ac:dyDescent="0.3">
      <c r="A15" s="4">
        <v>12</v>
      </c>
      <c r="B15" s="4" t="s">
        <v>37</v>
      </c>
      <c r="C15" s="7">
        <v>1006.4704320606043</v>
      </c>
      <c r="D15" s="7">
        <v>768.99453266324861</v>
      </c>
      <c r="E15" s="7">
        <v>268.8704321381133</v>
      </c>
      <c r="F15" s="7">
        <v>57.95861664134879</v>
      </c>
      <c r="G15" s="7">
        <v>0.25624973796437162</v>
      </c>
      <c r="H15" s="10">
        <f t="shared" si="1"/>
        <v>0.47869030750733882</v>
      </c>
      <c r="I15" s="10">
        <f t="shared" si="2"/>
        <v>0.36574370948819601</v>
      </c>
      <c r="J15" s="10">
        <f t="shared" si="3"/>
        <v>0.12787824236060077</v>
      </c>
      <c r="K15" s="10">
        <f t="shared" si="4"/>
        <v>2.7565864966291039E-2</v>
      </c>
      <c r="L15" s="10">
        <f t="shared" si="5"/>
        <v>1.2187567757326214E-4</v>
      </c>
    </row>
    <row r="16" spans="1:19" x14ac:dyDescent="0.3">
      <c r="A16" s="4">
        <v>13</v>
      </c>
      <c r="B16" s="4" t="s">
        <v>38</v>
      </c>
      <c r="C16" s="7">
        <v>619.75043670040372</v>
      </c>
      <c r="D16" s="7">
        <v>1803.8964194909636</v>
      </c>
      <c r="E16" s="7">
        <v>2358.7553565071107</v>
      </c>
      <c r="F16" s="7">
        <v>2354.3945106736633</v>
      </c>
      <c r="G16" s="7">
        <v>930.57712239008094</v>
      </c>
      <c r="H16" s="10">
        <f t="shared" si="1"/>
        <v>7.6821831806636501E-2</v>
      </c>
      <c r="I16" s="10">
        <f t="shared" si="2"/>
        <v>0.22360392043050631</v>
      </c>
      <c r="J16" s="10">
        <f t="shared" si="3"/>
        <v>0.29238205661513517</v>
      </c>
      <c r="K16" s="10">
        <f t="shared" si="4"/>
        <v>0.29184150328057784</v>
      </c>
      <c r="L16" s="10">
        <f t="shared" si="5"/>
        <v>0.11535068786714422</v>
      </c>
    </row>
    <row r="17" spans="1:12" x14ac:dyDescent="0.3">
      <c r="A17" s="4">
        <v>14</v>
      </c>
      <c r="B17" s="4" t="s">
        <v>39</v>
      </c>
      <c r="C17" s="7">
        <v>188.22306219982417</v>
      </c>
      <c r="D17" s="7">
        <v>563.90538869318209</v>
      </c>
      <c r="E17" s="7">
        <v>636.8979572294096</v>
      </c>
      <c r="F17" s="7">
        <v>1002.959340244249</v>
      </c>
      <c r="G17" s="7">
        <v>580.46826128583768</v>
      </c>
      <c r="H17" s="10">
        <f t="shared" si="1"/>
        <v>6.3322447240093227E-2</v>
      </c>
      <c r="I17" s="10">
        <f t="shared" si="2"/>
        <v>0.18971038302426282</v>
      </c>
      <c r="J17" s="10">
        <f t="shared" si="3"/>
        <v>0.21426671536757158</v>
      </c>
      <c r="K17" s="10">
        <f t="shared" si="4"/>
        <v>0.3374179506183515</v>
      </c>
      <c r="L17" s="10">
        <f t="shared" si="5"/>
        <v>0.19528250374972089</v>
      </c>
    </row>
    <row r="18" spans="1:12" x14ac:dyDescent="0.3">
      <c r="A18" s="4">
        <v>15</v>
      </c>
      <c r="B18" s="4" t="s">
        <v>40</v>
      </c>
      <c r="C18" s="7">
        <v>114.31846088404329</v>
      </c>
      <c r="D18" s="7">
        <v>278.5313509517718</v>
      </c>
      <c r="E18" s="7">
        <v>363.30039325220412</v>
      </c>
      <c r="F18" s="7">
        <v>514.51778459154912</v>
      </c>
      <c r="G18" s="7">
        <v>285.71617665513872</v>
      </c>
      <c r="H18" s="10">
        <f t="shared" si="1"/>
        <v>7.3451313214823996E-2</v>
      </c>
      <c r="I18" s="10">
        <f t="shared" si="2"/>
        <v>0.17896054006236431</v>
      </c>
      <c r="J18" s="10">
        <f t="shared" si="3"/>
        <v>0.23342591187353084</v>
      </c>
      <c r="K18" s="10">
        <f t="shared" si="4"/>
        <v>0.33058533729705131</v>
      </c>
      <c r="L18" s="10">
        <f t="shared" si="5"/>
        <v>0.18357689755222956</v>
      </c>
    </row>
    <row r="19" spans="1:12" x14ac:dyDescent="0.3">
      <c r="A19" s="4">
        <v>16</v>
      </c>
      <c r="B19" s="4" t="s">
        <v>41</v>
      </c>
      <c r="C19" s="7">
        <v>22.119473998996487</v>
      </c>
      <c r="D19" s="7">
        <v>35.163462676627674</v>
      </c>
      <c r="E19" s="7">
        <v>81.652294905134625</v>
      </c>
      <c r="F19" s="7">
        <v>135.95429720333854</v>
      </c>
      <c r="G19" s="7">
        <v>127.77753922795129</v>
      </c>
      <c r="H19" s="10">
        <f t="shared" si="1"/>
        <v>5.4932413788392108E-2</v>
      </c>
      <c r="I19" s="10">
        <f t="shared" si="2"/>
        <v>8.7326393117342055E-2</v>
      </c>
      <c r="J19" s="10">
        <f t="shared" si="3"/>
        <v>0.20277867596237448</v>
      </c>
      <c r="K19" s="10">
        <f t="shared" si="4"/>
        <v>0.33763450752141094</v>
      </c>
      <c r="L19" s="10">
        <f t="shared" si="5"/>
        <v>0.31732800961048024</v>
      </c>
    </row>
    <row r="20" spans="1:12" x14ac:dyDescent="0.3">
      <c r="A20" s="4">
        <v>17</v>
      </c>
      <c r="B20" s="4" t="s">
        <v>42</v>
      </c>
      <c r="C20" s="7">
        <v>849.90106868483247</v>
      </c>
      <c r="D20" s="7">
        <v>1728.332358537308</v>
      </c>
      <c r="E20" s="7">
        <v>3688.1773728427611</v>
      </c>
      <c r="F20" s="7">
        <v>5732.6739587667198</v>
      </c>
      <c r="G20" s="7">
        <v>3102.4009833620667</v>
      </c>
      <c r="H20" s="10">
        <f t="shared" si="1"/>
        <v>5.6279301467020641E-2</v>
      </c>
      <c r="I20" s="10">
        <f t="shared" si="2"/>
        <v>0.11444783566615117</v>
      </c>
      <c r="J20" s="10">
        <f t="shared" si="3"/>
        <v>0.24422612687293146</v>
      </c>
      <c r="K20" s="10">
        <f t="shared" si="4"/>
        <v>0.37960993087915695</v>
      </c>
      <c r="L20" s="10">
        <f t="shared" si="5"/>
        <v>0.20543680511473983</v>
      </c>
    </row>
    <row r="21" spans="1:12" x14ac:dyDescent="0.3">
      <c r="A21" s="4">
        <v>18</v>
      </c>
      <c r="B21" s="4" t="s">
        <v>43</v>
      </c>
      <c r="C21" s="7">
        <v>140.93033247885569</v>
      </c>
      <c r="D21" s="7">
        <v>743.87021743117168</v>
      </c>
      <c r="E21" s="7">
        <v>1608.4511873553324</v>
      </c>
      <c r="F21" s="7">
        <v>2597.3507508297935</v>
      </c>
      <c r="G21" s="7">
        <v>2348.9769228097234</v>
      </c>
      <c r="H21" s="10">
        <f t="shared" si="1"/>
        <v>1.8943319869975595E-2</v>
      </c>
      <c r="I21" s="10">
        <f t="shared" si="2"/>
        <v>9.9988208518994051E-2</v>
      </c>
      <c r="J21" s="10">
        <f t="shared" si="3"/>
        <v>0.21620189778439322</v>
      </c>
      <c r="K21" s="10">
        <f t="shared" si="4"/>
        <v>0.34912602008422911</v>
      </c>
      <c r="L21" s="10">
        <f t="shared" si="5"/>
        <v>0.315740553742408</v>
      </c>
    </row>
    <row r="22" spans="1:12" x14ac:dyDescent="0.3">
      <c r="A22" s="4">
        <v>19</v>
      </c>
      <c r="B22" s="4" t="s">
        <v>44</v>
      </c>
      <c r="C22" s="7">
        <v>735.69871455406087</v>
      </c>
      <c r="D22" s="7">
        <v>2951.667437801811</v>
      </c>
      <c r="E22" s="7">
        <v>6074.0707300485783</v>
      </c>
      <c r="F22" s="7">
        <v>7451.3724008995514</v>
      </c>
      <c r="G22" s="7">
        <v>3973.1667725357661</v>
      </c>
      <c r="H22" s="10">
        <f t="shared" si="1"/>
        <v>3.4725740868156538E-2</v>
      </c>
      <c r="I22" s="10">
        <f t="shared" si="2"/>
        <v>0.13932175841330682</v>
      </c>
      <c r="J22" s="10">
        <f t="shared" si="3"/>
        <v>0.28670242588961592</v>
      </c>
      <c r="K22" s="10">
        <f t="shared" si="4"/>
        <v>0.35171249043518255</v>
      </c>
      <c r="L22" s="10">
        <f t="shared" si="5"/>
        <v>0.18753758439373813</v>
      </c>
    </row>
    <row r="23" spans="1:12" x14ac:dyDescent="0.3">
      <c r="A23" s="4">
        <v>20</v>
      </c>
      <c r="B23" s="4" t="s">
        <v>45</v>
      </c>
      <c r="C23" s="7">
        <v>291.0860704118918</v>
      </c>
      <c r="D23" s="7">
        <v>516.84798362990421</v>
      </c>
      <c r="E23" s="7">
        <v>2465.5439322631305</v>
      </c>
      <c r="F23" s="7">
        <v>4402.0634728110035</v>
      </c>
      <c r="G23" s="7">
        <v>3045.4401270554317</v>
      </c>
      <c r="H23" s="10">
        <f t="shared" si="1"/>
        <v>2.7151065233369496E-2</v>
      </c>
      <c r="I23" s="10">
        <f t="shared" si="2"/>
        <v>4.8209017007973344E-2</v>
      </c>
      <c r="J23" s="10">
        <f t="shared" si="3"/>
        <v>0.22997371205667902</v>
      </c>
      <c r="K23" s="10">
        <f t="shared" si="4"/>
        <v>0.41060265213859515</v>
      </c>
      <c r="L23" s="10">
        <f t="shared" si="5"/>
        <v>0.28406355356338303</v>
      </c>
    </row>
    <row r="24" spans="1:12" x14ac:dyDescent="0.3">
      <c r="A24" s="4">
        <v>21</v>
      </c>
      <c r="B24" s="4" t="s">
        <v>46</v>
      </c>
      <c r="C24" s="7">
        <v>510.04696523095953</v>
      </c>
      <c r="D24" s="7">
        <v>1506.1583672263105</v>
      </c>
      <c r="E24" s="7">
        <v>2495.4311510557081</v>
      </c>
      <c r="F24" s="7">
        <v>4318.8820204033927</v>
      </c>
      <c r="G24" s="7">
        <v>2300.1534663252933</v>
      </c>
      <c r="H24" s="10">
        <f t="shared" si="1"/>
        <v>4.5823555540455446E-2</v>
      </c>
      <c r="I24" s="10">
        <f t="shared" si="2"/>
        <v>0.13531603224433264</v>
      </c>
      <c r="J24" s="10">
        <f t="shared" si="3"/>
        <v>0.22419411493999214</v>
      </c>
      <c r="K24" s="10">
        <f t="shared" si="4"/>
        <v>0.38801628796088072</v>
      </c>
      <c r="L24" s="10">
        <f t="shared" si="5"/>
        <v>0.20665000931433913</v>
      </c>
    </row>
    <row r="25" spans="1:12" x14ac:dyDescent="0.3">
      <c r="A25" s="4">
        <v>22</v>
      </c>
      <c r="B25" s="4" t="s">
        <v>47</v>
      </c>
      <c r="C25" s="7">
        <v>1644.2919920863235</v>
      </c>
      <c r="D25" s="7">
        <v>3072.4039246408361</v>
      </c>
      <c r="E25" s="7">
        <v>4223.4825802104751</v>
      </c>
      <c r="F25" s="7">
        <v>6857.2327320360373</v>
      </c>
      <c r="G25" s="7">
        <v>6584.6285385535648</v>
      </c>
      <c r="H25" s="10">
        <f t="shared" si="1"/>
        <v>7.3464796290458212E-2</v>
      </c>
      <c r="I25" s="10">
        <f t="shared" si="2"/>
        <v>0.13727095280647311</v>
      </c>
      <c r="J25" s="10">
        <f t="shared" si="3"/>
        <v>0.18869962809815363</v>
      </c>
      <c r="K25" s="10">
        <f t="shared" si="4"/>
        <v>0.3063721092116361</v>
      </c>
      <c r="L25" s="10">
        <f t="shared" si="5"/>
        <v>0.2941925135932788</v>
      </c>
    </row>
    <row r="26" spans="1:12" x14ac:dyDescent="0.3">
      <c r="A26" s="4">
        <v>23</v>
      </c>
      <c r="B26" s="4" t="s">
        <v>48</v>
      </c>
      <c r="C26" s="7">
        <v>229.44365784889655</v>
      </c>
      <c r="D26" s="7">
        <v>594.30794988982825</v>
      </c>
      <c r="E26" s="7">
        <v>1792.4539322836499</v>
      </c>
      <c r="F26" s="7">
        <v>5959.78837046029</v>
      </c>
      <c r="G26" s="7">
        <v>8223.5435314311326</v>
      </c>
      <c r="H26" s="10">
        <f t="shared" si="1"/>
        <v>1.3657736627703152E-2</v>
      </c>
      <c r="I26" s="10">
        <f t="shared" si="2"/>
        <v>3.5376447235211793E-2</v>
      </c>
      <c r="J26" s="10">
        <f t="shared" si="3"/>
        <v>0.10669662414701904</v>
      </c>
      <c r="K26" s="10">
        <f t="shared" si="4"/>
        <v>0.35475907542495727</v>
      </c>
      <c r="L26" s="10">
        <f t="shared" si="5"/>
        <v>0.48951011656510884</v>
      </c>
    </row>
    <row r="27" spans="1:12" x14ac:dyDescent="0.3">
      <c r="A27" s="4">
        <v>24</v>
      </c>
      <c r="B27" s="4" t="s">
        <v>49</v>
      </c>
      <c r="C27" s="7">
        <v>269.39805432027782</v>
      </c>
      <c r="D27" s="7">
        <v>1259.4965035513349</v>
      </c>
      <c r="E27" s="7">
        <v>1092.9827183948623</v>
      </c>
      <c r="F27" s="7">
        <v>1581.0248813541448</v>
      </c>
      <c r="G27" s="7">
        <v>1270.0362967826595</v>
      </c>
      <c r="H27" s="10">
        <f t="shared" si="1"/>
        <v>4.9223658655165821E-2</v>
      </c>
      <c r="I27" s="10">
        <f t="shared" si="2"/>
        <v>0.23013167680297972</v>
      </c>
      <c r="J27" s="10">
        <f t="shared" si="3"/>
        <v>0.1997067439184334</v>
      </c>
      <c r="K27" s="10">
        <f t="shared" si="4"/>
        <v>0.28888044229368659</v>
      </c>
      <c r="L27" s="10">
        <f t="shared" si="5"/>
        <v>0.2320574783297345</v>
      </c>
    </row>
    <row r="28" spans="1:12" x14ac:dyDescent="0.3">
      <c r="A28" s="4">
        <v>25</v>
      </c>
      <c r="B28" s="4" t="s">
        <v>50</v>
      </c>
      <c r="C28" s="7">
        <v>2969.9936145902234</v>
      </c>
      <c r="D28" s="7">
        <v>2281.4252708188023</v>
      </c>
      <c r="E28" s="7">
        <v>1917.3295712918557</v>
      </c>
      <c r="F28" s="7">
        <v>1103.215815920018</v>
      </c>
      <c r="G28" s="7">
        <v>212.43685186087609</v>
      </c>
      <c r="H28" s="10">
        <f t="shared" si="1"/>
        <v>0.35005341815114033</v>
      </c>
      <c r="I28" s="10">
        <f t="shared" si="2"/>
        <v>0.26889644152204689</v>
      </c>
      <c r="J28" s="10">
        <f t="shared" si="3"/>
        <v>0.22598290004929086</v>
      </c>
      <c r="K28" s="10">
        <f t="shared" si="4"/>
        <v>0.13002871973328611</v>
      </c>
      <c r="L28" s="10">
        <f t="shared" si="5"/>
        <v>2.5038520544236019E-2</v>
      </c>
    </row>
    <row r="29" spans="1:12" x14ac:dyDescent="0.3">
      <c r="A29" s="4">
        <v>26</v>
      </c>
      <c r="B29" s="4" t="s">
        <v>51</v>
      </c>
      <c r="C29" s="7">
        <v>86.601982346280835</v>
      </c>
      <c r="D29" s="7">
        <v>170.75881813107543</v>
      </c>
      <c r="E29" s="7">
        <v>716.86841672126161</v>
      </c>
      <c r="F29" s="7">
        <v>1689.1193298225205</v>
      </c>
      <c r="G29" s="7">
        <v>1431.1799448426391</v>
      </c>
      <c r="H29" s="10">
        <f t="shared" si="1"/>
        <v>2.1150660575049683E-2</v>
      </c>
      <c r="I29" s="10">
        <f t="shared" si="2"/>
        <v>4.1704147002613282E-2</v>
      </c>
      <c r="J29" s="10">
        <f t="shared" si="3"/>
        <v>0.1750796015086348</v>
      </c>
      <c r="K29" s="10">
        <f t="shared" si="4"/>
        <v>0.41253085261928529</v>
      </c>
      <c r="L29" s="10">
        <f t="shared" si="5"/>
        <v>0.34953473829441689</v>
      </c>
    </row>
    <row r="30" spans="1:12" x14ac:dyDescent="0.3">
      <c r="A30" s="58"/>
      <c r="B30" s="59"/>
      <c r="C30" s="60">
        <f>SUM(C4:C29)</f>
        <v>18132.415786021837</v>
      </c>
      <c r="D30" s="60">
        <f>SUM(D4:D29)</f>
        <v>31774.282586610876</v>
      </c>
      <c r="E30" s="60">
        <f>SUM(E4:E29)</f>
        <v>53511.653440657501</v>
      </c>
      <c r="F30" s="60">
        <f>SUM(F4:F29)</f>
        <v>75211.051308595022</v>
      </c>
      <c r="G30" s="60">
        <f>SUM(G4:G29)</f>
        <v>55707.719877458352</v>
      </c>
      <c r="H30" s="85">
        <f t="shared" si="1"/>
        <v>7.7377478881451606E-2</v>
      </c>
      <c r="I30" s="85">
        <f t="shared" si="2"/>
        <v>0.13559218522410502</v>
      </c>
      <c r="J30" s="85">
        <f t="shared" si="3"/>
        <v>0.22835329185469003</v>
      </c>
      <c r="K30" s="85">
        <f t="shared" si="4"/>
        <v>0.32095235422347357</v>
      </c>
      <c r="L30" s="85">
        <f t="shared" si="5"/>
        <v>0.23772468981627976</v>
      </c>
    </row>
    <row r="31" spans="1:12" x14ac:dyDescent="0.3">
      <c r="A31" s="18" t="s">
        <v>151</v>
      </c>
      <c r="B31" s="19"/>
      <c r="C31" s="20"/>
      <c r="D31" s="20"/>
      <c r="E31" s="20"/>
      <c r="F31" s="21"/>
      <c r="G31" s="21"/>
      <c r="H31" s="21"/>
      <c r="I31" s="19"/>
      <c r="J31" s="24"/>
      <c r="K31" s="24"/>
      <c r="L31" s="23"/>
    </row>
  </sheetData>
  <pageMargins left="0.70866141732282995" right="0.70866141732282995" top="0.78740157480314998" bottom="0.78740157480314998" header="0.31496062992126" footer="0.31496062992126"/>
  <pageSetup paperSize="9" scale="5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>
    <pageSetUpPr fitToPage="1"/>
  </sheetPr>
  <dimension ref="A1:B39"/>
  <sheetViews>
    <sheetView workbookViewId="0">
      <selection sqref="A1:A2"/>
    </sheetView>
  </sheetViews>
  <sheetFormatPr baseColWidth="10" defaultRowHeight="14.4" x14ac:dyDescent="0.3"/>
  <cols>
    <col min="1" max="1" width="50.6640625" style="100" customWidth="1"/>
    <col min="2" max="2" width="70.6640625" style="100" customWidth="1"/>
  </cols>
  <sheetData>
    <row r="1" spans="1:2" x14ac:dyDescent="0.3">
      <c r="A1" s="151" t="s">
        <v>0</v>
      </c>
      <c r="B1" s="151" t="s">
        <v>65</v>
      </c>
    </row>
    <row r="2" spans="1:2" x14ac:dyDescent="0.3">
      <c r="A2" s="152"/>
      <c r="B2" s="152"/>
    </row>
    <row r="3" spans="1:2" x14ac:dyDescent="0.3">
      <c r="A3" s="117" t="s">
        <v>52</v>
      </c>
      <c r="B3" s="118" t="s">
        <v>66</v>
      </c>
    </row>
    <row r="4" spans="1:2" x14ac:dyDescent="0.3">
      <c r="A4" s="119" t="s">
        <v>58</v>
      </c>
      <c r="B4" s="120" t="s">
        <v>98</v>
      </c>
    </row>
    <row r="5" spans="1:2" x14ac:dyDescent="0.3">
      <c r="A5" s="119" t="s">
        <v>53</v>
      </c>
      <c r="B5" s="120" t="s">
        <v>137</v>
      </c>
    </row>
    <row r="6" spans="1:2" ht="28.8" x14ac:dyDescent="0.3">
      <c r="A6" s="119" t="s">
        <v>125</v>
      </c>
      <c r="B6" s="134" t="s">
        <v>156</v>
      </c>
    </row>
    <row r="7" spans="1:2" x14ac:dyDescent="0.3">
      <c r="A7" s="119" t="s">
        <v>54</v>
      </c>
      <c r="B7" s="120" t="s">
        <v>116</v>
      </c>
    </row>
    <row r="8" spans="1:2" ht="28.8" x14ac:dyDescent="0.3">
      <c r="A8" s="119" t="s">
        <v>59</v>
      </c>
      <c r="B8" s="120" t="s">
        <v>99</v>
      </c>
    </row>
    <row r="9" spans="1:2" ht="43.2" x14ac:dyDescent="0.3">
      <c r="A9" s="119" t="s">
        <v>181</v>
      </c>
      <c r="B9" s="134" t="s">
        <v>188</v>
      </c>
    </row>
    <row r="10" spans="1:2" ht="16.2" x14ac:dyDescent="0.3">
      <c r="A10" s="149" t="s">
        <v>189</v>
      </c>
      <c r="B10" s="120" t="s">
        <v>190</v>
      </c>
    </row>
    <row r="11" spans="1:2" ht="43.2" x14ac:dyDescent="0.3">
      <c r="A11" s="119" t="s">
        <v>56</v>
      </c>
      <c r="B11" s="134" t="s">
        <v>157</v>
      </c>
    </row>
    <row r="12" spans="1:2" ht="16.2" x14ac:dyDescent="0.3">
      <c r="A12" s="119" t="s">
        <v>138</v>
      </c>
      <c r="B12" s="121" t="s">
        <v>100</v>
      </c>
    </row>
    <row r="13" spans="1:2" ht="16.2" x14ac:dyDescent="0.3">
      <c r="A13" s="149" t="s">
        <v>191</v>
      </c>
      <c r="B13" s="121" t="s">
        <v>192</v>
      </c>
    </row>
    <row r="14" spans="1:2" x14ac:dyDescent="0.3">
      <c r="A14" s="119" t="s">
        <v>90</v>
      </c>
      <c r="B14" s="121" t="s">
        <v>101</v>
      </c>
    </row>
    <row r="15" spans="1:2" x14ac:dyDescent="0.3">
      <c r="A15" s="119" t="s">
        <v>91</v>
      </c>
      <c r="B15" s="121" t="s">
        <v>102</v>
      </c>
    </row>
    <row r="16" spans="1:2" x14ac:dyDescent="0.3">
      <c r="A16" s="119" t="s">
        <v>6</v>
      </c>
      <c r="B16" s="121" t="s">
        <v>67</v>
      </c>
    </row>
    <row r="17" spans="1:2" ht="28.8" x14ac:dyDescent="0.3">
      <c r="A17" s="119" t="s">
        <v>88</v>
      </c>
      <c r="B17" s="121" t="s">
        <v>92</v>
      </c>
    </row>
    <row r="18" spans="1:2" x14ac:dyDescent="0.3">
      <c r="A18" s="119" t="s">
        <v>7</v>
      </c>
      <c r="B18" s="121" t="s">
        <v>68</v>
      </c>
    </row>
    <row r="19" spans="1:2" x14ac:dyDescent="0.3">
      <c r="A19" s="119" t="s">
        <v>11</v>
      </c>
      <c r="B19" s="121" t="s">
        <v>103</v>
      </c>
    </row>
    <row r="20" spans="1:2" ht="28.8" x14ac:dyDescent="0.3">
      <c r="A20" s="119" t="s">
        <v>89</v>
      </c>
      <c r="B20" s="121" t="s">
        <v>104</v>
      </c>
    </row>
    <row r="21" spans="1:2" x14ac:dyDescent="0.3">
      <c r="A21" s="119" t="s">
        <v>12</v>
      </c>
      <c r="B21" s="121" t="s">
        <v>105</v>
      </c>
    </row>
    <row r="22" spans="1:2" ht="16.2" x14ac:dyDescent="0.3">
      <c r="A22" s="149" t="s">
        <v>193</v>
      </c>
      <c r="B22" s="121" t="s">
        <v>194</v>
      </c>
    </row>
    <row r="23" spans="1:2" ht="43.2" x14ac:dyDescent="0.3">
      <c r="A23" s="149" t="s">
        <v>195</v>
      </c>
      <c r="B23" s="121" t="s">
        <v>196</v>
      </c>
    </row>
    <row r="24" spans="1:2" x14ac:dyDescent="0.3">
      <c r="A24" s="119" t="s">
        <v>13</v>
      </c>
      <c r="B24" s="121" t="s">
        <v>106</v>
      </c>
    </row>
    <row r="25" spans="1:2" x14ac:dyDescent="0.3">
      <c r="A25" s="119" t="s">
        <v>63</v>
      </c>
      <c r="B25" s="121" t="s">
        <v>107</v>
      </c>
    </row>
    <row r="26" spans="1:2" x14ac:dyDescent="0.3">
      <c r="A26" s="119" t="s">
        <v>14</v>
      </c>
      <c r="B26" s="121" t="s">
        <v>108</v>
      </c>
    </row>
    <row r="27" spans="1:2" x14ac:dyDescent="0.3">
      <c r="A27" s="119" t="s">
        <v>19</v>
      </c>
      <c r="B27" s="121" t="s">
        <v>109</v>
      </c>
    </row>
    <row r="28" spans="1:2" x14ac:dyDescent="0.3">
      <c r="A28" s="119" t="s">
        <v>15</v>
      </c>
      <c r="B28" s="121" t="s">
        <v>110</v>
      </c>
    </row>
    <row r="29" spans="1:2" x14ac:dyDescent="0.3">
      <c r="A29" s="119" t="s">
        <v>16</v>
      </c>
      <c r="B29" s="121" t="s">
        <v>111</v>
      </c>
    </row>
    <row r="30" spans="1:2" x14ac:dyDescent="0.3">
      <c r="A30" s="119" t="s">
        <v>64</v>
      </c>
      <c r="B30" s="121" t="s">
        <v>112</v>
      </c>
    </row>
    <row r="31" spans="1:2" x14ac:dyDescent="0.3">
      <c r="A31" s="119" t="s">
        <v>17</v>
      </c>
      <c r="B31" s="121" t="s">
        <v>113</v>
      </c>
    </row>
    <row r="32" spans="1:2" x14ac:dyDescent="0.3">
      <c r="A32" s="119" t="s">
        <v>20</v>
      </c>
      <c r="B32" s="121" t="s">
        <v>114</v>
      </c>
    </row>
    <row r="33" spans="1:2" x14ac:dyDescent="0.3">
      <c r="A33" s="119" t="s">
        <v>18</v>
      </c>
      <c r="B33" s="121" t="s">
        <v>115</v>
      </c>
    </row>
    <row r="34" spans="1:2" x14ac:dyDescent="0.3">
      <c r="A34" s="119" t="s">
        <v>123</v>
      </c>
      <c r="B34" s="121" t="s">
        <v>124</v>
      </c>
    </row>
    <row r="35" spans="1:2" x14ac:dyDescent="0.3">
      <c r="A35" s="119" t="s">
        <v>152</v>
      </c>
      <c r="B35" s="121" t="s">
        <v>153</v>
      </c>
    </row>
    <row r="36" spans="1:2" x14ac:dyDescent="0.3">
      <c r="A36" s="119" t="s">
        <v>23</v>
      </c>
      <c r="B36" s="121" t="s">
        <v>154</v>
      </c>
    </row>
    <row r="37" spans="1:2" ht="28.8" x14ac:dyDescent="0.3">
      <c r="A37" s="119" t="s">
        <v>24</v>
      </c>
      <c r="B37" s="121" t="s">
        <v>155</v>
      </c>
    </row>
    <row r="38" spans="1:2" x14ac:dyDescent="0.3">
      <c r="A38" s="119" t="s">
        <v>60</v>
      </c>
      <c r="B38" s="121" t="s">
        <v>69</v>
      </c>
    </row>
    <row r="39" spans="1:2" x14ac:dyDescent="0.3">
      <c r="A39" s="122" t="s">
        <v>61</v>
      </c>
      <c r="B39" s="123" t="s">
        <v>117</v>
      </c>
    </row>
  </sheetData>
  <mergeCells count="2">
    <mergeCell ref="A1:A2"/>
    <mergeCell ref="B1:B2"/>
  </mergeCells>
  <pageMargins left="0.70866141732282995" right="0.70866141732282995" top="0.78740157480314998" bottom="0.78740157480314998" header="0.31496062992126" footer="0.31496062992126"/>
  <pageSetup paperSize="9"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pageSetUpPr fitToPage="1"/>
  </sheetPr>
  <dimension ref="A1:I14"/>
  <sheetViews>
    <sheetView zoomScaleNormal="100" workbookViewId="0"/>
  </sheetViews>
  <sheetFormatPr baseColWidth="10" defaultRowHeight="14.4" x14ac:dyDescent="0.3"/>
  <cols>
    <col min="1" max="1" width="10.6640625" customWidth="1"/>
    <col min="2" max="2" width="38.6640625" customWidth="1"/>
    <col min="3" max="4" width="18.6640625" customWidth="1"/>
    <col min="5" max="6" width="15.44140625" customWidth="1"/>
    <col min="7" max="9" width="20.6640625" customWidth="1"/>
    <col min="10" max="10" width="11.44140625" customWidth="1"/>
  </cols>
  <sheetData>
    <row r="1" spans="1:9" ht="18" x14ac:dyDescent="0.35">
      <c r="A1" s="98" t="s">
        <v>80</v>
      </c>
    </row>
    <row r="3" spans="1:9" s="1" customFormat="1" ht="50.1" customHeight="1" x14ac:dyDescent="0.3">
      <c r="A3" s="38" t="s">
        <v>52</v>
      </c>
      <c r="B3" s="38" t="s">
        <v>53</v>
      </c>
      <c r="C3" s="38" t="s">
        <v>54</v>
      </c>
      <c r="D3" s="38" t="s">
        <v>55</v>
      </c>
      <c r="E3" s="38" t="s">
        <v>181</v>
      </c>
      <c r="F3" s="38" t="s">
        <v>56</v>
      </c>
      <c r="G3" s="38" t="s">
        <v>182</v>
      </c>
      <c r="H3" s="38" t="s">
        <v>57</v>
      </c>
      <c r="I3" s="38" t="s">
        <v>183</v>
      </c>
    </row>
    <row r="4" spans="1:9" x14ac:dyDescent="0.3">
      <c r="A4" s="3">
        <v>11</v>
      </c>
      <c r="B4" s="3" t="s">
        <v>70</v>
      </c>
      <c r="C4" s="6">
        <v>106941.5257504466</v>
      </c>
      <c r="D4" s="9">
        <v>0.45635759438468743</v>
      </c>
      <c r="E4" s="6">
        <v>5265278</v>
      </c>
      <c r="F4" s="6">
        <v>751719</v>
      </c>
      <c r="G4" s="108">
        <f>SUM(C4/E4)*10000</f>
        <v>203.10708333054134</v>
      </c>
      <c r="H4" s="108">
        <f>SUM(C4/F4)*10000</f>
        <v>1422.6263504108131</v>
      </c>
      <c r="I4" s="108">
        <f>SUM(C4/(E4+F4)*10000)</f>
        <v>177.73239001190561</v>
      </c>
    </row>
    <row r="5" spans="1:9" x14ac:dyDescent="0.3">
      <c r="A5" s="4">
        <v>12</v>
      </c>
      <c r="B5" s="4" t="s">
        <v>71</v>
      </c>
      <c r="C5" s="7">
        <v>31434.862157436513</v>
      </c>
      <c r="D5" s="10">
        <v>0.13414375728524766</v>
      </c>
      <c r="E5" s="7">
        <v>91421</v>
      </c>
      <c r="F5" s="7">
        <v>1510919</v>
      </c>
      <c r="G5" s="108">
        <f>SUM(C5/E5)*10000</f>
        <v>3438.47279699812</v>
      </c>
      <c r="H5" s="108">
        <f>SUM(C5/F5)*10000</f>
        <v>208.0512731485706</v>
      </c>
      <c r="I5" s="108">
        <f>SUM(C5/(E5+F5)*10000)</f>
        <v>196.18097380978139</v>
      </c>
    </row>
    <row r="6" spans="1:9" x14ac:dyDescent="0.3">
      <c r="A6" s="4">
        <v>13</v>
      </c>
      <c r="B6" s="4" t="s">
        <v>72</v>
      </c>
      <c r="C6" s="7">
        <v>24245.520528054916</v>
      </c>
      <c r="D6" s="10">
        <v>0.10346427494037778</v>
      </c>
      <c r="E6" s="7">
        <v>1447812</v>
      </c>
      <c r="F6" s="7">
        <v>904024</v>
      </c>
      <c r="G6" s="108">
        <f>SUM(C6/E6)*10000</f>
        <v>167.46318256828175</v>
      </c>
      <c r="H6" s="108">
        <f>SUM(C6/F6)*10000</f>
        <v>268.19554047298431</v>
      </c>
      <c r="I6" s="108">
        <f>SUM(C6/(E6+F6)*10000)</f>
        <v>103.09188450238416</v>
      </c>
    </row>
    <row r="7" spans="1:9" x14ac:dyDescent="0.3">
      <c r="A7" s="4">
        <v>14</v>
      </c>
      <c r="B7" s="4" t="s">
        <v>73</v>
      </c>
      <c r="C7" s="7">
        <v>25853.33440802915</v>
      </c>
      <c r="D7" s="10">
        <v>0.11032538964146749</v>
      </c>
      <c r="E7" s="7">
        <v>1381317</v>
      </c>
      <c r="F7" s="7">
        <v>1085594</v>
      </c>
      <c r="G7" s="108">
        <f>SUM(C7/E7)*10000</f>
        <v>187.16438303466293</v>
      </c>
      <c r="H7" s="108">
        <f>SUM(C7/F7)*10000</f>
        <v>238.14920134073279</v>
      </c>
      <c r="I7" s="108">
        <f>SUM(C7/(E7+F7)*10000)</f>
        <v>104.80043425980568</v>
      </c>
    </row>
    <row r="8" spans="1:9" x14ac:dyDescent="0.3">
      <c r="A8" s="4">
        <v>15</v>
      </c>
      <c r="B8" s="4" t="s">
        <v>1</v>
      </c>
      <c r="C8" s="7">
        <v>25631.687169836769</v>
      </c>
      <c r="D8" s="10">
        <v>0.10937954190165194</v>
      </c>
      <c r="E8" s="7">
        <v>90415</v>
      </c>
      <c r="F8" s="7">
        <v>725242</v>
      </c>
      <c r="G8" s="36" t="s">
        <v>62</v>
      </c>
      <c r="H8" s="36" t="s">
        <v>62</v>
      </c>
      <c r="I8" s="36" t="s">
        <v>62</v>
      </c>
    </row>
    <row r="9" spans="1:9" x14ac:dyDescent="0.3">
      <c r="A9" s="4">
        <v>16</v>
      </c>
      <c r="B9" s="4" t="s">
        <v>2</v>
      </c>
      <c r="C9" s="7">
        <v>8498.2631739468907</v>
      </c>
      <c r="D9" s="10">
        <v>3.6265116953356963E-2</v>
      </c>
      <c r="E9" s="7">
        <v>7929</v>
      </c>
      <c r="F9" s="7">
        <v>13296</v>
      </c>
      <c r="G9" s="36" t="s">
        <v>62</v>
      </c>
      <c r="H9" s="36" t="s">
        <v>62</v>
      </c>
      <c r="I9" s="36" t="s">
        <v>62</v>
      </c>
    </row>
    <row r="10" spans="1:9" x14ac:dyDescent="0.3">
      <c r="A10" s="4">
        <v>17</v>
      </c>
      <c r="B10" s="4" t="s">
        <v>3</v>
      </c>
      <c r="C10" s="7">
        <v>2878.6585115455223</v>
      </c>
      <c r="D10" s="10">
        <v>1.2284261554763103E-2</v>
      </c>
      <c r="E10" s="7">
        <v>8422</v>
      </c>
      <c r="F10" s="7">
        <v>27085</v>
      </c>
      <c r="G10" s="36" t="s">
        <v>62</v>
      </c>
      <c r="H10" s="36" t="s">
        <v>62</v>
      </c>
      <c r="I10" s="36" t="s">
        <v>62</v>
      </c>
    </row>
    <row r="11" spans="1:9" x14ac:dyDescent="0.3">
      <c r="A11" s="4">
        <v>18</v>
      </c>
      <c r="B11" s="4" t="s">
        <v>4</v>
      </c>
      <c r="C11" s="7">
        <v>7097.784276292572</v>
      </c>
      <c r="D11" s="10">
        <v>3.0288774496718931E-2</v>
      </c>
      <c r="E11" s="7">
        <v>2648</v>
      </c>
      <c r="F11" s="7">
        <v>21247</v>
      </c>
      <c r="G11" s="36" t="s">
        <v>62</v>
      </c>
      <c r="H11" s="36" t="s">
        <v>62</v>
      </c>
      <c r="I11" s="36" t="s">
        <v>62</v>
      </c>
    </row>
    <row r="12" spans="1:9" x14ac:dyDescent="0.3">
      <c r="A12" s="5">
        <v>19</v>
      </c>
      <c r="B12" s="5" t="s">
        <v>5</v>
      </c>
      <c r="C12" s="8">
        <v>1755.4870751125318</v>
      </c>
      <c r="D12" s="11">
        <v>7.491288841728728E-3</v>
      </c>
      <c r="E12" s="8">
        <v>9889</v>
      </c>
      <c r="F12" s="8">
        <v>17391</v>
      </c>
      <c r="G12" s="36" t="s">
        <v>62</v>
      </c>
      <c r="H12" s="36" t="s">
        <v>62</v>
      </c>
      <c r="I12" s="36" t="s">
        <v>62</v>
      </c>
    </row>
    <row r="13" spans="1:9" x14ac:dyDescent="0.3">
      <c r="A13" s="58"/>
      <c r="B13" s="59"/>
      <c r="C13" s="60">
        <f>SUM(C4:C12)</f>
        <v>234337.12305070146</v>
      </c>
      <c r="D13" s="85">
        <f>SUM(D4:D12)</f>
        <v>1.0000000000000002</v>
      </c>
      <c r="E13" s="60">
        <f>SUM(E4:E12)</f>
        <v>8305131</v>
      </c>
      <c r="F13" s="60">
        <f>SUM(F4:F12)</f>
        <v>5056517</v>
      </c>
      <c r="G13" s="60">
        <f>SUM(C13/E13)*10000</f>
        <v>282.15945425870035</v>
      </c>
      <c r="H13" s="60">
        <f>SUM(C13/F13)*10000</f>
        <v>463.43584536688292</v>
      </c>
      <c r="I13" s="60">
        <f>SUM(C13/(E13+F13)*10000)</f>
        <v>175.38040446111248</v>
      </c>
    </row>
    <row r="14" spans="1:9" x14ac:dyDescent="0.3">
      <c r="A14" s="18" t="s">
        <v>151</v>
      </c>
      <c r="B14" s="19"/>
      <c r="C14" s="20"/>
      <c r="D14" s="20"/>
      <c r="E14" s="20"/>
      <c r="F14" s="21"/>
      <c r="G14" s="21"/>
      <c r="H14" s="21"/>
      <c r="I14" s="22"/>
    </row>
  </sheetData>
  <pageMargins left="0.70866141732282995" right="0.70866141732282995" top="0.78740157480314998" bottom="0.78740157480314998" header="0.31496062992126" footer="0.31496062992126"/>
  <pageSetup paperSize="9" scale="7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9">
    <pageSetUpPr fitToPage="1"/>
  </sheetPr>
  <dimension ref="A1:N14"/>
  <sheetViews>
    <sheetView workbookViewId="0"/>
  </sheetViews>
  <sheetFormatPr baseColWidth="10" defaultRowHeight="14.4" x14ac:dyDescent="0.3"/>
  <cols>
    <col min="1" max="1" width="10.6640625" customWidth="1"/>
    <col min="2" max="2" width="41.44140625" customWidth="1"/>
    <col min="3" max="4" width="18.6640625" customWidth="1"/>
    <col min="5" max="6" width="15.88671875" customWidth="1"/>
    <col min="7" max="9" width="20.6640625" customWidth="1"/>
    <col min="10" max="11" width="17.6640625" customWidth="1"/>
    <col min="14" max="14" width="41.5546875" customWidth="1"/>
  </cols>
  <sheetData>
    <row r="1" spans="1:14" ht="18" x14ac:dyDescent="0.35">
      <c r="A1" s="98" t="s">
        <v>122</v>
      </c>
    </row>
    <row r="3" spans="1:14" ht="50.1" customHeight="1" x14ac:dyDescent="0.3">
      <c r="A3" s="38" t="s">
        <v>58</v>
      </c>
      <c r="B3" s="38" t="s">
        <v>125</v>
      </c>
      <c r="C3" s="38" t="s">
        <v>54</v>
      </c>
      <c r="D3" s="38" t="s">
        <v>59</v>
      </c>
      <c r="E3" s="38" t="s">
        <v>181</v>
      </c>
      <c r="F3" s="38" t="s">
        <v>56</v>
      </c>
      <c r="G3" s="38" t="s">
        <v>182</v>
      </c>
      <c r="H3" s="38" t="s">
        <v>57</v>
      </c>
      <c r="I3" s="38" t="s">
        <v>183</v>
      </c>
      <c r="J3" s="38" t="s">
        <v>184</v>
      </c>
      <c r="K3" s="38" t="s">
        <v>185</v>
      </c>
      <c r="N3" s="38" t="s">
        <v>10</v>
      </c>
    </row>
    <row r="4" spans="1:14" x14ac:dyDescent="0.3">
      <c r="A4" s="3">
        <v>11</v>
      </c>
      <c r="B4" s="12" t="s">
        <v>126</v>
      </c>
      <c r="C4" s="6">
        <v>45816.724440807222</v>
      </c>
      <c r="D4" s="33">
        <v>0.19551628800569623</v>
      </c>
      <c r="E4" s="14">
        <v>2638256</v>
      </c>
      <c r="F4" s="6">
        <v>2052874</v>
      </c>
      <c r="G4" s="6">
        <f>SUM(C4)/E4*10000</f>
        <v>173.66292141781244</v>
      </c>
      <c r="H4" s="6">
        <f>SUM(C4)/F4*10000</f>
        <v>223.18332465025725</v>
      </c>
      <c r="I4" s="6">
        <f>SUM(C4/(E4+F4)*10000)</f>
        <v>97.666712371661461</v>
      </c>
      <c r="J4">
        <v>2665707</v>
      </c>
      <c r="K4" s="30">
        <f>SUM(E4/J4)</f>
        <v>0.98970216906809338</v>
      </c>
      <c r="N4" s="3" t="s">
        <v>126</v>
      </c>
    </row>
    <row r="5" spans="1:14" x14ac:dyDescent="0.3">
      <c r="A5" s="4">
        <v>12</v>
      </c>
      <c r="B5" s="12" t="s">
        <v>127</v>
      </c>
      <c r="C5" s="7">
        <v>45869.17073630479</v>
      </c>
      <c r="D5" s="34">
        <v>0.19574009503556328</v>
      </c>
      <c r="E5" s="15">
        <v>1884713</v>
      </c>
      <c r="F5" s="7">
        <v>1297611</v>
      </c>
      <c r="G5" s="7">
        <f t="shared" ref="G5:G13" si="0">SUM(C5)/E5*10000</f>
        <v>243.37483073711908</v>
      </c>
      <c r="H5" s="7">
        <f t="shared" ref="H5:H13" si="1">SUM(C5)/F5*10000</f>
        <v>353.48937960840954</v>
      </c>
      <c r="I5" s="7">
        <f t="shared" ref="I5:I13" si="2">SUM(C5/(E5+F5)*10000)</f>
        <v>144.1373371671294</v>
      </c>
      <c r="J5">
        <v>1924220</v>
      </c>
      <c r="K5" s="31">
        <f t="shared" ref="K5:K13" si="3">SUM(E5/J5)</f>
        <v>0.97946856388562642</v>
      </c>
      <c r="N5" s="4" t="s">
        <v>127</v>
      </c>
    </row>
    <row r="6" spans="1:14" x14ac:dyDescent="0.3">
      <c r="A6" s="4">
        <v>13</v>
      </c>
      <c r="B6" s="12" t="s">
        <v>128</v>
      </c>
      <c r="C6" s="7">
        <v>26966.633638325839</v>
      </c>
      <c r="D6" s="34">
        <v>0.11507623413338272</v>
      </c>
      <c r="E6" s="15">
        <v>876572</v>
      </c>
      <c r="F6" s="7">
        <v>523527</v>
      </c>
      <c r="G6" s="7">
        <f t="shared" si="0"/>
        <v>307.63740614947591</v>
      </c>
      <c r="H6" s="7">
        <f t="shared" si="1"/>
        <v>515.09537499165924</v>
      </c>
      <c r="I6" s="7">
        <f t="shared" si="2"/>
        <v>192.60519176376698</v>
      </c>
      <c r="J6">
        <v>908535</v>
      </c>
      <c r="K6" s="31">
        <f t="shared" si="3"/>
        <v>0.96481918693280944</v>
      </c>
      <c r="N6" s="4" t="s">
        <v>128</v>
      </c>
    </row>
    <row r="7" spans="1:14" x14ac:dyDescent="0.3">
      <c r="A7" s="4">
        <v>21</v>
      </c>
      <c r="B7" s="17" t="s">
        <v>129</v>
      </c>
      <c r="C7" s="7">
        <v>15830.957152794714</v>
      </c>
      <c r="D7" s="34">
        <v>6.7556334850835856E-2</v>
      </c>
      <c r="E7" s="15">
        <v>527391</v>
      </c>
      <c r="F7" s="7">
        <v>238486</v>
      </c>
      <c r="G7" s="7">
        <f t="shared" si="0"/>
        <v>300.17495848041995</v>
      </c>
      <c r="H7" s="7">
        <f t="shared" si="1"/>
        <v>663.81075420757247</v>
      </c>
      <c r="I7" s="7">
        <f t="shared" si="2"/>
        <v>206.7036502309733</v>
      </c>
      <c r="J7">
        <v>555686</v>
      </c>
      <c r="K7" s="31">
        <f t="shared" si="3"/>
        <v>0.94908095579158014</v>
      </c>
      <c r="N7" s="25" t="s">
        <v>129</v>
      </c>
    </row>
    <row r="8" spans="1:14" x14ac:dyDescent="0.3">
      <c r="A8" s="4">
        <v>22</v>
      </c>
      <c r="B8" s="17" t="s">
        <v>130</v>
      </c>
      <c r="C8" s="7">
        <v>30358.983321018113</v>
      </c>
      <c r="D8" s="34">
        <v>0.12955259894715704</v>
      </c>
      <c r="E8" s="15">
        <v>851057</v>
      </c>
      <c r="F8" s="7">
        <v>297767</v>
      </c>
      <c r="G8" s="7">
        <f t="shared" si="0"/>
        <v>356.72091670731936</v>
      </c>
      <c r="H8" s="7">
        <f t="shared" si="1"/>
        <v>1019.5549984054013</v>
      </c>
      <c r="I8" s="7">
        <f t="shared" si="2"/>
        <v>264.26139531397422</v>
      </c>
      <c r="J8">
        <v>919736</v>
      </c>
      <c r="K8" s="31">
        <f t="shared" si="3"/>
        <v>0.92532748527838427</v>
      </c>
      <c r="N8" s="25" t="s">
        <v>130</v>
      </c>
    </row>
    <row r="9" spans="1:14" x14ac:dyDescent="0.3">
      <c r="A9" s="4">
        <v>23</v>
      </c>
      <c r="B9" s="17" t="s">
        <v>131</v>
      </c>
      <c r="C9" s="7">
        <v>16853.824432833921</v>
      </c>
      <c r="D9" s="34">
        <v>7.1921273989471179E-2</v>
      </c>
      <c r="E9" s="15">
        <v>384720</v>
      </c>
      <c r="F9" s="7">
        <v>100813</v>
      </c>
      <c r="G9" s="7">
        <f t="shared" si="0"/>
        <v>438.08027741822417</v>
      </c>
      <c r="H9" s="7">
        <f t="shared" si="1"/>
        <v>1671.7907842077827</v>
      </c>
      <c r="I9" s="7">
        <f t="shared" si="2"/>
        <v>347.1200604868036</v>
      </c>
      <c r="J9">
        <v>443060</v>
      </c>
      <c r="K9" s="31">
        <f t="shared" si="3"/>
        <v>0.86832483185121656</v>
      </c>
      <c r="N9" s="25" t="s">
        <v>131</v>
      </c>
    </row>
    <row r="10" spans="1:14" x14ac:dyDescent="0.3">
      <c r="A10" s="4">
        <v>31</v>
      </c>
      <c r="B10" s="17" t="s">
        <v>132</v>
      </c>
      <c r="C10" s="7">
        <v>13492.344975147138</v>
      </c>
      <c r="D10" s="34">
        <v>5.7576643425070635E-2</v>
      </c>
      <c r="E10" s="15">
        <v>337560</v>
      </c>
      <c r="F10" s="7">
        <v>196030</v>
      </c>
      <c r="G10" s="7">
        <f t="shared" si="0"/>
        <v>399.70212629301864</v>
      </c>
      <c r="H10" s="7">
        <f t="shared" si="1"/>
        <v>688.27959879340597</v>
      </c>
      <c r="I10" s="7">
        <f t="shared" si="2"/>
        <v>252.85977951511717</v>
      </c>
      <c r="J10">
        <v>375439</v>
      </c>
      <c r="K10" s="31">
        <f t="shared" si="3"/>
        <v>0.89910744488452188</v>
      </c>
      <c r="N10" s="25" t="s">
        <v>132</v>
      </c>
    </row>
    <row r="11" spans="1:14" x14ac:dyDescent="0.3">
      <c r="A11" s="4">
        <v>32</v>
      </c>
      <c r="B11" s="17" t="s">
        <v>133</v>
      </c>
      <c r="C11" s="7">
        <v>24207.165866920823</v>
      </c>
      <c r="D11" s="34">
        <v>0.10330060193528676</v>
      </c>
      <c r="E11" s="15">
        <v>582622</v>
      </c>
      <c r="F11" s="7">
        <v>242809</v>
      </c>
      <c r="G11" s="7">
        <f t="shared" si="0"/>
        <v>415.48664257307183</v>
      </c>
      <c r="H11" s="7">
        <f t="shared" si="1"/>
        <v>996.96328665415297</v>
      </c>
      <c r="I11" s="7">
        <f t="shared" si="2"/>
        <v>293.26698254512883</v>
      </c>
      <c r="J11">
        <v>684957</v>
      </c>
      <c r="K11" s="31">
        <f t="shared" si="3"/>
        <v>0.85059646079972906</v>
      </c>
      <c r="N11" s="25" t="s">
        <v>133</v>
      </c>
    </row>
    <row r="12" spans="1:14" x14ac:dyDescent="0.3">
      <c r="A12" s="5">
        <v>33</v>
      </c>
      <c r="B12" s="13" t="s">
        <v>134</v>
      </c>
      <c r="C12" s="8">
        <v>14941.318486548922</v>
      </c>
      <c r="D12" s="35">
        <v>6.3759929677536409E-2</v>
      </c>
      <c r="E12" s="16">
        <v>222240</v>
      </c>
      <c r="F12" s="8">
        <v>106600</v>
      </c>
      <c r="G12" s="8">
        <f t="shared" si="0"/>
        <v>672.30554745090546</v>
      </c>
      <c r="H12" s="8">
        <f t="shared" si="1"/>
        <v>1401.624623503651</v>
      </c>
      <c r="I12" s="8">
        <f t="shared" si="2"/>
        <v>454.36438652684956</v>
      </c>
      <c r="J12">
        <v>261451</v>
      </c>
      <c r="K12" s="32">
        <f t="shared" si="3"/>
        <v>0.85002543497634353</v>
      </c>
      <c r="N12" s="5" t="s">
        <v>134</v>
      </c>
    </row>
    <row r="13" spans="1:14" x14ac:dyDescent="0.3">
      <c r="A13" s="61"/>
      <c r="B13" s="62"/>
      <c r="C13" s="63">
        <f>SUM(C4:C12)</f>
        <v>234337.12305070148</v>
      </c>
      <c r="D13" s="109">
        <f>SUM(D4:D12)</f>
        <v>1.0000000000000004</v>
      </c>
      <c r="E13" s="63">
        <f>SUM(E4:E12)</f>
        <v>8305131</v>
      </c>
      <c r="F13" s="63">
        <f>SUM(F4:F12)</f>
        <v>5056517</v>
      </c>
      <c r="G13" s="63">
        <f t="shared" si="0"/>
        <v>282.15945425870041</v>
      </c>
      <c r="H13" s="63">
        <f t="shared" si="1"/>
        <v>463.43584536688292</v>
      </c>
      <c r="I13" s="63">
        <f t="shared" si="2"/>
        <v>175.38040446111251</v>
      </c>
      <c r="J13" s="60">
        <f>SUM(J4:J12)</f>
        <v>8738791</v>
      </c>
      <c r="K13" s="110">
        <f t="shared" si="3"/>
        <v>0.95037528646697234</v>
      </c>
      <c r="N13" s="86" t="s">
        <v>25</v>
      </c>
    </row>
    <row r="14" spans="1:14" x14ac:dyDescent="0.3">
      <c r="A14" s="18" t="s">
        <v>151</v>
      </c>
      <c r="B14" s="19"/>
      <c r="C14" s="20"/>
      <c r="D14" s="20"/>
      <c r="E14" s="20"/>
      <c r="F14" s="21"/>
      <c r="G14" s="21"/>
      <c r="H14" s="21"/>
      <c r="I14" s="19"/>
      <c r="J14" s="24"/>
      <c r="K14" s="23"/>
    </row>
  </sheetData>
  <pageMargins left="0.70866141732282995" right="0.70866141732282995" top="0.78740157480314998" bottom="0.78740157480314998" header="0.31496062992126" footer="0.31496062992126"/>
  <pageSetup paperSize="9" scale="6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0">
    <pageSetUpPr fitToPage="1"/>
  </sheetPr>
  <dimension ref="A1:L31"/>
  <sheetViews>
    <sheetView workbookViewId="0"/>
  </sheetViews>
  <sheetFormatPr baseColWidth="10" defaultRowHeight="14.4" x14ac:dyDescent="0.3"/>
  <cols>
    <col min="1" max="2" width="17.6640625" customWidth="1"/>
    <col min="3" max="4" width="18.6640625" customWidth="1"/>
    <col min="5" max="6" width="16.21875" customWidth="1"/>
    <col min="7" max="9" width="20.6640625" customWidth="1"/>
    <col min="12" max="12" width="12.5546875" customWidth="1"/>
  </cols>
  <sheetData>
    <row r="1" spans="1:12" ht="18" x14ac:dyDescent="0.35">
      <c r="A1" s="98" t="s">
        <v>83</v>
      </c>
    </row>
    <row r="3" spans="1:12" ht="50.1" customHeight="1" x14ac:dyDescent="0.3">
      <c r="A3" s="53" t="s">
        <v>60</v>
      </c>
      <c r="B3" s="53" t="s">
        <v>61</v>
      </c>
      <c r="C3" s="38" t="s">
        <v>54</v>
      </c>
      <c r="D3" s="38" t="s">
        <v>55</v>
      </c>
      <c r="E3" s="38" t="s">
        <v>181</v>
      </c>
      <c r="F3" s="38" t="s">
        <v>56</v>
      </c>
      <c r="G3" s="53" t="s">
        <v>182</v>
      </c>
      <c r="H3" s="53" t="s">
        <v>57</v>
      </c>
      <c r="I3" s="53" t="s">
        <v>183</v>
      </c>
      <c r="L3" s="38" t="s">
        <v>10</v>
      </c>
    </row>
    <row r="4" spans="1:12" x14ac:dyDescent="0.3">
      <c r="A4" s="3">
        <v>1</v>
      </c>
      <c r="B4" s="3" t="s">
        <v>26</v>
      </c>
      <c r="C4" s="6">
        <v>30323.36215958892</v>
      </c>
      <c r="D4" s="9">
        <v>0.12940059075927174</v>
      </c>
      <c r="E4" s="6">
        <v>1531203</v>
      </c>
      <c r="F4" s="6">
        <v>1029505</v>
      </c>
      <c r="G4" s="6">
        <f>SUM(C4)/E4*10000</f>
        <v>198.03619872472115</v>
      </c>
      <c r="H4" s="6">
        <f>SUM(C4)/F4*10000</f>
        <v>294.54312664425061</v>
      </c>
      <c r="I4" s="6">
        <f>SUM(C4)/(E4+F4)*10000</f>
        <v>118.41788348999151</v>
      </c>
      <c r="L4" s="82" t="s">
        <v>26</v>
      </c>
    </row>
    <row r="5" spans="1:12" x14ac:dyDescent="0.3">
      <c r="A5" s="4">
        <v>2</v>
      </c>
      <c r="B5" s="4" t="s">
        <v>27</v>
      </c>
      <c r="C5" s="7">
        <v>26326.442318900954</v>
      </c>
      <c r="D5" s="10">
        <v>0.11234430966878831</v>
      </c>
      <c r="E5" s="7">
        <v>942125</v>
      </c>
      <c r="F5" s="7">
        <v>598910</v>
      </c>
      <c r="G5" s="7">
        <f t="shared" ref="G5:G30" si="0">SUM(C5)/E5*10000</f>
        <v>279.43682970838216</v>
      </c>
      <c r="H5" s="7">
        <f t="shared" ref="H5:H30" si="1">SUM(C5)/F5*10000</f>
        <v>439.57259553022919</v>
      </c>
      <c r="I5" s="7">
        <f t="shared" ref="I5:I30" si="2">SUM(C5)/(E5+F5)*10000</f>
        <v>170.83610897157399</v>
      </c>
      <c r="L5" s="83" t="s">
        <v>27</v>
      </c>
    </row>
    <row r="6" spans="1:12" x14ac:dyDescent="0.3">
      <c r="A6" s="4">
        <v>3</v>
      </c>
      <c r="B6" s="4" t="s">
        <v>28</v>
      </c>
      <c r="C6" s="7">
        <v>10109.68655760545</v>
      </c>
      <c r="D6" s="10">
        <v>4.3141634692758883E-2</v>
      </c>
      <c r="E6" s="7">
        <v>380460</v>
      </c>
      <c r="F6" s="7">
        <v>235993</v>
      </c>
      <c r="G6" s="7">
        <f t="shared" si="0"/>
        <v>265.72271875112892</v>
      </c>
      <c r="H6" s="7">
        <f t="shared" si="1"/>
        <v>428.38925551204693</v>
      </c>
      <c r="I6" s="7">
        <f t="shared" si="2"/>
        <v>163.99768607834579</v>
      </c>
      <c r="L6" s="83" t="s">
        <v>28</v>
      </c>
    </row>
    <row r="7" spans="1:12" x14ac:dyDescent="0.3">
      <c r="A7" s="4">
        <v>4</v>
      </c>
      <c r="B7" s="4" t="s">
        <v>29</v>
      </c>
      <c r="C7" s="7">
        <v>1121.5602845488838</v>
      </c>
      <c r="D7" s="10">
        <v>4.786097353880297E-3</v>
      </c>
      <c r="E7" s="7">
        <v>32731</v>
      </c>
      <c r="F7" s="7">
        <v>17016</v>
      </c>
      <c r="G7" s="7">
        <f t="shared" si="0"/>
        <v>342.65995067333222</v>
      </c>
      <c r="H7" s="7">
        <f t="shared" si="1"/>
        <v>659.12099468082033</v>
      </c>
      <c r="I7" s="7">
        <f t="shared" si="2"/>
        <v>225.45284832228754</v>
      </c>
      <c r="L7" s="83" t="s">
        <v>29</v>
      </c>
    </row>
    <row r="8" spans="1:12" x14ac:dyDescent="0.3">
      <c r="A8" s="4">
        <v>5</v>
      </c>
      <c r="B8" s="4" t="s">
        <v>30</v>
      </c>
      <c r="C8" s="7">
        <v>3832.3168833187324</v>
      </c>
      <c r="D8" s="10">
        <v>1.6353861622213257E-2</v>
      </c>
      <c r="E8" s="7">
        <v>147376</v>
      </c>
      <c r="F8" s="7">
        <v>78841</v>
      </c>
      <c r="G8" s="7">
        <f t="shared" si="0"/>
        <v>260.03670090915296</v>
      </c>
      <c r="H8" s="7">
        <f t="shared" si="1"/>
        <v>486.08171932354139</v>
      </c>
      <c r="I8" s="7">
        <f t="shared" si="2"/>
        <v>169.40888100004565</v>
      </c>
      <c r="L8" s="83" t="s">
        <v>30</v>
      </c>
    </row>
    <row r="9" spans="1:12" x14ac:dyDescent="0.3">
      <c r="A9" s="4">
        <v>6</v>
      </c>
      <c r="B9" s="4" t="s">
        <v>31</v>
      </c>
      <c r="C9" s="7">
        <v>1006.7370695916334</v>
      </c>
      <c r="D9" s="10">
        <v>4.296105783349634E-3</v>
      </c>
      <c r="E9" s="7">
        <v>31321</v>
      </c>
      <c r="F9" s="7">
        <v>20048</v>
      </c>
      <c r="G9" s="7">
        <f t="shared" si="0"/>
        <v>321.42558334396517</v>
      </c>
      <c r="H9" s="7">
        <f t="shared" si="1"/>
        <v>502.16334277316111</v>
      </c>
      <c r="I9" s="7">
        <f t="shared" si="2"/>
        <v>195.98144203539749</v>
      </c>
      <c r="L9" s="83" t="s">
        <v>31</v>
      </c>
    </row>
    <row r="10" spans="1:12" x14ac:dyDescent="0.3">
      <c r="A10" s="4">
        <v>7</v>
      </c>
      <c r="B10" s="4" t="s">
        <v>32</v>
      </c>
      <c r="C10" s="7">
        <v>982.01513293824519</v>
      </c>
      <c r="D10" s="10">
        <v>4.190608471052089E-3</v>
      </c>
      <c r="E10" s="7">
        <v>39516</v>
      </c>
      <c r="F10" s="7">
        <v>22815</v>
      </c>
      <c r="G10" s="7">
        <f t="shared" si="0"/>
        <v>248.51076347257953</v>
      </c>
      <c r="H10" s="7">
        <f t="shared" si="1"/>
        <v>430.42521715461106</v>
      </c>
      <c r="I10" s="7">
        <f t="shared" si="2"/>
        <v>157.5484322308715</v>
      </c>
      <c r="L10" s="83" t="s">
        <v>32</v>
      </c>
    </row>
    <row r="11" spans="1:12" x14ac:dyDescent="0.3">
      <c r="A11" s="4">
        <v>8</v>
      </c>
      <c r="B11" s="4" t="s">
        <v>33</v>
      </c>
      <c r="C11" s="7">
        <v>1500.8559005341031</v>
      </c>
      <c r="D11" s="10">
        <v>6.4046868929485664E-3</v>
      </c>
      <c r="E11" s="7">
        <v>39145</v>
      </c>
      <c r="F11" s="7">
        <v>20625</v>
      </c>
      <c r="G11" s="7">
        <f t="shared" si="0"/>
        <v>383.40934998955242</v>
      </c>
      <c r="H11" s="7">
        <f t="shared" si="1"/>
        <v>727.68770934986821</v>
      </c>
      <c r="I11" s="7">
        <f t="shared" si="2"/>
        <v>251.1052200993982</v>
      </c>
      <c r="L11" s="83" t="s">
        <v>33</v>
      </c>
    </row>
    <row r="12" spans="1:12" x14ac:dyDescent="0.3">
      <c r="A12" s="4">
        <v>9</v>
      </c>
      <c r="B12" s="4" t="s">
        <v>34</v>
      </c>
      <c r="C12" s="7">
        <v>2281.3028473672161</v>
      </c>
      <c r="D12" s="10">
        <v>9.7351320937469673E-3</v>
      </c>
      <c r="E12" s="7">
        <v>122554</v>
      </c>
      <c r="F12" s="7">
        <v>113154</v>
      </c>
      <c r="G12" s="7">
        <f t="shared" si="0"/>
        <v>186.14674734135289</v>
      </c>
      <c r="H12" s="7">
        <f t="shared" si="1"/>
        <v>201.61044659200877</v>
      </c>
      <c r="I12" s="7">
        <f t="shared" si="2"/>
        <v>96.785125976513996</v>
      </c>
      <c r="L12" s="83" t="s">
        <v>34</v>
      </c>
    </row>
    <row r="13" spans="1:12" x14ac:dyDescent="0.3">
      <c r="A13" s="4">
        <v>10</v>
      </c>
      <c r="B13" s="4" t="s">
        <v>35</v>
      </c>
      <c r="C13" s="7">
        <v>10141.240696792473</v>
      </c>
      <c r="D13" s="10">
        <v>4.3276287447628611E-2</v>
      </c>
      <c r="E13" s="7">
        <v>301438</v>
      </c>
      <c r="F13" s="7">
        <v>145152</v>
      </c>
      <c r="G13" s="7">
        <f t="shared" si="0"/>
        <v>336.42874145902215</v>
      </c>
      <c r="H13" s="7">
        <f t="shared" si="1"/>
        <v>698.66351802196812</v>
      </c>
      <c r="I13" s="7">
        <f t="shared" si="2"/>
        <v>227.08167887307087</v>
      </c>
      <c r="L13" s="83" t="s">
        <v>35</v>
      </c>
    </row>
    <row r="14" spans="1:12" x14ac:dyDescent="0.3">
      <c r="A14" s="4">
        <v>11</v>
      </c>
      <c r="B14" s="4" t="s">
        <v>36</v>
      </c>
      <c r="C14" s="7">
        <v>8798.0337970747405</v>
      </c>
      <c r="D14" s="10">
        <v>3.7544345012596181E-2</v>
      </c>
      <c r="E14" s="7">
        <v>271679</v>
      </c>
      <c r="F14" s="7">
        <v>139929</v>
      </c>
      <c r="G14" s="7">
        <f t="shared" si="0"/>
        <v>323.8393028932947</v>
      </c>
      <c r="H14" s="7">
        <f t="shared" si="1"/>
        <v>628.74985150145721</v>
      </c>
      <c r="I14" s="7">
        <f t="shared" si="2"/>
        <v>213.74788140839684</v>
      </c>
      <c r="L14" s="83" t="s">
        <v>36</v>
      </c>
    </row>
    <row r="15" spans="1:12" x14ac:dyDescent="0.3">
      <c r="A15" s="4">
        <v>12</v>
      </c>
      <c r="B15" s="4" t="s">
        <v>37</v>
      </c>
      <c r="C15" s="7">
        <v>2102.5502632412868</v>
      </c>
      <c r="D15" s="10">
        <v>8.9723311264958069E-3</v>
      </c>
      <c r="E15" s="7">
        <v>195619</v>
      </c>
      <c r="F15" s="7">
        <v>184982</v>
      </c>
      <c r="G15" s="7">
        <f t="shared" si="0"/>
        <v>107.48190427521287</v>
      </c>
      <c r="H15" s="7">
        <f t="shared" si="1"/>
        <v>113.66242462733059</v>
      </c>
      <c r="I15" s="7">
        <f t="shared" si="2"/>
        <v>55.242899079121884</v>
      </c>
      <c r="L15" s="83" t="s">
        <v>37</v>
      </c>
    </row>
    <row r="16" spans="1:12" x14ac:dyDescent="0.3">
      <c r="A16" s="4">
        <v>13</v>
      </c>
      <c r="B16" s="4" t="s">
        <v>38</v>
      </c>
      <c r="C16" s="7">
        <v>8067.3738457622494</v>
      </c>
      <c r="D16" s="10">
        <v>3.4426358661136171E-2</v>
      </c>
      <c r="E16" s="7">
        <v>287897</v>
      </c>
      <c r="F16" s="7">
        <v>148803</v>
      </c>
      <c r="G16" s="7">
        <f t="shared" si="0"/>
        <v>280.21736404902623</v>
      </c>
      <c r="H16" s="7">
        <f t="shared" si="1"/>
        <v>542.15129034779204</v>
      </c>
      <c r="I16" s="7">
        <f t="shared" si="2"/>
        <v>184.73491746650444</v>
      </c>
      <c r="L16" s="83" t="s">
        <v>38</v>
      </c>
    </row>
    <row r="17" spans="1:12" x14ac:dyDescent="0.3">
      <c r="A17" s="4">
        <v>14</v>
      </c>
      <c r="B17" s="4" t="s">
        <v>39</v>
      </c>
      <c r="C17" s="7">
        <v>2972.4540096525088</v>
      </c>
      <c r="D17" s="10">
        <v>1.2684520365172296E-2</v>
      </c>
      <c r="E17" s="7">
        <v>82421</v>
      </c>
      <c r="F17" s="7">
        <v>45750</v>
      </c>
      <c r="G17" s="7">
        <f t="shared" si="0"/>
        <v>360.64279851645927</v>
      </c>
      <c r="H17" s="7">
        <f t="shared" si="1"/>
        <v>649.71672342131342</v>
      </c>
      <c r="I17" s="7">
        <f t="shared" si="2"/>
        <v>231.91314803290206</v>
      </c>
      <c r="L17" s="83" t="s">
        <v>39</v>
      </c>
    </row>
    <row r="18" spans="1:12" x14ac:dyDescent="0.3">
      <c r="A18" s="4">
        <v>15</v>
      </c>
      <c r="B18" s="4" t="s">
        <v>40</v>
      </c>
      <c r="C18" s="7">
        <v>1556.3841663347077</v>
      </c>
      <c r="D18" s="10">
        <v>6.6416457882260789E-3</v>
      </c>
      <c r="E18" s="7">
        <v>43868</v>
      </c>
      <c r="F18" s="7">
        <v>24056</v>
      </c>
      <c r="G18" s="7">
        <f t="shared" si="0"/>
        <v>354.78803828182447</v>
      </c>
      <c r="H18" s="7">
        <f t="shared" si="1"/>
        <v>646.98377383384923</v>
      </c>
      <c r="I18" s="7">
        <f t="shared" si="2"/>
        <v>229.1361177690813</v>
      </c>
      <c r="L18" s="83" t="s">
        <v>40</v>
      </c>
    </row>
    <row r="19" spans="1:12" x14ac:dyDescent="0.3">
      <c r="A19" s="4">
        <v>16</v>
      </c>
      <c r="B19" s="4" t="s">
        <v>41</v>
      </c>
      <c r="C19" s="7">
        <v>402.66706801204555</v>
      </c>
      <c r="D19" s="10">
        <v>1.7183238522772341E-3</v>
      </c>
      <c r="E19" s="7">
        <v>12072</v>
      </c>
      <c r="F19" s="7">
        <v>7406</v>
      </c>
      <c r="G19" s="7">
        <f t="shared" si="0"/>
        <v>333.55456263423252</v>
      </c>
      <c r="H19" s="7">
        <f t="shared" si="1"/>
        <v>543.70384554691543</v>
      </c>
      <c r="I19" s="7">
        <f t="shared" si="2"/>
        <v>206.72916521821827</v>
      </c>
      <c r="L19" s="83" t="s">
        <v>41</v>
      </c>
    </row>
    <row r="20" spans="1:12" x14ac:dyDescent="0.3">
      <c r="A20" s="4">
        <v>17</v>
      </c>
      <c r="B20" s="4" t="s">
        <v>42</v>
      </c>
      <c r="C20" s="7">
        <v>15101.48574219371</v>
      </c>
      <c r="D20" s="10">
        <v>6.4443420426077078E-2</v>
      </c>
      <c r="E20" s="7">
        <v>481019</v>
      </c>
      <c r="F20" s="7">
        <v>291002</v>
      </c>
      <c r="G20" s="7">
        <f t="shared" si="0"/>
        <v>313.94780127591031</v>
      </c>
      <c r="H20" s="7">
        <f t="shared" si="1"/>
        <v>518.94783342360915</v>
      </c>
      <c r="I20" s="7">
        <f t="shared" si="2"/>
        <v>195.60977929607756</v>
      </c>
      <c r="L20" s="83" t="s">
        <v>42</v>
      </c>
    </row>
    <row r="21" spans="1:12" x14ac:dyDescent="0.3">
      <c r="A21" s="4">
        <v>18</v>
      </c>
      <c r="B21" s="4" t="s">
        <v>43</v>
      </c>
      <c r="C21" s="7">
        <v>7439.57941474979</v>
      </c>
      <c r="D21" s="10">
        <v>3.1747336136494914E-2</v>
      </c>
      <c r="E21" s="7">
        <v>192374</v>
      </c>
      <c r="F21" s="7">
        <v>123703</v>
      </c>
      <c r="G21" s="7">
        <f t="shared" si="0"/>
        <v>386.72478686047958</v>
      </c>
      <c r="H21" s="7">
        <f t="shared" si="1"/>
        <v>601.40654751701982</v>
      </c>
      <c r="I21" s="7">
        <f t="shared" si="2"/>
        <v>235.37237491971231</v>
      </c>
      <c r="L21" s="83" t="s">
        <v>43</v>
      </c>
    </row>
    <row r="22" spans="1:12" x14ac:dyDescent="0.3">
      <c r="A22" s="4">
        <v>19</v>
      </c>
      <c r="B22" s="4" t="s">
        <v>44</v>
      </c>
      <c r="C22" s="7">
        <v>21185.976055839761</v>
      </c>
      <c r="D22" s="10">
        <v>9.0408108540514676E-2</v>
      </c>
      <c r="E22" s="7">
        <v>682098</v>
      </c>
      <c r="F22" s="7">
        <v>332765</v>
      </c>
      <c r="G22" s="7">
        <f t="shared" si="0"/>
        <v>310.60017850572439</v>
      </c>
      <c r="H22" s="7">
        <f t="shared" si="1"/>
        <v>636.66479515092522</v>
      </c>
      <c r="I22" s="7">
        <f t="shared" si="2"/>
        <v>208.75700519025486</v>
      </c>
      <c r="L22" s="83" t="s">
        <v>44</v>
      </c>
    </row>
    <row r="23" spans="1:12" x14ac:dyDescent="0.3">
      <c r="A23" s="4">
        <v>20</v>
      </c>
      <c r="B23" s="4" t="s">
        <v>45</v>
      </c>
      <c r="C23" s="7">
        <v>10720.981586171391</v>
      </c>
      <c r="D23" s="10">
        <v>4.5750248388309295E-2</v>
      </c>
      <c r="E23" s="7">
        <v>274372</v>
      </c>
      <c r="F23" s="7">
        <v>133815</v>
      </c>
      <c r="G23" s="7">
        <f t="shared" si="0"/>
        <v>390.74619808768358</v>
      </c>
      <c r="H23" s="7">
        <f t="shared" si="1"/>
        <v>801.17935853016411</v>
      </c>
      <c r="I23" s="7">
        <f t="shared" si="2"/>
        <v>262.64877583488425</v>
      </c>
      <c r="L23" s="83" t="s">
        <v>45</v>
      </c>
    </row>
    <row r="24" spans="1:12" x14ac:dyDescent="0.3">
      <c r="A24" s="4">
        <v>21</v>
      </c>
      <c r="B24" s="4" t="s">
        <v>46</v>
      </c>
      <c r="C24" s="7">
        <v>11130.671970241652</v>
      </c>
      <c r="D24" s="10">
        <v>4.7498543232663171E-2</v>
      </c>
      <c r="E24" s="7">
        <v>339565</v>
      </c>
      <c r="F24" s="7">
        <v>227860</v>
      </c>
      <c r="G24" s="7">
        <f t="shared" si="0"/>
        <v>327.79208605838801</v>
      </c>
      <c r="H24" s="7">
        <f t="shared" si="1"/>
        <v>488.48731546746473</v>
      </c>
      <c r="I24" s="7">
        <f t="shared" si="2"/>
        <v>196.16111327914089</v>
      </c>
      <c r="L24" s="83" t="s">
        <v>46</v>
      </c>
    </row>
    <row r="25" spans="1:12" x14ac:dyDescent="0.3">
      <c r="A25" s="4">
        <v>22</v>
      </c>
      <c r="B25" s="4" t="s">
        <v>47</v>
      </c>
      <c r="C25" s="7">
        <v>22382.039767527185</v>
      </c>
      <c r="D25" s="10">
        <v>9.5512138564083082E-2</v>
      </c>
      <c r="E25" s="7">
        <v>791139</v>
      </c>
      <c r="F25" s="7">
        <v>441306</v>
      </c>
      <c r="G25" s="7">
        <f t="shared" si="0"/>
        <v>282.90906866590052</v>
      </c>
      <c r="H25" s="7">
        <f t="shared" si="1"/>
        <v>507.17732746727182</v>
      </c>
      <c r="I25" s="7">
        <f t="shared" si="2"/>
        <v>181.60680409695513</v>
      </c>
      <c r="L25" s="83" t="s">
        <v>47</v>
      </c>
    </row>
    <row r="26" spans="1:12" x14ac:dyDescent="0.3">
      <c r="A26" s="4">
        <v>23</v>
      </c>
      <c r="B26" s="4" t="s">
        <v>48</v>
      </c>
      <c r="C26" s="7">
        <v>16799.537441964978</v>
      </c>
      <c r="D26" s="10">
        <v>7.1689612056601931E-2</v>
      </c>
      <c r="E26" s="7">
        <v>343385</v>
      </c>
      <c r="F26" s="7">
        <v>173348</v>
      </c>
      <c r="G26" s="7">
        <f t="shared" si="0"/>
        <v>489.23329329950286</v>
      </c>
      <c r="H26" s="7">
        <f t="shared" si="1"/>
        <v>969.12208055270196</v>
      </c>
      <c r="I26" s="7">
        <f t="shared" si="2"/>
        <v>325.110597580665</v>
      </c>
      <c r="L26" s="83" t="s">
        <v>48</v>
      </c>
    </row>
    <row r="27" spans="1:12" x14ac:dyDescent="0.3">
      <c r="A27" s="4">
        <v>24</v>
      </c>
      <c r="B27" s="4" t="s">
        <v>49</v>
      </c>
      <c r="C27" s="7">
        <v>5472.9384544032855</v>
      </c>
      <c r="D27" s="10">
        <v>2.3354978430878637E-2</v>
      </c>
      <c r="E27" s="7">
        <v>168811</v>
      </c>
      <c r="F27" s="7">
        <v>103006</v>
      </c>
      <c r="G27" s="7">
        <f t="shared" si="0"/>
        <v>324.20508464515262</v>
      </c>
      <c r="H27" s="7">
        <f t="shared" si="1"/>
        <v>531.32229718689064</v>
      </c>
      <c r="I27" s="7">
        <f t="shared" si="2"/>
        <v>201.34643728697193</v>
      </c>
      <c r="L27" s="83" t="s">
        <v>49</v>
      </c>
    </row>
    <row r="28" spans="1:12" x14ac:dyDescent="0.3">
      <c r="A28" s="4">
        <v>25</v>
      </c>
      <c r="B28" s="4" t="s">
        <v>50</v>
      </c>
      <c r="C28" s="7">
        <v>8484.4011244817812</v>
      </c>
      <c r="D28" s="10">
        <v>3.6205962649144947E-2</v>
      </c>
      <c r="E28" s="7">
        <v>501067</v>
      </c>
      <c r="F28" s="7">
        <v>355434</v>
      </c>
      <c r="G28" s="7">
        <f t="shared" si="0"/>
        <v>169.32667935589015</v>
      </c>
      <c r="H28" s="7">
        <f t="shared" si="1"/>
        <v>238.70538903092503</v>
      </c>
      <c r="I28" s="7">
        <f t="shared" si="2"/>
        <v>99.058858360723235</v>
      </c>
      <c r="L28" s="83" t="s">
        <v>50</v>
      </c>
    </row>
    <row r="29" spans="1:12" x14ac:dyDescent="0.3">
      <c r="A29" s="5">
        <v>26</v>
      </c>
      <c r="B29" s="5" t="s">
        <v>51</v>
      </c>
      <c r="C29" s="8">
        <v>4094.5284918637749</v>
      </c>
      <c r="D29" s="11">
        <v>1.7472811983690172E-2</v>
      </c>
      <c r="E29" s="8">
        <v>69876</v>
      </c>
      <c r="F29" s="8">
        <v>41293</v>
      </c>
      <c r="G29" s="8">
        <f t="shared" si="0"/>
        <v>585.97064684065697</v>
      </c>
      <c r="H29" s="8">
        <f t="shared" si="1"/>
        <v>991.57932140163575</v>
      </c>
      <c r="I29" s="8">
        <f t="shared" si="2"/>
        <v>368.31567180273049</v>
      </c>
      <c r="L29" s="83" t="s">
        <v>51</v>
      </c>
    </row>
    <row r="30" spans="1:12" x14ac:dyDescent="0.3">
      <c r="A30" s="76"/>
      <c r="B30" s="77"/>
      <c r="C30" s="65">
        <f>SUM(C4:C29)</f>
        <v>234337.12305070148</v>
      </c>
      <c r="D30" s="78">
        <f>SUM(D4:D29)</f>
        <v>1.0000000000000002</v>
      </c>
      <c r="E30" s="65">
        <f>SUM(E4:E29)</f>
        <v>8305131</v>
      </c>
      <c r="F30" s="65">
        <f>SUM(F4:F29)</f>
        <v>5056517</v>
      </c>
      <c r="G30" s="65">
        <f t="shared" si="0"/>
        <v>282.15945425870041</v>
      </c>
      <c r="H30" s="65">
        <f t="shared" si="1"/>
        <v>463.43584536688292</v>
      </c>
      <c r="I30" s="65">
        <f t="shared" si="2"/>
        <v>175.38040446111251</v>
      </c>
      <c r="L30" s="84" t="s">
        <v>25</v>
      </c>
    </row>
    <row r="31" spans="1:12" x14ac:dyDescent="0.3">
      <c r="A31" s="18" t="s">
        <v>151</v>
      </c>
      <c r="B31" s="19"/>
      <c r="C31" s="20"/>
      <c r="D31" s="20"/>
      <c r="E31" s="20"/>
      <c r="F31" s="21"/>
      <c r="G31" s="21"/>
      <c r="H31" s="21"/>
      <c r="I31" s="22"/>
    </row>
  </sheetData>
  <pageMargins left="0.70866141732282995" right="0.70866141732282995" top="0.78740157480314998" bottom="0.78740157480314998" header="0.31496062992126" footer="0.31496062992126"/>
  <pageSetup paperSize="9" scale="5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8">
    <pageSetUpPr fitToPage="1"/>
  </sheetPr>
  <dimension ref="A1:O18"/>
  <sheetViews>
    <sheetView workbookViewId="0"/>
  </sheetViews>
  <sheetFormatPr baseColWidth="10" defaultRowHeight="14.4" x14ac:dyDescent="0.3"/>
  <cols>
    <col min="1" max="1" width="10.6640625" customWidth="1"/>
    <col min="2" max="2" width="38.6640625" customWidth="1"/>
    <col min="3" max="3" width="18.88671875" customWidth="1"/>
    <col min="4" max="5" width="18.6640625" customWidth="1"/>
    <col min="6" max="6" width="15.33203125" customWidth="1"/>
    <col min="7" max="8" width="13.109375" customWidth="1"/>
    <col min="9" max="9" width="15.33203125" customWidth="1"/>
    <col min="11" max="11" width="11.5546875" customWidth="1"/>
    <col min="12" max="12" width="35.44140625" bestFit="1" customWidth="1"/>
  </cols>
  <sheetData>
    <row r="1" spans="1:15" ht="18" x14ac:dyDescent="0.35">
      <c r="A1" s="98" t="s">
        <v>167</v>
      </c>
    </row>
    <row r="3" spans="1:15" ht="50.1" customHeight="1" x14ac:dyDescent="0.3">
      <c r="A3" s="53" t="s">
        <v>52</v>
      </c>
      <c r="B3" s="53" t="s">
        <v>53</v>
      </c>
      <c r="C3" s="135" t="s">
        <v>159</v>
      </c>
      <c r="D3" s="53" t="s">
        <v>123</v>
      </c>
      <c r="E3" s="53" t="s">
        <v>152</v>
      </c>
      <c r="F3" s="53" t="s">
        <v>160</v>
      </c>
      <c r="G3" s="53" t="s">
        <v>162</v>
      </c>
      <c r="H3" s="87" t="s">
        <v>163</v>
      </c>
      <c r="I3" s="53" t="s">
        <v>161</v>
      </c>
      <c r="L3" s="38" t="s">
        <v>10</v>
      </c>
      <c r="M3" s="80" t="s">
        <v>164</v>
      </c>
      <c r="N3" s="81" t="s">
        <v>165</v>
      </c>
      <c r="O3" s="81" t="s">
        <v>166</v>
      </c>
    </row>
    <row r="4" spans="1:15" x14ac:dyDescent="0.3">
      <c r="A4" s="3">
        <v>11</v>
      </c>
      <c r="B4" s="3" t="s">
        <v>70</v>
      </c>
      <c r="C4" s="136">
        <v>107734.61979979998</v>
      </c>
      <c r="D4" s="6">
        <v>106810.52408159083</v>
      </c>
      <c r="E4" s="6">
        <v>106941.52571269445</v>
      </c>
      <c r="F4" s="6">
        <f>SUM(D4-C4)</f>
        <v>-924.09571820915153</v>
      </c>
      <c r="G4" s="139">
        <f>SUM(F4/C4)</f>
        <v>-8.5775187207823341E-3</v>
      </c>
      <c r="H4" s="14">
        <f>SUM(E4-D4)</f>
        <v>131.00163110361609</v>
      </c>
      <c r="I4" s="30">
        <f>SUM(H4/D4)</f>
        <v>1.2264861747475937E-3</v>
      </c>
      <c r="L4" t="str">
        <f>CONCATENATE(A4," ",B4)</f>
        <v>11 Wohnzonen</v>
      </c>
    </row>
    <row r="5" spans="1:15" x14ac:dyDescent="0.3">
      <c r="A5" s="4">
        <v>12</v>
      </c>
      <c r="B5" s="4" t="s">
        <v>71</v>
      </c>
      <c r="C5" s="7">
        <v>31753.527835659992</v>
      </c>
      <c r="D5" s="7">
        <v>31663.081903239454</v>
      </c>
      <c r="E5" s="7">
        <v>31434.862157409178</v>
      </c>
      <c r="F5" s="7">
        <f t="shared" ref="F5:F13" si="0">SUM(D5-C5)</f>
        <v>-90.445932420538156</v>
      </c>
      <c r="G5" s="140">
        <f>SUM(F5/C5)</f>
        <v>-2.8483742936734465E-3</v>
      </c>
      <c r="H5" s="15">
        <f t="shared" ref="H5:H12" si="1">SUM(E5-D5)</f>
        <v>-228.21974583027622</v>
      </c>
      <c r="I5" s="31">
        <f t="shared" ref="I5:I12" si="2">SUM(H5/D5)</f>
        <v>-7.207755281930627E-3</v>
      </c>
      <c r="L5" t="str">
        <f t="shared" ref="L5:L12" si="3">CONCATENATE(A5," ",B5)</f>
        <v>12 Arbeitszonen</v>
      </c>
    </row>
    <row r="6" spans="1:15" x14ac:dyDescent="0.3">
      <c r="A6" s="4">
        <v>13</v>
      </c>
      <c r="B6" s="4" t="s">
        <v>72</v>
      </c>
      <c r="C6" s="7">
        <v>21541.44583882</v>
      </c>
      <c r="D6" s="7">
        <v>24989.019902933487</v>
      </c>
      <c r="E6" s="7">
        <v>24245.520528054913</v>
      </c>
      <c r="F6" s="7">
        <f t="shared" si="0"/>
        <v>3447.5740641134871</v>
      </c>
      <c r="G6" s="140">
        <f t="shared" ref="G6:G13" si="4">SUM(F6/C6)</f>
        <v>0.16004376353887018</v>
      </c>
      <c r="H6" s="15">
        <f t="shared" si="1"/>
        <v>-743.4993748785746</v>
      </c>
      <c r="I6" s="31">
        <f t="shared" si="2"/>
        <v>-2.9753042646994507E-2</v>
      </c>
      <c r="L6" t="str">
        <f t="shared" si="3"/>
        <v>13 Mischzonen</v>
      </c>
    </row>
    <row r="7" spans="1:15" x14ac:dyDescent="0.3">
      <c r="A7" s="4">
        <v>14</v>
      </c>
      <c r="B7" s="4" t="s">
        <v>73</v>
      </c>
      <c r="C7" s="7">
        <v>28623.837635510004</v>
      </c>
      <c r="D7" s="7">
        <v>25827.648641660646</v>
      </c>
      <c r="E7" s="7">
        <v>25853.334404184221</v>
      </c>
      <c r="F7" s="7">
        <f t="shared" si="0"/>
        <v>-2796.1889938493587</v>
      </c>
      <c r="G7" s="140">
        <f t="shared" si="4"/>
        <v>-9.7687425056536714E-2</v>
      </c>
      <c r="H7" s="15">
        <f t="shared" si="1"/>
        <v>25.685762523575249</v>
      </c>
      <c r="I7" s="31">
        <f t="shared" si="2"/>
        <v>9.9450642526333066E-4</v>
      </c>
      <c r="L7" t="str">
        <f t="shared" si="3"/>
        <v>14 Zentrumszonen</v>
      </c>
    </row>
    <row r="8" spans="1:15" x14ac:dyDescent="0.3">
      <c r="A8" s="4">
        <v>15</v>
      </c>
      <c r="B8" s="4" t="s">
        <v>1</v>
      </c>
      <c r="C8" s="7">
        <v>25910.196696670006</v>
      </c>
      <c r="D8" s="7">
        <v>26064.638145662935</v>
      </c>
      <c r="E8" s="7">
        <v>25631.687169785739</v>
      </c>
      <c r="F8" s="7">
        <f t="shared" si="0"/>
        <v>154.44144899292951</v>
      </c>
      <c r="G8" s="140">
        <f t="shared" si="4"/>
        <v>5.9606436338933092E-3</v>
      </c>
      <c r="H8" s="15">
        <f t="shared" si="1"/>
        <v>-432.95097587719647</v>
      </c>
      <c r="I8" s="31">
        <f t="shared" si="2"/>
        <v>-1.6610665126353882E-2</v>
      </c>
      <c r="L8" t="str">
        <f t="shared" si="3"/>
        <v>15 Zonen für öffentliche Nutzungen</v>
      </c>
    </row>
    <row r="9" spans="1:15" x14ac:dyDescent="0.3">
      <c r="A9" s="4">
        <v>16</v>
      </c>
      <c r="B9" s="4" t="s">
        <v>2</v>
      </c>
      <c r="C9" s="7">
        <v>6666.5717709010005</v>
      </c>
      <c r="D9" s="7">
        <v>7458.6478574503381</v>
      </c>
      <c r="E9" s="7">
        <v>8498.2631739468907</v>
      </c>
      <c r="F9" s="7">
        <f t="shared" si="0"/>
        <v>792.07608654933756</v>
      </c>
      <c r="G9" s="140">
        <f t="shared" si="4"/>
        <v>0.11881310421147494</v>
      </c>
      <c r="H9" s="15">
        <f t="shared" si="1"/>
        <v>1039.6153164965526</v>
      </c>
      <c r="I9" s="31">
        <f t="shared" si="2"/>
        <v>0.13938388517137132</v>
      </c>
      <c r="L9" t="str">
        <f t="shared" si="3"/>
        <v>16 eingeschränkte Bauzonen</v>
      </c>
    </row>
    <row r="10" spans="1:15" x14ac:dyDescent="0.3">
      <c r="A10" s="4">
        <v>17</v>
      </c>
      <c r="B10" s="4" t="s">
        <v>3</v>
      </c>
      <c r="C10" s="7">
        <v>2802.8472827239998</v>
      </c>
      <c r="D10" s="7">
        <v>3471.8470237045667</v>
      </c>
      <c r="E10" s="7">
        <v>2878.6585115455223</v>
      </c>
      <c r="F10" s="7">
        <f t="shared" si="0"/>
        <v>668.99974098056691</v>
      </c>
      <c r="G10" s="140">
        <f t="shared" si="4"/>
        <v>0.23868576254728618</v>
      </c>
      <c r="H10" s="15">
        <f t="shared" si="1"/>
        <v>-593.18851215904442</v>
      </c>
      <c r="I10" s="31">
        <f t="shared" si="2"/>
        <v>-0.17085675379962281</v>
      </c>
      <c r="L10" t="str">
        <f t="shared" si="3"/>
        <v>17 Tourismus- und Freizeitzonen</v>
      </c>
    </row>
    <row r="11" spans="1:15" x14ac:dyDescent="0.3">
      <c r="A11" s="4">
        <v>18</v>
      </c>
      <c r="B11" s="4" t="s">
        <v>4</v>
      </c>
      <c r="C11" s="7">
        <v>1925.8849850786999</v>
      </c>
      <c r="D11" s="7">
        <v>3853.0867118420811</v>
      </c>
      <c r="E11" s="7">
        <v>7097.784276292572</v>
      </c>
      <c r="F11" s="7">
        <f t="shared" si="0"/>
        <v>1927.2017267633812</v>
      </c>
      <c r="G11" s="140">
        <f t="shared" si="4"/>
        <v>1.0006837073318933</v>
      </c>
      <c r="H11" s="15">
        <f t="shared" si="1"/>
        <v>3244.697564450491</v>
      </c>
      <c r="I11" s="31">
        <f t="shared" si="2"/>
        <v>0.84210343735017279</v>
      </c>
      <c r="L11" t="str">
        <f t="shared" si="3"/>
        <v>18 Verkehrszonen innerhalb der Bauzonen</v>
      </c>
    </row>
    <row r="12" spans="1:15" x14ac:dyDescent="0.3">
      <c r="A12" s="5">
        <v>19</v>
      </c>
      <c r="B12" s="5" t="s">
        <v>5</v>
      </c>
      <c r="C12" s="8">
        <v>1660.3942946249999</v>
      </c>
      <c r="D12" s="8">
        <v>1899.8905599788043</v>
      </c>
      <c r="E12" s="8">
        <v>1755.4870654302058</v>
      </c>
      <c r="F12" s="8">
        <f t="shared" si="0"/>
        <v>239.49626535380435</v>
      </c>
      <c r="G12" s="141">
        <f t="shared" si="4"/>
        <v>0.1442405976273814</v>
      </c>
      <c r="H12" s="16">
        <f t="shared" si="1"/>
        <v>-144.40349454859847</v>
      </c>
      <c r="I12" s="32">
        <f t="shared" si="2"/>
        <v>-7.60062171950628E-2</v>
      </c>
      <c r="L12" t="str">
        <f t="shared" si="3"/>
        <v>19 weitere Bauzonen</v>
      </c>
    </row>
    <row r="13" spans="1:15" x14ac:dyDescent="0.3">
      <c r="A13" s="76"/>
      <c r="B13" s="77"/>
      <c r="C13" s="137">
        <f>SUM(C4:C12)</f>
        <v>228619.3261397887</v>
      </c>
      <c r="D13" s="65">
        <f>SUM(D4:D12)</f>
        <v>232038.38482806311</v>
      </c>
      <c r="E13" s="65">
        <f>SUM(E4:E12)</f>
        <v>234337.12299934364</v>
      </c>
      <c r="F13" s="63">
        <f t="shared" si="0"/>
        <v>3419.0586882744101</v>
      </c>
      <c r="G13" s="79">
        <f t="shared" si="4"/>
        <v>1.4955247861170912E-2</v>
      </c>
      <c r="H13" s="143">
        <f t="shared" ref="H13" si="5">SUM(E13-D13)</f>
        <v>2298.7381712805363</v>
      </c>
      <c r="I13" s="142">
        <f t="shared" ref="I13" si="6">SUM(H13/D13)</f>
        <v>9.9067151022614909E-3</v>
      </c>
    </row>
    <row r="14" spans="1:15" x14ac:dyDescent="0.3">
      <c r="A14" s="18" t="s">
        <v>151</v>
      </c>
      <c r="B14" s="19"/>
      <c r="C14" s="20"/>
      <c r="D14" s="20"/>
      <c r="E14" s="20"/>
      <c r="F14" s="20"/>
      <c r="G14" s="29"/>
      <c r="H14" s="20"/>
      <c r="I14" s="29"/>
    </row>
    <row r="16" spans="1:15" x14ac:dyDescent="0.3">
      <c r="L16" s="131"/>
      <c r="M16" s="145">
        <v>2012</v>
      </c>
      <c r="N16" s="145">
        <v>2017</v>
      </c>
      <c r="O16" s="145">
        <v>2022</v>
      </c>
    </row>
    <row r="17" spans="12:15" x14ac:dyDescent="0.3">
      <c r="L17" s="131" t="s">
        <v>169</v>
      </c>
      <c r="M17" s="144">
        <f>SUM(C4:C8)</f>
        <v>215563.62780645999</v>
      </c>
      <c r="N17" s="144">
        <f>SUM(D4:D8)</f>
        <v>215354.91267508734</v>
      </c>
      <c r="O17" s="144">
        <f>SUM(E4:E8)</f>
        <v>214106.92997212848</v>
      </c>
    </row>
    <row r="18" spans="12:15" x14ac:dyDescent="0.3">
      <c r="L18" s="131" t="s">
        <v>170</v>
      </c>
      <c r="M18" s="144">
        <f>SUM(C9:C12)</f>
        <v>13055.698333328699</v>
      </c>
      <c r="N18" s="144">
        <f>SUM(D9:D12)</f>
        <v>16683.472152975788</v>
      </c>
      <c r="O18" s="144">
        <f>SUM(E9:E12)</f>
        <v>20230.193027215191</v>
      </c>
    </row>
  </sheetData>
  <pageMargins left="0.70866141732282995" right="0.70866141732282995" top="0.78740157480314998" bottom="0.78740157480314998" header="0.31496062992126" footer="0.31496062992126"/>
  <pageSetup paperSize="9" scale="95" orientation="landscape" r:id="rId1"/>
  <ignoredErrors>
    <ignoredError sqref="G4:G13 H4:H12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4">
    <pageSetUpPr fitToPage="1"/>
  </sheetPr>
  <dimension ref="A1:O65"/>
  <sheetViews>
    <sheetView zoomScaleNormal="100" workbookViewId="0"/>
  </sheetViews>
  <sheetFormatPr baseColWidth="10" defaultRowHeight="14.4" x14ac:dyDescent="0.3"/>
  <cols>
    <col min="1" max="1" width="10.6640625" customWidth="1"/>
    <col min="2" max="2" width="38.6640625" customWidth="1"/>
    <col min="3" max="4" width="21.77734375" customWidth="1"/>
    <col min="5" max="5" width="18.6640625" customWidth="1"/>
    <col min="6" max="7" width="17.6640625" customWidth="1"/>
    <col min="8" max="10" width="15.6640625" customWidth="1"/>
    <col min="12" max="12" width="22.33203125" bestFit="1" customWidth="1"/>
    <col min="13" max="14" width="21.5546875" bestFit="1" customWidth="1"/>
    <col min="15" max="15" width="11.21875" bestFit="1" customWidth="1"/>
  </cols>
  <sheetData>
    <row r="1" spans="1:15" ht="18" x14ac:dyDescent="0.35">
      <c r="A1" s="98" t="s">
        <v>81</v>
      </c>
    </row>
    <row r="3" spans="1:15" ht="50.1" customHeight="1" x14ac:dyDescent="0.3">
      <c r="A3" s="53" t="s">
        <v>52</v>
      </c>
      <c r="B3" s="53" t="s">
        <v>53</v>
      </c>
      <c r="C3" s="53" t="s">
        <v>90</v>
      </c>
      <c r="D3" s="53" t="s">
        <v>91</v>
      </c>
      <c r="E3" s="53" t="s">
        <v>6</v>
      </c>
      <c r="F3" s="53" t="s">
        <v>88</v>
      </c>
      <c r="G3" s="53" t="s">
        <v>7</v>
      </c>
      <c r="H3" s="53" t="s">
        <v>11</v>
      </c>
      <c r="I3" s="53" t="s">
        <v>89</v>
      </c>
      <c r="J3" s="53" t="s">
        <v>12</v>
      </c>
      <c r="L3" s="126" t="s">
        <v>10</v>
      </c>
      <c r="M3" s="148" t="s">
        <v>8</v>
      </c>
      <c r="N3" s="148" t="s">
        <v>87</v>
      </c>
      <c r="O3" s="148" t="s">
        <v>9</v>
      </c>
    </row>
    <row r="4" spans="1:15" x14ac:dyDescent="0.3">
      <c r="A4" s="3">
        <v>11</v>
      </c>
      <c r="B4" s="3" t="s">
        <v>70</v>
      </c>
      <c r="C4" s="6">
        <v>9628.8817710625317</v>
      </c>
      <c r="D4" s="14">
        <v>17659.397847501263</v>
      </c>
      <c r="E4" s="14">
        <v>89282.127902945329</v>
      </c>
      <c r="F4" s="6">
        <f>SUM(D4-C4)</f>
        <v>8030.516076438731</v>
      </c>
      <c r="G4" s="6">
        <f>SUM(C4)</f>
        <v>9628.8817710625317</v>
      </c>
      <c r="H4" s="9">
        <f>SUM(E4/(D4+E4))</f>
        <v>0.83486865627192974</v>
      </c>
      <c r="I4" s="9">
        <f>SUM(F4/(D4+E4))</f>
        <v>7.509258933876016E-2</v>
      </c>
      <c r="J4" s="9">
        <f>SUM(G4/(D4+E4))</f>
        <v>9.003875438931E-2</v>
      </c>
      <c r="L4" s="131">
        <v>2012</v>
      </c>
      <c r="M4" s="132">
        <v>0.82</v>
      </c>
      <c r="N4" s="132">
        <v>0.06</v>
      </c>
      <c r="O4" s="132">
        <v>0.12</v>
      </c>
    </row>
    <row r="5" spans="1:15" x14ac:dyDescent="0.3">
      <c r="A5" s="4">
        <v>12</v>
      </c>
      <c r="B5" s="4" t="s">
        <v>71</v>
      </c>
      <c r="C5" s="7">
        <v>9276.9426995719641</v>
      </c>
      <c r="D5" s="15">
        <v>11639.909389722623</v>
      </c>
      <c r="E5" s="15">
        <v>19794.95276771389</v>
      </c>
      <c r="F5" s="7">
        <f t="shared" ref="F5:F7" si="0">SUM(D5-C5)</f>
        <v>2362.9666901506589</v>
      </c>
      <c r="G5" s="7">
        <f t="shared" ref="G5:G7" si="1">SUM(C5)</f>
        <v>9276.9426995719641</v>
      </c>
      <c r="H5" s="10">
        <f t="shared" ref="H5:H7" si="2">SUM(E5/(D5+E5))</f>
        <v>0.62971336309903359</v>
      </c>
      <c r="I5" s="10">
        <f>SUM(F5/(D5+E5))</f>
        <v>7.5170257732199222E-2</v>
      </c>
      <c r="J5" s="10">
        <f>SUM(G5/(D5+E5))</f>
        <v>0.29511637916876715</v>
      </c>
      <c r="L5" s="131">
        <v>2017</v>
      </c>
      <c r="M5" s="133">
        <v>0.83</v>
      </c>
      <c r="N5" s="133">
        <f>SUM(I13)</f>
        <v>5.8274573720829295E-2</v>
      </c>
      <c r="O5" s="133">
        <v>0.11</v>
      </c>
    </row>
    <row r="6" spans="1:15" ht="15" customHeight="1" x14ac:dyDescent="0.3">
      <c r="A6" s="4">
        <v>13</v>
      </c>
      <c r="B6" s="4" t="s">
        <v>72</v>
      </c>
      <c r="C6" s="7">
        <v>2218.3122432638529</v>
      </c>
      <c r="D6" s="15">
        <v>3903.7892795498246</v>
      </c>
      <c r="E6" s="15">
        <v>20341.731248505093</v>
      </c>
      <c r="F6" s="7">
        <f t="shared" si="0"/>
        <v>1685.4770362859717</v>
      </c>
      <c r="G6" s="7">
        <f t="shared" si="1"/>
        <v>2218.3122432638529</v>
      </c>
      <c r="H6" s="10">
        <f t="shared" si="2"/>
        <v>0.83898925679765535</v>
      </c>
      <c r="I6" s="10">
        <f>SUM(F6/(D6+E6))</f>
        <v>6.9517048905412299E-2</v>
      </c>
      <c r="J6" s="10">
        <f>SUM(G6/(D6+E6))</f>
        <v>9.1493694296932285E-2</v>
      </c>
      <c r="L6" s="131">
        <v>2022</v>
      </c>
      <c r="M6" s="133">
        <v>0.84028761441656252</v>
      </c>
      <c r="N6" s="133">
        <v>6.0439230065610611E-2</v>
      </c>
      <c r="O6" s="133">
        <v>9.9273155517826922E-2</v>
      </c>
    </row>
    <row r="7" spans="1:15" x14ac:dyDescent="0.3">
      <c r="A7" s="4">
        <v>14</v>
      </c>
      <c r="B7" s="4" t="s">
        <v>73</v>
      </c>
      <c r="C7" s="7">
        <v>1350.6505833294113</v>
      </c>
      <c r="D7" s="15">
        <v>2927.586733199199</v>
      </c>
      <c r="E7" s="15">
        <v>22925.747674829952</v>
      </c>
      <c r="F7" s="7">
        <f t="shared" si="0"/>
        <v>1576.9361498697876</v>
      </c>
      <c r="G7" s="7">
        <f t="shared" si="1"/>
        <v>1350.6505833294113</v>
      </c>
      <c r="H7" s="10">
        <f t="shared" si="2"/>
        <v>0.88676173498572042</v>
      </c>
      <c r="I7" s="10">
        <f>SUM(F7/(D7+E7))</f>
        <v>6.0995464839539069E-2</v>
      </c>
      <c r="J7" s="10">
        <f>SUM(G7/(D7+E7))</f>
        <v>5.2242800174740554E-2</v>
      </c>
    </row>
    <row r="8" spans="1:15" x14ac:dyDescent="0.3">
      <c r="A8" s="4">
        <v>15</v>
      </c>
      <c r="B8" s="4" t="s">
        <v>1</v>
      </c>
      <c r="C8" s="37" t="s">
        <v>158</v>
      </c>
      <c r="D8" s="37" t="s">
        <v>158</v>
      </c>
      <c r="E8" s="15">
        <v>25631.687169836769</v>
      </c>
      <c r="F8" s="37" t="s">
        <v>62</v>
      </c>
      <c r="G8" s="36" t="s">
        <v>62</v>
      </c>
      <c r="H8" s="36" t="s">
        <v>62</v>
      </c>
      <c r="I8" s="36" t="s">
        <v>62</v>
      </c>
      <c r="J8" s="36" t="s">
        <v>62</v>
      </c>
    </row>
    <row r="9" spans="1:15" x14ac:dyDescent="0.3">
      <c r="A9" s="4">
        <v>16</v>
      </c>
      <c r="B9" s="4" t="s">
        <v>2</v>
      </c>
      <c r="C9" s="37" t="s">
        <v>158</v>
      </c>
      <c r="D9" s="37" t="s">
        <v>158</v>
      </c>
      <c r="E9" s="15">
        <v>8498.2631739468907</v>
      </c>
      <c r="F9" s="37" t="s">
        <v>62</v>
      </c>
      <c r="G9" s="36" t="s">
        <v>62</v>
      </c>
      <c r="H9" s="36" t="s">
        <v>62</v>
      </c>
      <c r="I9" s="36" t="s">
        <v>62</v>
      </c>
      <c r="J9" s="36" t="s">
        <v>62</v>
      </c>
    </row>
    <row r="10" spans="1:15" x14ac:dyDescent="0.3">
      <c r="A10" s="4">
        <v>17</v>
      </c>
      <c r="B10" s="4" t="s">
        <v>3</v>
      </c>
      <c r="C10" s="37" t="s">
        <v>158</v>
      </c>
      <c r="D10" s="37" t="s">
        <v>158</v>
      </c>
      <c r="E10" s="15">
        <v>2878.6585115455223</v>
      </c>
      <c r="F10" s="37" t="s">
        <v>62</v>
      </c>
      <c r="G10" s="36" t="s">
        <v>62</v>
      </c>
      <c r="H10" s="36" t="s">
        <v>62</v>
      </c>
      <c r="I10" s="36" t="s">
        <v>62</v>
      </c>
      <c r="J10" s="36" t="s">
        <v>62</v>
      </c>
    </row>
    <row r="11" spans="1:15" x14ac:dyDescent="0.3">
      <c r="A11" s="4">
        <v>18</v>
      </c>
      <c r="B11" s="4" t="s">
        <v>4</v>
      </c>
      <c r="C11" s="37" t="s">
        <v>158</v>
      </c>
      <c r="D11" s="37" t="s">
        <v>158</v>
      </c>
      <c r="E11" s="15">
        <v>7097.784276292572</v>
      </c>
      <c r="F11" s="37" t="s">
        <v>62</v>
      </c>
      <c r="G11" s="36" t="s">
        <v>62</v>
      </c>
      <c r="H11" s="36" t="s">
        <v>62</v>
      </c>
      <c r="I11" s="36" t="s">
        <v>62</v>
      </c>
      <c r="J11" s="36" t="s">
        <v>62</v>
      </c>
    </row>
    <row r="12" spans="1:15" x14ac:dyDescent="0.3">
      <c r="A12" s="5">
        <v>19</v>
      </c>
      <c r="B12" s="4" t="s">
        <v>5</v>
      </c>
      <c r="C12" s="37" t="s">
        <v>158</v>
      </c>
      <c r="D12" s="37" t="s">
        <v>158</v>
      </c>
      <c r="E12" s="15">
        <v>1755.4870751125318</v>
      </c>
      <c r="F12" s="37" t="s">
        <v>62</v>
      </c>
      <c r="G12" s="36" t="s">
        <v>62</v>
      </c>
      <c r="H12" s="36" t="s">
        <v>62</v>
      </c>
      <c r="I12" s="36" t="s">
        <v>62</v>
      </c>
      <c r="J12" s="36" t="s">
        <v>62</v>
      </c>
    </row>
    <row r="13" spans="1:15" x14ac:dyDescent="0.3">
      <c r="A13" s="61"/>
      <c r="B13" s="111"/>
      <c r="C13" s="60">
        <f>SUM(C4:C12)</f>
        <v>22474.787297227758</v>
      </c>
      <c r="D13" s="60">
        <f>SUM(D4:D12)</f>
        <v>36130.683249972906</v>
      </c>
      <c r="E13" s="60">
        <f>SUM(E4:E12)</f>
        <v>198206.43980072855</v>
      </c>
      <c r="F13" s="60">
        <f>SUM(D13-C13)</f>
        <v>13655.895952745148</v>
      </c>
      <c r="G13" s="60">
        <f>SUM(G4:G12)</f>
        <v>22474.787297227758</v>
      </c>
      <c r="H13" s="138">
        <f t="shared" ref="H13" si="3">SUM(E13/(D13+E13))</f>
        <v>0.845817500959267</v>
      </c>
      <c r="I13" s="138">
        <f>SUM(F13/(D13+E13))</f>
        <v>5.8274573720829295E-2</v>
      </c>
      <c r="J13" s="138">
        <f>SUM(G13/(D13+E13))</f>
        <v>9.5907925319903692E-2</v>
      </c>
      <c r="K13" s="97"/>
    </row>
    <row r="14" spans="1:15" x14ac:dyDescent="0.3">
      <c r="A14" s="18" t="s">
        <v>151</v>
      </c>
      <c r="B14" s="19"/>
      <c r="C14" s="20"/>
      <c r="D14" s="20"/>
      <c r="E14" s="20"/>
      <c r="F14" s="21"/>
      <c r="G14" s="21"/>
      <c r="H14" s="21"/>
      <c r="I14" s="19"/>
      <c r="J14" s="23"/>
    </row>
    <row r="15" spans="1:15" x14ac:dyDescent="0.3">
      <c r="L15" s="131"/>
      <c r="M15" s="148" t="s">
        <v>177</v>
      </c>
      <c r="N15" s="148" t="s">
        <v>178</v>
      </c>
    </row>
    <row r="16" spans="1:15" x14ac:dyDescent="0.3">
      <c r="L16" s="131">
        <v>2012</v>
      </c>
      <c r="M16" s="146">
        <v>28159.31436447693</v>
      </c>
      <c r="N16" s="146">
        <v>42568.871076944728</v>
      </c>
    </row>
    <row r="17" spans="1:14" x14ac:dyDescent="0.3">
      <c r="L17" s="131">
        <v>2017</v>
      </c>
      <c r="M17" s="146">
        <v>25692.719352365071</v>
      </c>
      <c r="N17" s="146">
        <v>40459.686881968715</v>
      </c>
    </row>
    <row r="18" spans="1:14" x14ac:dyDescent="0.3">
      <c r="L18" s="131">
        <v>2022</v>
      </c>
      <c r="M18" s="146">
        <f>C13</f>
        <v>22474.787297227758</v>
      </c>
      <c r="N18" s="146">
        <f>D13</f>
        <v>36130.683249972906</v>
      </c>
    </row>
    <row r="19" spans="1:14" x14ac:dyDescent="0.3">
      <c r="L19" s="131" t="s">
        <v>180</v>
      </c>
      <c r="M19" s="147">
        <f>M16-M17</f>
        <v>2466.5950121118585</v>
      </c>
      <c r="N19" s="147">
        <f>N16-N17</f>
        <v>2109.1841949760128</v>
      </c>
    </row>
    <row r="20" spans="1:14" x14ac:dyDescent="0.3">
      <c r="L20" s="131" t="s">
        <v>179</v>
      </c>
      <c r="M20" s="147">
        <f>M17-M18</f>
        <v>3217.932055137313</v>
      </c>
      <c r="N20" s="147">
        <f>N17-N18</f>
        <v>4329.003631995809</v>
      </c>
    </row>
    <row r="26" spans="1:14" x14ac:dyDescent="0.3">
      <c r="A26" s="2">
        <v>2022</v>
      </c>
      <c r="B26" s="2">
        <v>2017</v>
      </c>
    </row>
    <row r="31" spans="1:14" x14ac:dyDescent="0.3">
      <c r="A31" s="2"/>
      <c r="B31" s="2"/>
      <c r="C31" s="2"/>
    </row>
    <row r="37" spans="1:5" x14ac:dyDescent="0.3">
      <c r="A37" s="2"/>
      <c r="B37" s="2"/>
      <c r="C37" s="2"/>
    </row>
    <row r="48" spans="1:5" x14ac:dyDescent="0.3">
      <c r="A48" s="2"/>
      <c r="E48" s="2"/>
    </row>
    <row r="65" spans="1:1" x14ac:dyDescent="0.3">
      <c r="A65" s="2"/>
    </row>
  </sheetData>
  <pageMargins left="0.70866141732282995" right="0.70866141732282995" top="0.78740157480314998" bottom="0.78740157480314998" header="0.31496062992126" footer="0.31496062992126"/>
  <pageSetup paperSize="9" scale="54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4">
    <pageSetUpPr fitToPage="1"/>
  </sheetPr>
  <dimension ref="A1:S65"/>
  <sheetViews>
    <sheetView zoomScaleNormal="100" workbookViewId="0"/>
  </sheetViews>
  <sheetFormatPr baseColWidth="10" defaultRowHeight="14.4" x14ac:dyDescent="0.3"/>
  <cols>
    <col min="1" max="1" width="10.6640625" customWidth="1"/>
    <col min="2" max="2" width="41.44140625" customWidth="1"/>
    <col min="3" max="4" width="20.88671875" customWidth="1"/>
    <col min="5" max="5" width="18.6640625" customWidth="1"/>
    <col min="6" max="7" width="17.6640625" customWidth="1"/>
    <col min="8" max="10" width="15.6640625" customWidth="1"/>
    <col min="11" max="12" width="17.6640625" customWidth="1"/>
    <col min="13" max="13" width="12.109375" customWidth="1"/>
    <col min="14" max="14" width="12.33203125" customWidth="1"/>
    <col min="15" max="15" width="12" customWidth="1"/>
    <col min="16" max="16" width="12.44140625" customWidth="1"/>
  </cols>
  <sheetData>
    <row r="1" spans="1:19" ht="18" x14ac:dyDescent="0.35">
      <c r="A1" s="98" t="s">
        <v>135</v>
      </c>
    </row>
    <row r="3" spans="1:19" ht="50.1" customHeight="1" x14ac:dyDescent="0.3">
      <c r="A3" s="53" t="s">
        <v>58</v>
      </c>
      <c r="B3" s="38" t="s">
        <v>125</v>
      </c>
      <c r="C3" s="53" t="s">
        <v>90</v>
      </c>
      <c r="D3" s="53" t="s">
        <v>91</v>
      </c>
      <c r="E3" s="53" t="s">
        <v>6</v>
      </c>
      <c r="F3" s="53" t="s">
        <v>88</v>
      </c>
      <c r="G3" s="53" t="s">
        <v>7</v>
      </c>
      <c r="H3" s="53" t="s">
        <v>11</v>
      </c>
      <c r="I3" s="53" t="s">
        <v>89</v>
      </c>
      <c r="J3" s="53" t="s">
        <v>12</v>
      </c>
      <c r="K3" s="38" t="s">
        <v>186</v>
      </c>
      <c r="L3" s="38" t="s">
        <v>187</v>
      </c>
      <c r="N3" s="87" t="s">
        <v>10</v>
      </c>
      <c r="O3" s="88" t="s">
        <v>8</v>
      </c>
      <c r="P3" s="89" t="s">
        <v>87</v>
      </c>
      <c r="Q3" s="90" t="s">
        <v>9</v>
      </c>
    </row>
    <row r="4" spans="1:19" x14ac:dyDescent="0.3">
      <c r="A4" s="3">
        <v>11</v>
      </c>
      <c r="B4" s="12" t="s">
        <v>126</v>
      </c>
      <c r="C4" s="6">
        <v>3639.3541574845563</v>
      </c>
      <c r="D4" s="6">
        <v>6215.1506145379608</v>
      </c>
      <c r="E4" s="6">
        <v>39601.573826269261</v>
      </c>
      <c r="F4" s="6">
        <f>SUM(D4-C4)</f>
        <v>2575.7964570534045</v>
      </c>
      <c r="G4" s="6">
        <f>SUM(C4)</f>
        <v>3639.3541574845563</v>
      </c>
      <c r="H4" s="9">
        <f>SUM(E4/(D4+E4))</f>
        <v>0.86434755669695229</v>
      </c>
      <c r="I4" s="9">
        <f>SUM(F4/(D4+E4))</f>
        <v>5.6219568039640129E-2</v>
      </c>
      <c r="J4" s="9">
        <f>SUM(G4/(D4+E4))</f>
        <v>7.943287526340756E-2</v>
      </c>
      <c r="K4" s="27">
        <f>SUM(E4/Statistik_Gemeindetypen_BFS!E4)*10000</f>
        <v>150.10512181634101</v>
      </c>
      <c r="L4" s="27">
        <f>SUM(F4/Statistik_Gemeindetypen_BFS!E4)*10000</f>
        <v>9.7632544266113843</v>
      </c>
      <c r="N4" s="112" t="s">
        <v>126</v>
      </c>
      <c r="O4" s="71"/>
      <c r="P4" s="71"/>
      <c r="Q4" s="72"/>
    </row>
    <row r="5" spans="1:19" x14ac:dyDescent="0.3">
      <c r="A5" s="4">
        <v>12</v>
      </c>
      <c r="B5" s="12" t="s">
        <v>127</v>
      </c>
      <c r="C5" s="7">
        <v>3694.0982564955311</v>
      </c>
      <c r="D5" s="7">
        <v>6079.6293461295036</v>
      </c>
      <c r="E5" s="7">
        <v>39789.541390175284</v>
      </c>
      <c r="F5" s="7">
        <f t="shared" ref="F5:F12" si="0">SUM(D5-C5)</f>
        <v>2385.5310896339724</v>
      </c>
      <c r="G5" s="7">
        <f t="shared" ref="G5:G12" si="1">SUM(C5)</f>
        <v>3694.0982564955311</v>
      </c>
      <c r="H5" s="10">
        <f t="shared" ref="H5:H13" si="2">SUM(E5/(D5+E5))</f>
        <v>0.86745717769609543</v>
      </c>
      <c r="I5" s="10">
        <f t="shared" ref="I5:I13" si="3">SUM(F5/(D5+E5))</f>
        <v>5.2007286186795149E-2</v>
      </c>
      <c r="J5" s="10">
        <f t="shared" ref="J5:J13" si="4">SUM(G5/(D5+E5))</f>
        <v>8.0535536117109383E-2</v>
      </c>
      <c r="K5" s="28">
        <f>SUM(E5/Statistik_Gemeindetypen_BFS!E5)*10000</f>
        <v>211.11724379348624</v>
      </c>
      <c r="L5" s="28">
        <f>SUM(F5/Statistik_Gemeindetypen_BFS!E5)*10000</f>
        <v>12.657264472808182</v>
      </c>
      <c r="N5" s="113" t="s">
        <v>127</v>
      </c>
      <c r="O5" s="92"/>
      <c r="P5" s="92"/>
      <c r="Q5" s="93"/>
      <c r="R5" s="17"/>
      <c r="S5" s="17"/>
    </row>
    <row r="6" spans="1:19" x14ac:dyDescent="0.3">
      <c r="A6" s="4">
        <v>13</v>
      </c>
      <c r="B6" s="12" t="s">
        <v>128</v>
      </c>
      <c r="C6" s="7">
        <v>3011.076496752843</v>
      </c>
      <c r="D6" s="7">
        <v>4559.9355789146921</v>
      </c>
      <c r="E6" s="7">
        <v>22406.698059411145</v>
      </c>
      <c r="F6" s="7">
        <f t="shared" si="0"/>
        <v>1548.8590821618491</v>
      </c>
      <c r="G6" s="7">
        <f t="shared" si="1"/>
        <v>3011.076496752843</v>
      </c>
      <c r="H6" s="10">
        <f t="shared" si="2"/>
        <v>0.83090453038847356</v>
      </c>
      <c r="I6" s="10">
        <f t="shared" si="3"/>
        <v>5.7436130253965448E-2</v>
      </c>
      <c r="J6" s="10">
        <f t="shared" si="4"/>
        <v>0.11165933935756094</v>
      </c>
      <c r="K6" s="28">
        <f>SUM(E6/Statistik_Gemeindetypen_BFS!E6)*10000</f>
        <v>255.6173144865584</v>
      </c>
      <c r="L6" s="28">
        <f>SUM(F6/Statistik_Gemeindetypen_BFS!E6)*10000</f>
        <v>17.669502130593369</v>
      </c>
      <c r="N6" s="113" t="s">
        <v>128</v>
      </c>
      <c r="O6" s="92"/>
      <c r="P6" s="92"/>
      <c r="Q6" s="93"/>
      <c r="R6" s="17"/>
      <c r="S6" s="17"/>
    </row>
    <row r="7" spans="1:19" x14ac:dyDescent="0.3">
      <c r="A7" s="4">
        <v>21</v>
      </c>
      <c r="B7" s="17" t="s">
        <v>129</v>
      </c>
      <c r="C7" s="7">
        <v>1472.052834123969</v>
      </c>
      <c r="D7" s="7">
        <v>2280.9490086992337</v>
      </c>
      <c r="E7" s="7">
        <v>13550.00814409548</v>
      </c>
      <c r="F7" s="7">
        <f t="shared" si="0"/>
        <v>808.89617457526469</v>
      </c>
      <c r="G7" s="7">
        <f t="shared" si="1"/>
        <v>1472.052834123969</v>
      </c>
      <c r="H7" s="10">
        <f t="shared" si="2"/>
        <v>0.85591843963164493</v>
      </c>
      <c r="I7" s="10">
        <f t="shared" si="3"/>
        <v>5.1095847633727341E-2</v>
      </c>
      <c r="J7" s="10">
        <f t="shared" si="4"/>
        <v>9.2985712734627704E-2</v>
      </c>
      <c r="K7" s="28">
        <f>SUM(E7/Statistik_Gemeindetypen_BFS!E7)*10000</f>
        <v>256.9252820790548</v>
      </c>
      <c r="L7" s="28">
        <f>SUM(F7/Statistik_Gemeindetypen_BFS!E7)*10000</f>
        <v>15.337693941975965</v>
      </c>
      <c r="N7" s="114" t="s">
        <v>129</v>
      </c>
      <c r="O7" s="94"/>
      <c r="P7" s="94"/>
      <c r="Q7" s="95"/>
      <c r="R7" s="26"/>
      <c r="S7" s="26"/>
    </row>
    <row r="8" spans="1:19" x14ac:dyDescent="0.3">
      <c r="A8" s="4">
        <v>22</v>
      </c>
      <c r="B8" s="17" t="s">
        <v>130</v>
      </c>
      <c r="C8" s="7">
        <v>3217.6089661700685</v>
      </c>
      <c r="D8" s="7">
        <v>5076.7132533869262</v>
      </c>
      <c r="E8" s="7">
        <v>25282.270067631187</v>
      </c>
      <c r="F8" s="7">
        <f t="shared" si="0"/>
        <v>1859.1042872168578</v>
      </c>
      <c r="G8" s="7">
        <f t="shared" si="1"/>
        <v>3217.6089661700685</v>
      </c>
      <c r="H8" s="10">
        <f t="shared" si="2"/>
        <v>0.83277723105199575</v>
      </c>
      <c r="I8" s="10">
        <f t="shared" si="3"/>
        <v>6.1237369761646919E-2</v>
      </c>
      <c r="J8" s="10">
        <f t="shared" si="4"/>
        <v>0.10598539918635731</v>
      </c>
      <c r="K8" s="28">
        <f>SUM(E8/Statistik_Gemeindetypen_BFS!E8)*10000</f>
        <v>297.06905727385106</v>
      </c>
      <c r="L8" s="28">
        <f>SUM(F8/Statistik_Gemeindetypen_BFS!E8)*10000</f>
        <v>21.84465067811977</v>
      </c>
      <c r="N8" s="114" t="s">
        <v>130</v>
      </c>
      <c r="O8" s="92"/>
      <c r="P8" s="92"/>
      <c r="Q8" s="93"/>
    </row>
    <row r="9" spans="1:19" x14ac:dyDescent="0.3">
      <c r="A9" s="4">
        <v>23</v>
      </c>
      <c r="B9" s="17" t="s">
        <v>131</v>
      </c>
      <c r="C9" s="7">
        <v>1756.1766041671474</v>
      </c>
      <c r="D9" s="7">
        <v>2887.9236931186647</v>
      </c>
      <c r="E9" s="7">
        <v>13965.900739715256</v>
      </c>
      <c r="F9" s="7">
        <f t="shared" si="0"/>
        <v>1131.7470889515173</v>
      </c>
      <c r="G9" s="7">
        <f t="shared" si="1"/>
        <v>1756.1766041671474</v>
      </c>
      <c r="H9" s="10">
        <f t="shared" si="2"/>
        <v>0.82864876131659881</v>
      </c>
      <c r="I9" s="10">
        <f t="shared" si="3"/>
        <v>6.7150758183210604E-2</v>
      </c>
      <c r="J9" s="10">
        <f t="shared" si="4"/>
        <v>0.10420048050019064</v>
      </c>
      <c r="K9" s="28">
        <f>SUM(E9/Statistik_Gemeindetypen_BFS!E9)*10000</f>
        <v>363.01467923984342</v>
      </c>
      <c r="L9" s="28">
        <f>SUM(F9/Statistik_Gemeindetypen_BFS!E9)*10000</f>
        <v>29.417422773744992</v>
      </c>
      <c r="N9" s="114" t="s">
        <v>131</v>
      </c>
      <c r="O9" s="92"/>
      <c r="P9" s="92"/>
      <c r="Q9" s="93"/>
    </row>
    <row r="10" spans="1:19" x14ac:dyDescent="0.3">
      <c r="A10" s="4">
        <v>31</v>
      </c>
      <c r="B10" s="17" t="s">
        <v>132</v>
      </c>
      <c r="C10" s="7">
        <v>1368.5432365288166</v>
      </c>
      <c r="D10" s="7">
        <v>2171.9776463601133</v>
      </c>
      <c r="E10" s="7">
        <v>11320.367328787024</v>
      </c>
      <c r="F10" s="7">
        <f t="shared" si="0"/>
        <v>803.43440983129676</v>
      </c>
      <c r="G10" s="7">
        <f t="shared" si="1"/>
        <v>1368.5432365288166</v>
      </c>
      <c r="H10" s="10">
        <f t="shared" si="2"/>
        <v>0.83902148586024961</v>
      </c>
      <c r="I10" s="10">
        <f t="shared" si="3"/>
        <v>5.9547425692955576E-2</v>
      </c>
      <c r="J10" s="10">
        <f t="shared" si="4"/>
        <v>0.10143108844679478</v>
      </c>
      <c r="K10" s="28">
        <f>SUM(E10/Statistik_Gemeindetypen_BFS!E10)*10000</f>
        <v>335.35867190386966</v>
      </c>
      <c r="L10" s="28">
        <f>SUM(F10/Statistik_Gemeindetypen_BFS!E10)*10000</f>
        <v>23.801232664749875</v>
      </c>
      <c r="N10" s="114" t="s">
        <v>132</v>
      </c>
      <c r="O10" s="92"/>
      <c r="P10" s="92"/>
      <c r="Q10" s="93"/>
    </row>
    <row r="11" spans="1:19" x14ac:dyDescent="0.3">
      <c r="A11" s="4">
        <v>32</v>
      </c>
      <c r="B11" s="17" t="s">
        <v>133</v>
      </c>
      <c r="C11" s="7">
        <v>2257.6082949273864</v>
      </c>
      <c r="D11" s="7">
        <v>3571.5619294393823</v>
      </c>
      <c r="E11" s="7">
        <v>20635.603937481439</v>
      </c>
      <c r="F11" s="7">
        <f t="shared" si="0"/>
        <v>1313.9536345119959</v>
      </c>
      <c r="G11" s="7">
        <f t="shared" si="1"/>
        <v>2257.6082949273864</v>
      </c>
      <c r="H11" s="10">
        <f t="shared" si="2"/>
        <v>0.85245848485220921</v>
      </c>
      <c r="I11" s="10">
        <f t="shared" si="3"/>
        <v>5.4279532008640392E-2</v>
      </c>
      <c r="J11" s="10">
        <f t="shared" si="4"/>
        <v>9.3261983139150378E-2</v>
      </c>
      <c r="K11" s="28">
        <f>SUM(E11/Statistik_Gemeindetypen_BFS!E11)*10000</f>
        <v>354.1851138041722</v>
      </c>
      <c r="L11" s="28">
        <f>SUM(F11/Statistik_Gemeindetypen_BFS!E11)*10000</f>
        <v>22.552420514707581</v>
      </c>
      <c r="N11" s="114" t="s">
        <v>133</v>
      </c>
      <c r="O11" s="92"/>
      <c r="P11" s="92"/>
      <c r="Q11" s="93"/>
    </row>
    <row r="12" spans="1:19" x14ac:dyDescent="0.3">
      <c r="A12" s="5">
        <v>33</v>
      </c>
      <c r="B12" s="13" t="s">
        <v>134</v>
      </c>
      <c r="C12" s="8">
        <v>2058.2684505774355</v>
      </c>
      <c r="D12" s="8">
        <v>3286.8421793864472</v>
      </c>
      <c r="E12" s="8">
        <v>11654.476307162475</v>
      </c>
      <c r="F12" s="8">
        <f t="shared" si="0"/>
        <v>1228.5737288090118</v>
      </c>
      <c r="G12" s="7">
        <f t="shared" si="1"/>
        <v>2058.2684505774355</v>
      </c>
      <c r="H12" s="10">
        <f t="shared" si="2"/>
        <v>0.78001659074830232</v>
      </c>
      <c r="I12" s="10">
        <f t="shared" si="3"/>
        <v>8.2226593986002516E-2</v>
      </c>
      <c r="J12" s="10">
        <f t="shared" si="4"/>
        <v>0.13775681526569514</v>
      </c>
      <c r="K12" s="124">
        <f>SUM(E12/Statistik_Gemeindetypen_BFS!E12)*10000</f>
        <v>524.40948106382621</v>
      </c>
      <c r="L12" s="124">
        <f>SUM(F12/Statistik_Gemeindetypen_BFS!E12)*10000</f>
        <v>55.281395284782747</v>
      </c>
      <c r="N12" s="115" t="s">
        <v>134</v>
      </c>
      <c r="O12" s="74"/>
      <c r="P12" s="74"/>
      <c r="Q12" s="75"/>
    </row>
    <row r="13" spans="1:19" x14ac:dyDescent="0.3">
      <c r="A13" s="61"/>
      <c r="B13" s="64"/>
      <c r="C13" s="63">
        <f>SUM(C4:C12)</f>
        <v>22474.787297227755</v>
      </c>
      <c r="D13" s="63">
        <f>SUM(D4:D12)</f>
        <v>36130.683249972921</v>
      </c>
      <c r="E13" s="63">
        <f>SUM(E4:E12)</f>
        <v>198206.43980072852</v>
      </c>
      <c r="F13" s="60">
        <f>SUM(F4:F12)</f>
        <v>13655.895952745168</v>
      </c>
      <c r="G13" s="60">
        <f>SUM(G4:G12)</f>
        <v>22474.787297227755</v>
      </c>
      <c r="H13" s="85">
        <f t="shared" si="2"/>
        <v>0.84581750095926689</v>
      </c>
      <c r="I13" s="85">
        <f t="shared" si="3"/>
        <v>5.8274573720829378E-2</v>
      </c>
      <c r="J13" s="85">
        <f t="shared" si="4"/>
        <v>9.5907925319903678E-2</v>
      </c>
      <c r="K13" s="125">
        <f>SUM(E13/Statistik_Gemeindetypen_BFS!E13)*10000</f>
        <v>238.65540447312452</v>
      </c>
      <c r="L13" s="125">
        <f>SUM(F13/Statistik_Gemeindetypen_BFS!E13)*10000</f>
        <v>16.442721918227623</v>
      </c>
      <c r="N13" s="91" t="s">
        <v>25</v>
      </c>
      <c r="O13" s="92"/>
      <c r="P13" s="92"/>
      <c r="Q13" s="93"/>
    </row>
    <row r="14" spans="1:19" x14ac:dyDescent="0.3">
      <c r="A14" s="18" t="s">
        <v>151</v>
      </c>
      <c r="B14" s="19"/>
      <c r="C14" s="20"/>
      <c r="D14" s="20"/>
      <c r="E14" s="20"/>
      <c r="F14" s="21"/>
      <c r="G14" s="21"/>
      <c r="H14" s="21"/>
      <c r="I14" s="19"/>
      <c r="J14" s="24"/>
      <c r="K14" s="24"/>
      <c r="L14" s="23"/>
      <c r="N14" s="73"/>
      <c r="O14" s="74"/>
      <c r="P14" s="74"/>
      <c r="Q14" s="75"/>
    </row>
    <row r="31" spans="1:3" x14ac:dyDescent="0.3">
      <c r="A31" s="2"/>
      <c r="B31" s="2"/>
      <c r="C31" s="2"/>
    </row>
    <row r="48" spans="1:5" x14ac:dyDescent="0.3">
      <c r="A48" s="2"/>
      <c r="E48" s="2"/>
    </row>
    <row r="65" spans="1:1" x14ac:dyDescent="0.3">
      <c r="A65" s="2"/>
    </row>
  </sheetData>
  <pageMargins left="0.70866141732282995" right="0.70866141732282995" top="0.78740157480314998" bottom="0.78740157480314998" header="0.31496062992126" footer="0.31496062992126"/>
  <pageSetup paperSize="9" scale="57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1">
    <pageSetUpPr fitToPage="1"/>
  </sheetPr>
  <dimension ref="A1:O31"/>
  <sheetViews>
    <sheetView workbookViewId="0"/>
  </sheetViews>
  <sheetFormatPr baseColWidth="10" defaultRowHeight="14.4" x14ac:dyDescent="0.3"/>
  <cols>
    <col min="1" max="2" width="17.6640625" customWidth="1"/>
    <col min="3" max="4" width="21.5546875" customWidth="1"/>
    <col min="5" max="5" width="18.6640625" customWidth="1"/>
    <col min="6" max="10" width="17.6640625" customWidth="1"/>
  </cols>
  <sheetData>
    <row r="1" spans="1:15" ht="18" x14ac:dyDescent="0.35">
      <c r="A1" s="98" t="s">
        <v>84</v>
      </c>
    </row>
    <row r="3" spans="1:15" ht="50.1" customHeight="1" x14ac:dyDescent="0.3">
      <c r="A3" s="53" t="s">
        <v>60</v>
      </c>
      <c r="B3" s="53" t="s">
        <v>61</v>
      </c>
      <c r="C3" s="53" t="s">
        <v>90</v>
      </c>
      <c r="D3" s="53" t="s">
        <v>91</v>
      </c>
      <c r="E3" s="53" t="s">
        <v>6</v>
      </c>
      <c r="F3" s="53" t="s">
        <v>88</v>
      </c>
      <c r="G3" s="53" t="s">
        <v>7</v>
      </c>
      <c r="H3" s="53" t="s">
        <v>11</v>
      </c>
      <c r="I3" s="53" t="s">
        <v>89</v>
      </c>
      <c r="J3" s="53" t="s">
        <v>12</v>
      </c>
      <c r="L3" s="67" t="s">
        <v>10</v>
      </c>
      <c r="M3" s="68" t="s">
        <v>8</v>
      </c>
      <c r="N3" s="69" t="s">
        <v>87</v>
      </c>
      <c r="O3" s="70" t="s">
        <v>9</v>
      </c>
    </row>
    <row r="4" spans="1:15" x14ac:dyDescent="0.3">
      <c r="A4" s="3">
        <v>1</v>
      </c>
      <c r="B4" s="3" t="s">
        <v>26</v>
      </c>
      <c r="C4" s="6">
        <v>2059.7173329091142</v>
      </c>
      <c r="D4" s="6">
        <v>3590.3350256572085</v>
      </c>
      <c r="E4" s="6">
        <v>26733.027133931711</v>
      </c>
      <c r="F4" s="6">
        <f>SUM(D4-C4)</f>
        <v>1530.6176927480942</v>
      </c>
      <c r="G4" s="6">
        <f>SUM(C4)</f>
        <v>2059.7173329091142</v>
      </c>
      <c r="H4" s="9">
        <f>SUM(E4/(D4+E4))</f>
        <v>0.88159838586626305</v>
      </c>
      <c r="I4" s="9">
        <f>SUM(F4/(D4+E4))</f>
        <v>5.0476516577963933E-2</v>
      </c>
      <c r="J4" s="9">
        <f>SUM(C4/(D4+E4))</f>
        <v>6.7925097555773042E-2</v>
      </c>
    </row>
    <row r="5" spans="1:15" x14ac:dyDescent="0.3">
      <c r="A5" s="4">
        <v>2</v>
      </c>
      <c r="B5" s="4" t="s">
        <v>27</v>
      </c>
      <c r="C5" s="7">
        <v>1757.6809627198452</v>
      </c>
      <c r="D5" s="7">
        <v>2889.5628231015844</v>
      </c>
      <c r="E5" s="7">
        <v>23436.87949579937</v>
      </c>
      <c r="F5" s="7">
        <f t="shared" ref="F5:F29" si="0">SUM(D5-C5)</f>
        <v>1131.8818603817392</v>
      </c>
      <c r="G5" s="7">
        <f t="shared" ref="G5:G29" si="1">SUM(C5)</f>
        <v>1757.6809627198452</v>
      </c>
      <c r="H5" s="10">
        <f t="shared" ref="H5:H30" si="2">SUM(E5/(D5+E5))</f>
        <v>0.89024104403856219</v>
      </c>
      <c r="I5" s="10">
        <f t="shared" ref="I5:I30" si="3">SUM(F5/(D5+E5))</f>
        <v>4.2994106331226897E-2</v>
      </c>
      <c r="J5" s="10">
        <f t="shared" ref="J5:J30" si="4">SUM(C5/(D5+E5))</f>
        <v>6.6764849630210982E-2</v>
      </c>
    </row>
    <row r="6" spans="1:15" x14ac:dyDescent="0.3">
      <c r="A6" s="4">
        <v>3</v>
      </c>
      <c r="B6" s="4" t="s">
        <v>28</v>
      </c>
      <c r="C6" s="7">
        <v>921.95574415754515</v>
      </c>
      <c r="D6" s="7">
        <v>1398.4565257684044</v>
      </c>
      <c r="E6" s="7">
        <v>8711.2300318370453</v>
      </c>
      <c r="F6" s="7">
        <f t="shared" si="0"/>
        <v>476.50078161085924</v>
      </c>
      <c r="G6" s="7">
        <f t="shared" si="1"/>
        <v>921.95574415754515</v>
      </c>
      <c r="H6" s="10">
        <f t="shared" si="2"/>
        <v>0.8616716237640073</v>
      </c>
      <c r="I6" s="10">
        <f t="shared" si="3"/>
        <v>4.7133091505432566E-2</v>
      </c>
      <c r="J6" s="10">
        <f t="shared" si="4"/>
        <v>9.1195284730560114E-2</v>
      </c>
    </row>
    <row r="7" spans="1:15" x14ac:dyDescent="0.3">
      <c r="A7" s="4">
        <v>4</v>
      </c>
      <c r="B7" s="4" t="s">
        <v>29</v>
      </c>
      <c r="C7" s="7">
        <v>96.566196134780739</v>
      </c>
      <c r="D7" s="7">
        <v>141.56959311569278</v>
      </c>
      <c r="E7" s="7">
        <v>979.99069143319105</v>
      </c>
      <c r="F7" s="7">
        <f t="shared" si="0"/>
        <v>45.003396980912044</v>
      </c>
      <c r="G7" s="7">
        <f t="shared" si="1"/>
        <v>96.566196134780739</v>
      </c>
      <c r="H7" s="10">
        <f t="shared" si="2"/>
        <v>0.87377442383970005</v>
      </c>
      <c r="I7" s="10">
        <f t="shared" si="3"/>
        <v>4.0125704878194217E-2</v>
      </c>
      <c r="J7" s="10">
        <f t="shared" si="4"/>
        <v>8.6099871282105694E-2</v>
      </c>
    </row>
    <row r="8" spans="1:15" x14ac:dyDescent="0.3">
      <c r="A8" s="4">
        <v>5</v>
      </c>
      <c r="B8" s="4" t="s">
        <v>30</v>
      </c>
      <c r="C8" s="7">
        <v>289.4658856381655</v>
      </c>
      <c r="D8" s="7">
        <v>443.09837197732946</v>
      </c>
      <c r="E8" s="7">
        <v>3389.218511341403</v>
      </c>
      <c r="F8" s="7">
        <f t="shared" si="0"/>
        <v>153.63248633916396</v>
      </c>
      <c r="G8" s="7">
        <f t="shared" si="1"/>
        <v>289.4658856381655</v>
      </c>
      <c r="H8" s="10">
        <f t="shared" si="2"/>
        <v>0.88437846204575532</v>
      </c>
      <c r="I8" s="10">
        <f t="shared" si="3"/>
        <v>4.0088669861277335E-2</v>
      </c>
      <c r="J8" s="10">
        <f t="shared" si="4"/>
        <v>7.5532868092967331E-2</v>
      </c>
    </row>
    <row r="9" spans="1:15" x14ac:dyDescent="0.3">
      <c r="A9" s="4">
        <v>6</v>
      </c>
      <c r="B9" s="4" t="s">
        <v>31</v>
      </c>
      <c r="C9" s="7">
        <v>52.480225515854464</v>
      </c>
      <c r="D9" s="7">
        <v>84.854878919874849</v>
      </c>
      <c r="E9" s="7">
        <v>921.88219067175851</v>
      </c>
      <c r="F9" s="7">
        <f t="shared" si="0"/>
        <v>32.374653404020385</v>
      </c>
      <c r="G9" s="7">
        <f t="shared" si="1"/>
        <v>52.480225515854464</v>
      </c>
      <c r="H9" s="10">
        <f t="shared" si="2"/>
        <v>0.9157129686758283</v>
      </c>
      <c r="I9" s="10">
        <f t="shared" si="3"/>
        <v>3.2158002701889822E-2</v>
      </c>
      <c r="J9" s="10">
        <f t="shared" si="4"/>
        <v>5.21290286222819E-2</v>
      </c>
    </row>
    <row r="10" spans="1:15" x14ac:dyDescent="0.3">
      <c r="A10" s="4">
        <v>7</v>
      </c>
      <c r="B10" s="4" t="s">
        <v>32</v>
      </c>
      <c r="C10" s="7">
        <v>71.911789714798573</v>
      </c>
      <c r="D10" s="7">
        <v>109.64563207020691</v>
      </c>
      <c r="E10" s="7">
        <v>872.36950086803824</v>
      </c>
      <c r="F10" s="7">
        <f t="shared" si="0"/>
        <v>37.733842355408342</v>
      </c>
      <c r="G10" s="7">
        <f t="shared" si="1"/>
        <v>71.911789714798573</v>
      </c>
      <c r="H10" s="10">
        <f t="shared" si="2"/>
        <v>0.88834629081311511</v>
      </c>
      <c r="I10" s="10">
        <f t="shared" si="3"/>
        <v>3.8424909239948818E-2</v>
      </c>
      <c r="J10" s="10">
        <f t="shared" si="4"/>
        <v>7.3228799946936055E-2</v>
      </c>
    </row>
    <row r="11" spans="1:15" x14ac:dyDescent="0.3">
      <c r="A11" s="4">
        <v>8</v>
      </c>
      <c r="B11" s="4" t="s">
        <v>33</v>
      </c>
      <c r="C11" s="7">
        <v>192.91218879569965</v>
      </c>
      <c r="D11" s="7">
        <v>274.1854882457431</v>
      </c>
      <c r="E11" s="7">
        <v>1226.67041228836</v>
      </c>
      <c r="F11" s="7">
        <f t="shared" si="0"/>
        <v>81.273299450043453</v>
      </c>
      <c r="G11" s="7">
        <f t="shared" si="1"/>
        <v>192.91218879569965</v>
      </c>
      <c r="H11" s="10">
        <f t="shared" si="2"/>
        <v>0.81731391524784636</v>
      </c>
      <c r="I11" s="10">
        <f t="shared" si="3"/>
        <v>5.4151300881797565E-2</v>
      </c>
      <c r="J11" s="10">
        <f t="shared" si="4"/>
        <v>0.12853478387035613</v>
      </c>
    </row>
    <row r="12" spans="1:15" x14ac:dyDescent="0.3">
      <c r="A12" s="4">
        <v>9</v>
      </c>
      <c r="B12" s="4" t="s">
        <v>34</v>
      </c>
      <c r="C12" s="7">
        <v>252.65713303797548</v>
      </c>
      <c r="D12" s="7">
        <v>375.13186567307764</v>
      </c>
      <c r="E12" s="7">
        <v>1906.1709816941384</v>
      </c>
      <c r="F12" s="7">
        <f t="shared" si="0"/>
        <v>122.47473263510216</v>
      </c>
      <c r="G12" s="7">
        <f t="shared" si="1"/>
        <v>252.65713303797548</v>
      </c>
      <c r="H12" s="10">
        <f t="shared" si="2"/>
        <v>0.83556244358086595</v>
      </c>
      <c r="I12" s="10">
        <f t="shared" si="3"/>
        <v>5.368631033641439E-2</v>
      </c>
      <c r="J12" s="10">
        <f t="shared" si="4"/>
        <v>0.11075124608271961</v>
      </c>
    </row>
    <row r="13" spans="1:15" x14ac:dyDescent="0.3">
      <c r="A13" s="4">
        <v>10</v>
      </c>
      <c r="B13" s="4" t="s">
        <v>35</v>
      </c>
      <c r="C13" s="7">
        <v>1246.7531193435316</v>
      </c>
      <c r="D13" s="7">
        <v>1886.3679300361159</v>
      </c>
      <c r="E13" s="7">
        <v>8254.8727667563562</v>
      </c>
      <c r="F13" s="7">
        <f t="shared" si="0"/>
        <v>639.61481069258434</v>
      </c>
      <c r="G13" s="7">
        <f t="shared" si="1"/>
        <v>1246.7531193435316</v>
      </c>
      <c r="H13" s="10">
        <f t="shared" si="2"/>
        <v>0.81399041927554805</v>
      </c>
      <c r="I13" s="10">
        <f t="shared" si="3"/>
        <v>6.3070666579769202E-2</v>
      </c>
      <c r="J13" s="10">
        <f t="shared" si="4"/>
        <v>0.12293891414468266</v>
      </c>
    </row>
    <row r="14" spans="1:15" x14ac:dyDescent="0.3">
      <c r="A14" s="4">
        <v>11</v>
      </c>
      <c r="B14" s="4" t="s">
        <v>36</v>
      </c>
      <c r="C14" s="7">
        <v>788.59835954076732</v>
      </c>
      <c r="D14" s="7">
        <v>1295.8576960799082</v>
      </c>
      <c r="E14" s="7">
        <v>7502.1761009948323</v>
      </c>
      <c r="F14" s="7">
        <f t="shared" si="0"/>
        <v>507.25933653914092</v>
      </c>
      <c r="G14" s="7">
        <f t="shared" si="1"/>
        <v>788.59835954076732</v>
      </c>
      <c r="H14" s="10">
        <f t="shared" si="2"/>
        <v>0.85271053442522937</v>
      </c>
      <c r="I14" s="10">
        <f t="shared" si="3"/>
        <v>5.7655988626436019E-2</v>
      </c>
      <c r="J14" s="10">
        <f t="shared" si="4"/>
        <v>8.9633476948334581E-2</v>
      </c>
    </row>
    <row r="15" spans="1:15" x14ac:dyDescent="0.3">
      <c r="A15" s="4">
        <v>12</v>
      </c>
      <c r="B15" s="4" t="s">
        <v>37</v>
      </c>
      <c r="C15" s="7">
        <v>63.581003235675027</v>
      </c>
      <c r="D15" s="7">
        <v>132.19343008480953</v>
      </c>
      <c r="E15" s="7">
        <v>1970.3568331564773</v>
      </c>
      <c r="F15" s="7">
        <f t="shared" si="0"/>
        <v>68.612426849134508</v>
      </c>
      <c r="G15" s="7">
        <f t="shared" si="1"/>
        <v>63.581003235675027</v>
      </c>
      <c r="H15" s="10">
        <f t="shared" si="2"/>
        <v>0.93712710112289044</v>
      </c>
      <c r="I15" s="10">
        <f t="shared" si="3"/>
        <v>3.2632954392900815E-2</v>
      </c>
      <c r="J15" s="10">
        <f t="shared" si="4"/>
        <v>3.0239944484208761E-2</v>
      </c>
    </row>
    <row r="16" spans="1:15" x14ac:dyDescent="0.3">
      <c r="A16" s="4">
        <v>13</v>
      </c>
      <c r="B16" s="4" t="s">
        <v>38</v>
      </c>
      <c r="C16" s="7">
        <v>530.98927561858693</v>
      </c>
      <c r="D16" s="7">
        <v>898.6162543917261</v>
      </c>
      <c r="E16" s="7">
        <v>7168.7575913705232</v>
      </c>
      <c r="F16" s="7">
        <f t="shared" si="0"/>
        <v>367.62697877313917</v>
      </c>
      <c r="G16" s="7">
        <f t="shared" si="1"/>
        <v>530.98927561858693</v>
      </c>
      <c r="H16" s="10">
        <f t="shared" si="2"/>
        <v>0.88861105589351552</v>
      </c>
      <c r="I16" s="10">
        <f t="shared" si="3"/>
        <v>4.5569597467737505E-2</v>
      </c>
      <c r="J16" s="10">
        <f t="shared" si="4"/>
        <v>6.5819346638747001E-2</v>
      </c>
    </row>
    <row r="17" spans="1:10" x14ac:dyDescent="0.3">
      <c r="A17" s="4">
        <v>14</v>
      </c>
      <c r="B17" s="4" t="s">
        <v>39</v>
      </c>
      <c r="C17" s="7">
        <v>241.92541559066629</v>
      </c>
      <c r="D17" s="7">
        <v>384.85590343989611</v>
      </c>
      <c r="E17" s="7">
        <v>2587.5981062126129</v>
      </c>
      <c r="F17" s="7">
        <f t="shared" si="0"/>
        <v>142.93048784922982</v>
      </c>
      <c r="G17" s="7">
        <f t="shared" si="1"/>
        <v>241.92541559066629</v>
      </c>
      <c r="H17" s="10">
        <f t="shared" si="2"/>
        <v>0.87052586778798069</v>
      </c>
      <c r="I17" s="10">
        <f t="shared" si="3"/>
        <v>4.8085012378690742E-2</v>
      </c>
      <c r="J17" s="10">
        <f t="shared" si="4"/>
        <v>8.1389119833328652E-2</v>
      </c>
    </row>
    <row r="18" spans="1:10" x14ac:dyDescent="0.3">
      <c r="A18" s="4">
        <v>15</v>
      </c>
      <c r="B18" s="4" t="s">
        <v>40</v>
      </c>
      <c r="C18" s="7">
        <v>94.990156296525498</v>
      </c>
      <c r="D18" s="7">
        <v>162.76935293982567</v>
      </c>
      <c r="E18" s="7">
        <v>1393.614813394882</v>
      </c>
      <c r="F18" s="7">
        <f t="shared" si="0"/>
        <v>67.779196643300168</v>
      </c>
      <c r="G18" s="7">
        <f t="shared" si="1"/>
        <v>94.990156296525498</v>
      </c>
      <c r="H18" s="10">
        <f t="shared" si="2"/>
        <v>0.89541826725007856</v>
      </c>
      <c r="I18" s="10">
        <f t="shared" si="3"/>
        <v>4.3549143013270626E-2</v>
      </c>
      <c r="J18" s="10">
        <f t="shared" si="4"/>
        <v>6.1032589736650801E-2</v>
      </c>
    </row>
    <row r="19" spans="1:10" x14ac:dyDescent="0.3">
      <c r="A19" s="4">
        <v>16</v>
      </c>
      <c r="B19" s="4" t="s">
        <v>41</v>
      </c>
      <c r="C19" s="7">
        <v>32.82204651939773</v>
      </c>
      <c r="D19" s="7">
        <v>50.875045161049322</v>
      </c>
      <c r="E19" s="7">
        <v>351.7920228509962</v>
      </c>
      <c r="F19" s="7">
        <f t="shared" si="0"/>
        <v>18.052998641651591</v>
      </c>
      <c r="G19" s="7">
        <f t="shared" si="1"/>
        <v>32.82204651939773</v>
      </c>
      <c r="H19" s="10">
        <f t="shared" si="2"/>
        <v>0.87365481510018239</v>
      </c>
      <c r="I19" s="10">
        <f t="shared" si="3"/>
        <v>4.4833561211694489E-2</v>
      </c>
      <c r="J19" s="10">
        <f t="shared" si="4"/>
        <v>8.1511623688123105E-2</v>
      </c>
    </row>
    <row r="20" spans="1:10" x14ac:dyDescent="0.3">
      <c r="A20" s="4">
        <v>17</v>
      </c>
      <c r="B20" s="4" t="s">
        <v>42</v>
      </c>
      <c r="C20" s="7">
        <v>1045.0391563922283</v>
      </c>
      <c r="D20" s="7">
        <v>1727.6236848064234</v>
      </c>
      <c r="E20" s="7">
        <v>13373.862057387287</v>
      </c>
      <c r="F20" s="7">
        <f t="shared" si="0"/>
        <v>682.58452841419512</v>
      </c>
      <c r="G20" s="7">
        <f t="shared" si="1"/>
        <v>1045.0391563922283</v>
      </c>
      <c r="H20" s="10">
        <f t="shared" si="2"/>
        <v>0.88559909175165297</v>
      </c>
      <c r="I20" s="10">
        <f t="shared" si="3"/>
        <v>4.5199826034801778E-2</v>
      </c>
      <c r="J20" s="10">
        <f t="shared" si="4"/>
        <v>6.9201082213545248E-2</v>
      </c>
    </row>
    <row r="21" spans="1:10" x14ac:dyDescent="0.3">
      <c r="A21" s="4">
        <v>18</v>
      </c>
      <c r="B21" s="4" t="s">
        <v>43</v>
      </c>
      <c r="C21" s="7">
        <v>643.4599529427328</v>
      </c>
      <c r="D21" s="7">
        <v>1059.5598243150046</v>
      </c>
      <c r="E21" s="7">
        <v>6380.0195904347856</v>
      </c>
      <c r="F21" s="7">
        <f t="shared" si="0"/>
        <v>416.09987137227176</v>
      </c>
      <c r="G21" s="7">
        <f t="shared" si="1"/>
        <v>643.4599529427328</v>
      </c>
      <c r="H21" s="10">
        <f t="shared" si="2"/>
        <v>0.85757799396370316</v>
      </c>
      <c r="I21" s="10">
        <f t="shared" si="3"/>
        <v>5.5930563836351782E-2</v>
      </c>
      <c r="J21" s="10">
        <f t="shared" si="4"/>
        <v>8.649144219994509E-2</v>
      </c>
    </row>
    <row r="22" spans="1:10" x14ac:dyDescent="0.3">
      <c r="A22" s="4">
        <v>19</v>
      </c>
      <c r="B22" s="4" t="s">
        <v>44</v>
      </c>
      <c r="C22" s="7">
        <v>1816.4691345238466</v>
      </c>
      <c r="D22" s="7">
        <v>2799.9618681650945</v>
      </c>
      <c r="E22" s="7">
        <v>18386.014187674667</v>
      </c>
      <c r="F22" s="7">
        <f t="shared" si="0"/>
        <v>983.49273364124792</v>
      </c>
      <c r="G22" s="7">
        <f t="shared" si="1"/>
        <v>1816.4691345238466</v>
      </c>
      <c r="H22" s="10">
        <f t="shared" si="2"/>
        <v>0.86783890150799525</v>
      </c>
      <c r="I22" s="10">
        <f t="shared" si="3"/>
        <v>4.6421875067217178E-2</v>
      </c>
      <c r="J22" s="10">
        <f t="shared" si="4"/>
        <v>8.5739223424787639E-2</v>
      </c>
    </row>
    <row r="23" spans="1:10" x14ac:dyDescent="0.3">
      <c r="A23" s="4">
        <v>20</v>
      </c>
      <c r="B23" s="4" t="s">
        <v>45</v>
      </c>
      <c r="C23" s="7">
        <v>948.94717263585335</v>
      </c>
      <c r="D23" s="7">
        <v>1449.5114238050955</v>
      </c>
      <c r="E23" s="7">
        <v>9271.470162366295</v>
      </c>
      <c r="F23" s="7">
        <f t="shared" si="0"/>
        <v>500.5642511692422</v>
      </c>
      <c r="G23" s="7">
        <f t="shared" si="1"/>
        <v>948.94717263585335</v>
      </c>
      <c r="H23" s="10">
        <f t="shared" si="2"/>
        <v>0.86479676211040524</v>
      </c>
      <c r="I23" s="10">
        <f t="shared" si="3"/>
        <v>4.6690151190531104E-2</v>
      </c>
      <c r="J23" s="10">
        <f t="shared" si="4"/>
        <v>8.8513086699063659E-2</v>
      </c>
    </row>
    <row r="24" spans="1:10" x14ac:dyDescent="0.3">
      <c r="A24" s="4">
        <v>21</v>
      </c>
      <c r="B24" s="4" t="s">
        <v>46</v>
      </c>
      <c r="C24" s="7">
        <v>880.83955871879346</v>
      </c>
      <c r="D24" s="7">
        <v>1590.1714140887871</v>
      </c>
      <c r="E24" s="7">
        <v>9540.5005561528651</v>
      </c>
      <c r="F24" s="7">
        <f t="shared" si="0"/>
        <v>709.3318553699936</v>
      </c>
      <c r="G24" s="7">
        <f t="shared" si="1"/>
        <v>880.83955871879346</v>
      </c>
      <c r="H24" s="10">
        <f t="shared" si="2"/>
        <v>0.85713608142076403</v>
      </c>
      <c r="I24" s="10">
        <f t="shared" si="3"/>
        <v>6.3727675855188612E-2</v>
      </c>
      <c r="J24" s="10">
        <f t="shared" si="4"/>
        <v>7.9136242724047332E-2</v>
      </c>
    </row>
    <row r="25" spans="1:10" x14ac:dyDescent="0.3">
      <c r="A25" s="4">
        <v>22</v>
      </c>
      <c r="B25" s="4" t="s">
        <v>47</v>
      </c>
      <c r="C25" s="7">
        <v>2871.4228229081914</v>
      </c>
      <c r="D25" s="7">
        <v>4615.5639968971336</v>
      </c>
      <c r="E25" s="7">
        <v>17766.475770630052</v>
      </c>
      <c r="F25" s="7">
        <f t="shared" si="0"/>
        <v>1744.1411739889422</v>
      </c>
      <c r="G25" s="7">
        <f t="shared" si="1"/>
        <v>2871.4228229081914</v>
      </c>
      <c r="H25" s="10">
        <f t="shared" si="2"/>
        <v>0.79378269162073467</v>
      </c>
      <c r="I25" s="10">
        <f t="shared" si="3"/>
        <v>7.7925925970313767E-2</v>
      </c>
      <c r="J25" s="10">
        <f t="shared" si="4"/>
        <v>0.12829138240895155</v>
      </c>
    </row>
    <row r="26" spans="1:10" x14ac:dyDescent="0.3">
      <c r="A26" s="4">
        <v>23</v>
      </c>
      <c r="B26" s="4" t="s">
        <v>48</v>
      </c>
      <c r="C26" s="7">
        <v>3295.6527194887649</v>
      </c>
      <c r="D26" s="7">
        <v>5137.5562771050763</v>
      </c>
      <c r="E26" s="7">
        <v>11661.981164859902</v>
      </c>
      <c r="F26" s="7">
        <f t="shared" si="0"/>
        <v>1841.9035576163114</v>
      </c>
      <c r="G26" s="7">
        <f t="shared" si="1"/>
        <v>3295.6527194887649</v>
      </c>
      <c r="H26" s="10">
        <f t="shared" si="2"/>
        <v>0.69418465866378309</v>
      </c>
      <c r="I26" s="10">
        <f t="shared" si="3"/>
        <v>0.10964013527034772</v>
      </c>
      <c r="J26" s="10">
        <f t="shared" si="4"/>
        <v>0.19617520606586922</v>
      </c>
    </row>
    <row r="27" spans="1:10" x14ac:dyDescent="0.3">
      <c r="A27" s="4">
        <v>24</v>
      </c>
      <c r="B27" s="4" t="s">
        <v>49</v>
      </c>
      <c r="C27" s="7">
        <v>623.94550691335303</v>
      </c>
      <c r="D27" s="7">
        <v>940.61248448825563</v>
      </c>
      <c r="E27" s="7">
        <v>4532.3259699150294</v>
      </c>
      <c r="F27" s="7">
        <f t="shared" si="0"/>
        <v>316.6669775749026</v>
      </c>
      <c r="G27" s="7">
        <f t="shared" si="1"/>
        <v>623.94550691335303</v>
      </c>
      <c r="H27" s="10">
        <f t="shared" si="2"/>
        <v>0.82813391885825416</v>
      </c>
      <c r="I27" s="10">
        <f t="shared" si="3"/>
        <v>5.7860504044244511E-2</v>
      </c>
      <c r="J27" s="10">
        <f t="shared" si="4"/>
        <v>0.11400557709750124</v>
      </c>
    </row>
    <row r="28" spans="1:10" x14ac:dyDescent="0.3">
      <c r="A28" s="4">
        <v>25</v>
      </c>
      <c r="B28" s="4" t="s">
        <v>50</v>
      </c>
      <c r="C28" s="7">
        <v>1228.2855540767989</v>
      </c>
      <c r="D28" s="7">
        <v>2036.8764425407703</v>
      </c>
      <c r="E28" s="7">
        <v>6447.5246819410113</v>
      </c>
      <c r="F28" s="7">
        <f t="shared" si="0"/>
        <v>808.5908884639714</v>
      </c>
      <c r="G28" s="7">
        <f t="shared" si="1"/>
        <v>1228.2855540767989</v>
      </c>
      <c r="H28" s="10">
        <f t="shared" si="2"/>
        <v>0.75992690436766919</v>
      </c>
      <c r="I28" s="10">
        <f t="shared" si="3"/>
        <v>9.5303236681110987E-2</v>
      </c>
      <c r="J28" s="10">
        <f t="shared" si="4"/>
        <v>0.14476985895121988</v>
      </c>
    </row>
    <row r="29" spans="1:10" x14ac:dyDescent="0.3">
      <c r="A29" s="5">
        <v>26</v>
      </c>
      <c r="B29" s="5" t="s">
        <v>51</v>
      </c>
      <c r="C29" s="8">
        <v>425.71888385826742</v>
      </c>
      <c r="D29" s="8">
        <v>654.87001709881338</v>
      </c>
      <c r="E29" s="8">
        <v>3439.6584747649613</v>
      </c>
      <c r="F29" s="8">
        <f t="shared" si="0"/>
        <v>229.15113324054596</v>
      </c>
      <c r="G29" s="8">
        <f t="shared" si="1"/>
        <v>425.71888385826742</v>
      </c>
      <c r="H29" s="11">
        <f t="shared" si="2"/>
        <v>0.840062166278705</v>
      </c>
      <c r="I29" s="11">
        <f t="shared" si="3"/>
        <v>5.5965206664428273E-2</v>
      </c>
      <c r="J29" s="11">
        <f t="shared" si="4"/>
        <v>0.10397262705686679</v>
      </c>
    </row>
    <row r="30" spans="1:10" x14ac:dyDescent="0.3">
      <c r="A30" s="61"/>
      <c r="B30" s="64"/>
      <c r="C30" s="63">
        <f>SUM(C4:C29)</f>
        <v>22474.787297227758</v>
      </c>
      <c r="D30" s="63">
        <f>SUM(D4:D29)</f>
        <v>36130.683249972906</v>
      </c>
      <c r="E30" s="63">
        <f>SUM(E4:E29)</f>
        <v>198206.43980072855</v>
      </c>
      <c r="F30" s="63">
        <f>SUM(F4:F29)</f>
        <v>13655.89595274515</v>
      </c>
      <c r="G30" s="63">
        <f>SUM(G4:G29)</f>
        <v>22474.787297227758</v>
      </c>
      <c r="H30" s="66">
        <f t="shared" si="2"/>
        <v>0.845817500959267</v>
      </c>
      <c r="I30" s="66">
        <f t="shared" si="3"/>
        <v>5.8274573720829302E-2</v>
      </c>
      <c r="J30" s="66">
        <f t="shared" si="4"/>
        <v>9.5907925319903692E-2</v>
      </c>
    </row>
    <row r="31" spans="1:10" x14ac:dyDescent="0.3">
      <c r="A31" s="18" t="s">
        <v>151</v>
      </c>
      <c r="B31" s="19"/>
      <c r="C31" s="20"/>
      <c r="D31" s="20"/>
      <c r="E31" s="20"/>
      <c r="F31" s="21"/>
      <c r="G31" s="21"/>
      <c r="H31" s="21"/>
      <c r="I31" s="19"/>
      <c r="J31" s="23"/>
    </row>
  </sheetData>
  <pageMargins left="0.70866141732282995" right="0.70866141732282995" top="0.78740157480314998" bottom="0.78740157480314998" header="0.31496062992126" footer="0.31496062992126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9</vt:i4>
      </vt:variant>
    </vt:vector>
  </HeadingPairs>
  <TitlesOfParts>
    <vt:vector size="21" baseType="lpstr">
      <vt:lpstr>Inhalt</vt:lpstr>
      <vt:lpstr>Legende</vt:lpstr>
      <vt:lpstr>Statistik_Hauptnutzung</vt:lpstr>
      <vt:lpstr>Statistik_Gemeindetypen_BFS</vt:lpstr>
      <vt:lpstr>Statistik_Kantone</vt:lpstr>
      <vt:lpstr>Vergleich_2012_2017_2022_HN</vt:lpstr>
      <vt:lpstr>Analyse_unüberb_Hauptnutzung</vt:lpstr>
      <vt:lpstr>Analyse_unüberb_Gemtypen_BFS</vt:lpstr>
      <vt:lpstr>Analyse_unüberbaut_Kantone</vt:lpstr>
      <vt:lpstr>Analyse_Erschl_OeV_HN</vt:lpstr>
      <vt:lpstr>Analyse_Erschl_OeV_Gemtypen_BFS</vt:lpstr>
      <vt:lpstr>Analyse_Erschl_OeV_Kantone</vt:lpstr>
      <vt:lpstr>Analyse_Erschl_OeV_Gemtypen_BFS!Print_Area</vt:lpstr>
      <vt:lpstr>Analyse_Erschl_OeV_HN!Print_Area</vt:lpstr>
      <vt:lpstr>Analyse_Erschl_OeV_Kantone!Print_Area</vt:lpstr>
      <vt:lpstr>Analyse_unüberb_Gemtypen_BFS!Print_Area</vt:lpstr>
      <vt:lpstr>Analyse_unüberb_Hauptnutzung!Print_Area</vt:lpstr>
      <vt:lpstr>Analyse_unüberbaut_Kantone!Print_Area</vt:lpstr>
      <vt:lpstr>Statistik_Gemeindetypen_BFS!Print_Area</vt:lpstr>
      <vt:lpstr>Statistik_Kantone!Print_Area</vt:lpstr>
      <vt:lpstr>Vergleich_2012_2017_2022_HN!Print_Area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2006-09-21T08:52:22Z</dcterms:created>
  <dcterms:modified xsi:type="dcterms:W3CDTF">2023-08-03T08:51:25Z</dcterms:modified>
</cp:coreProperties>
</file>