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E4"/>
  <c r="E5"/>
  <c r="E6"/>
  <c r="E7"/>
  <c r="E8"/>
  <c r="E9"/>
  <c r="E13"/>
  <c r="C13"/>
  <c r="D13"/>
  <c r="F13" s="1"/>
  <c r="C13" i="5"/>
  <c r="D13"/>
  <c r="E13"/>
  <c r="F13"/>
  <c r="G13"/>
  <c r="H6" i="7"/>
  <c r="I6"/>
  <c r="J6"/>
  <c r="H7"/>
  <c r="I7"/>
  <c r="J7"/>
  <c r="H8"/>
  <c r="I8"/>
  <c r="J8"/>
  <c r="H9"/>
  <c r="I9"/>
  <c r="J9"/>
  <c r="H10"/>
  <c r="I10"/>
  <c r="J10"/>
  <c r="H11"/>
  <c r="I11"/>
  <c r="J11"/>
  <c r="H12"/>
  <c r="I12"/>
  <c r="J12"/>
  <c r="I4"/>
  <c r="J4"/>
  <c r="H4"/>
  <c r="D13"/>
  <c r="E13"/>
  <c r="H13" s="1"/>
  <c r="F13"/>
  <c r="G13"/>
  <c r="C13"/>
  <c r="H5" i="9"/>
  <c r="I5"/>
  <c r="J5"/>
  <c r="H6"/>
  <c r="I6"/>
  <c r="J6"/>
  <c r="H7"/>
  <c r="I7"/>
  <c r="J7"/>
  <c r="I4"/>
  <c r="J4"/>
  <c r="H4"/>
  <c r="D13"/>
  <c r="E13"/>
  <c r="H13" s="1"/>
  <c r="F13"/>
  <c r="G13"/>
  <c r="C13"/>
  <c r="F13" i="10"/>
  <c r="E13"/>
  <c r="C13"/>
  <c r="D9" s="1"/>
  <c r="I6"/>
  <c r="I7"/>
  <c r="I8"/>
  <c r="I9"/>
  <c r="I10"/>
  <c r="I11"/>
  <c r="I12"/>
  <c r="I4"/>
  <c r="H6"/>
  <c r="H7"/>
  <c r="H8"/>
  <c r="H9"/>
  <c r="H10"/>
  <c r="H11"/>
  <c r="H12"/>
  <c r="H4"/>
  <c r="G6"/>
  <c r="G7"/>
  <c r="G8"/>
  <c r="G9"/>
  <c r="G10"/>
  <c r="G11"/>
  <c r="G12"/>
  <c r="G4"/>
  <c r="F13" i="11"/>
  <c r="E13"/>
  <c r="C13"/>
  <c r="D10" s="1"/>
  <c r="I5"/>
  <c r="I6"/>
  <c r="I7"/>
  <c r="I4"/>
  <c r="H5"/>
  <c r="H6"/>
  <c r="H7"/>
  <c r="H4"/>
  <c r="G5"/>
  <c r="G6"/>
  <c r="G7"/>
  <c r="G4"/>
  <c r="I13" i="7" l="1"/>
  <c r="J13"/>
  <c r="I13" i="9"/>
  <c r="J13"/>
  <c r="D12" i="10"/>
  <c r="D11"/>
  <c r="D8"/>
  <c r="D4"/>
  <c r="I13"/>
  <c r="D7"/>
  <c r="H13"/>
  <c r="D6"/>
  <c r="D10"/>
  <c r="G13"/>
  <c r="D5" i="11"/>
  <c r="I13"/>
  <c r="G13"/>
  <c r="D8"/>
  <c r="D4"/>
  <c r="D9"/>
  <c r="D7"/>
  <c r="H13"/>
  <c r="D6"/>
</calcChain>
</file>

<file path=xl/sharedStrings.xml><?xml version="1.0" encoding="utf-8"?>
<sst xmlns="http://schemas.openxmlformats.org/spreadsheetml/2006/main" count="340" uniqueCount="142">
  <si>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</si>
  <si>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</si>
  <si>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</si>
  <si>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</si>
  <si>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</si>
  <si>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</si>
  <si>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</si>
  <si>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</si>
  <si>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</si>
  <si>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</si>
  <si>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</si>
  <si>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</si>
  <si>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</si>
  <si>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</si>
  <si>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</si>
  <si>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</si>
  <si>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Verkehrszonen innerhalb der Bauzonen</t>
  </si>
  <si>
    <t>weitere Bauzonen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</si>
  <si>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</si>
  <si>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</si>
  <si>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</si>
  <si>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</si>
  <si>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</si>
  <si>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</si>
  <si>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</si>
  <si>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</si>
  <si>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</si>
  <si>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</si>
  <si>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</si>
  <si>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</si>
  <si>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</si>
  <si>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</si>
  <si>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</si>
  <si>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</si>
  <si>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</si>
  <si>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</si>
  <si>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</si>
  <si>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</si>
  <si>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</si>
  <si>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</si>
  <si>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</si>
  <si>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</si>
  <si>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</si>
  <si>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</si>
  <si>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</si>
  <si>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</si>
  <si>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</si>
  <si>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</si>
  <si>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</si>
  <si>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oui</t>
  </si>
  <si>
    <t>157/158</t>
  </si>
  <si>
    <t>non</t>
  </si>
  <si>
    <t xml:space="preserve">Dans les données des plans d'affectation, les surfaces de transport sont souvent répertoriées séparément. </t>
  </si>
  <si>
    <t xml:space="preserve">La composition des données des plans d'affectation et des plans directeurs a changé depuis 2007. </t>
  </si>
  <si>
    <t>Les résultats de 2007 et 2012 ne sont pas comparables.</t>
  </si>
  <si>
    <t>Stand der Daten</t>
  </si>
  <si>
    <t>Vollständigkleit</t>
  </si>
  <si>
    <t>Anzahl Gemeinden</t>
  </si>
  <si>
    <t>Zonentypen</t>
  </si>
  <si>
    <t>Anzahl Zonen innerhalb der Bauzonen</t>
  </si>
  <si>
    <t>Spezialzonen</t>
  </si>
  <si>
    <t>Bemerkungen</t>
  </si>
  <si>
    <t>Achtung: Die Resultate von 2007 und 2012 sind nicht vergleichbar (siehe Bemerkungen im Faktenblatt).</t>
  </si>
  <si>
    <t>Faktenblatt Kanton TI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</si>
  <si>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</si>
  <si>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</si>
  <si>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</si>
  <si>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</si>
  <si>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</si>
  <si>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</si>
  <si>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</si>
  <si>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</si>
  <si>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</si>
  <si>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</si>
  <si>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</si>
  <si>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</si>
  <si>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</si>
  <si>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</si>
  <si>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</si>
  <si>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</si>
  <si>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</si>
  <si>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</si>
  <si>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</si>
  <si>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</si>
  <si>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La commune de Mairengo n'a pas de zones à bâtir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</si>
  <si>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</si>
  <si>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</si>
  <si>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</si>
  <si>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</si>
  <si>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</si>
  <si>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</si>
  <si>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12.2012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</si>
  <si>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</si>
  <si>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</si>
  <si>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</si>
  <si>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</si>
  <si>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</si>
  <si>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</si>
  <si>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</si>
  <si>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</si>
  <si>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</si>
  <si>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</si>
  <si>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</si>
  <si>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</si>
  <si>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</si>
  <si>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</si>
  <si>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</si>
  <si>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</si>
  <si>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</si>
  <si>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</si>
  <si>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</si>
  <si>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</si>
  <si>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</si>
  <si>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</si>
  <si>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</si>
  <si>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</si>
  <si>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</si>
  <si>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</si>
  <si>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</si>
  <si>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</si>
  <si>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</si>
  <si>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</si>
  <si>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</si>
  <si>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</si>
  <si>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</si>
  <si>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</si>
  <si>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</si>
  <si>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</si>
  <si>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</si>
  <si>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</si>
  <si>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</si>
  <si>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</si>
  <si>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</si>
  <si>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</si>
  <si>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</si>
  <si>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</si>
  <si>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</si>
  <si>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</si>
  <si>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</si>
  <si>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</si>
  <si>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Kanton TI</t>
  </si>
  <si>
    <t>Le jeu de données se compose de données des plans d'affectation (dans 111 communes) et du plan directeur cantonal (dans 140 sections pour le reste du territoire).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</si>
</sst>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7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72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2" fillId="0" borderId="5" xfId="1" applyNumberFormat="1" applyFont="1" applyBorder="1" applyAlignment="1">
      <alignment horizontal="right"/>
    </xf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indent="1"/>
    </xf>
    <xf numFmtId="0" fontId="8" fillId="0" borderId="11" xfId="0" applyFont="1" applyBorder="1" applyAlignment="1">
      <alignment vertical="top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5" fillId="0" borderId="4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9" fillId="0" borderId="8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0" fontId="10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1" fillId="0" borderId="0" xfId="1" applyFont="1"/>
    <xf numFmtId="0" fontId="13" fillId="0" borderId="0" xfId="2" applyFont="1" applyAlignment="1" applyProtection="1">
      <alignment vertical="top"/>
    </xf>
    <xf numFmtId="0" fontId="14" fillId="0" borderId="0" xfId="0" applyFont="1" applyAlignment="1">
      <alignment vertical="top"/>
    </xf>
    <xf numFmtId="0" fontId="14" fillId="0" borderId="0" xfId="3"/>
    <xf numFmtId="49" fontId="14" fillId="0" borderId="4" xfId="3" applyNumberFormat="1" applyBorder="1" applyAlignment="1">
      <alignment horizontal="left" vertical="top" wrapText="1"/>
    </xf>
    <xf numFmtId="49" fontId="14" fillId="0" borderId="8" xfId="3" applyNumberFormat="1" applyBorder="1" applyAlignment="1">
      <alignment horizontal="left" vertical="top" wrapText="1"/>
    </xf>
    <xf numFmtId="49" fontId="14" fillId="0" borderId="5" xfId="3" applyNumberFormat="1" applyBorder="1" applyAlignment="1">
      <alignment horizontal="left" vertical="top" wrapText="1"/>
    </xf>
    <xf numFmtId="49" fontId="14" fillId="0" borderId="12" xfId="3" applyNumberFormat="1" applyFill="1" applyBorder="1" applyAlignment="1">
      <alignment horizontal="left" vertical="top" wrapText="1"/>
    </xf>
    <xf numFmtId="49" fontId="14" fillId="0" borderId="12" xfId="3" applyNumberFormat="1" applyBorder="1" applyAlignment="1">
      <alignment horizontal="left" vertical="top" wrapText="1"/>
    </xf>
    <xf numFmtId="49" fontId="14" fillId="0" borderId="11" xfId="3" applyNumberFormat="1" applyBorder="1" applyAlignment="1">
      <alignment horizontal="left" vertical="top" wrapText="1"/>
    </xf>
    <xf numFmtId="49" fontId="14" fillId="0" borderId="10" xfId="3" applyNumberFormat="1" applyBorder="1" applyAlignment="1">
      <alignment horizontal="left" vertical="top" wrapText="1"/>
    </xf>
    <xf numFmtId="0" fontId="14" fillId="0" borderId="0" xfId="3" applyAlignment="1">
      <alignment vertical="top"/>
    </xf>
    <xf numFmtId="0" fontId="11" fillId="0" borderId="0" xfId="1" applyFont="1" applyAlignment="1">
      <alignment horizontal="right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5" fillId="5" borderId="4" xfId="3" applyNumberFormat="1" applyFont="1" applyFill="1" applyBorder="1" applyAlignment="1">
      <alignment horizontal="left" vertical="top" wrapText="1"/>
    </xf>
    <xf numFmtId="49" fontId="15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</c:title>
    <c:plotArea>
      <c:layout>
        <c:manualLayout>
          <c:layoutTarget val="inner"/>
          <c:xMode val="edge"/>
          <c:yMode val="edge"/>
          <c:x val="0.38841583128100216"/>
          <c:y val="0.14187242013250545"/>
          <c:w val="0.5625973845780291"/>
          <c:h val="0.68168857747407208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7998.70840635481</c:v>
                </c:pt>
                <c:pt idx="1">
                  <c:v>1308.2107002959999</c:v>
                </c:pt>
                <c:pt idx="2">
                  <c:v>164.30257983720702</c:v>
                </c:pt>
                <c:pt idx="3">
                  <c:v>556.75619565446198</c:v>
                </c:pt>
                <c:pt idx="4">
                  <c:v>1317.58660607568</c:v>
                </c:pt>
                <c:pt idx="5">
                  <c:v>101.936749499999</c:v>
                </c:pt>
                <c:pt idx="6">
                  <c:v>29.560703733749797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4213120"/>
        <c:axId val="124214656"/>
      </c:barChart>
      <c:catAx>
        <c:axId val="124213120"/>
        <c:scaling>
          <c:orientation val="maxMin"/>
        </c:scaling>
        <c:axPos val="l"/>
        <c:tickLblPos val="nextTo"/>
        <c:crossAx val="124214656"/>
        <c:crosses val="autoZero"/>
        <c:auto val="1"/>
        <c:lblAlgn val="ctr"/>
        <c:lblOffset val="100"/>
      </c:catAx>
      <c:valAx>
        <c:axId val="124214656"/>
        <c:scaling>
          <c:orientation val="minMax"/>
        </c:scaling>
        <c:axPos val="t"/>
        <c:majorGridlines/>
        <c:numFmt formatCode="#,##0" sourceLinked="1"/>
        <c:tickLblPos val="high"/>
        <c:crossAx val="12421312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146.223543477514</c:v>
                </c:pt>
                <c:pt idx="1">
                  <c:v>16.8241852721948</c:v>
                </c:pt>
                <c:pt idx="2">
                  <c:v>3.5749706159750798</c:v>
                </c:pt>
                <c:pt idx="3">
                  <c:v>49.371230985113904</c:v>
                </c:pt>
                <c:pt idx="4">
                  <c:v>37.105771879718596</c:v>
                </c:pt>
                <c:pt idx="5">
                  <c:v>0.55172938911973501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631.08077102843993</c:v>
                </c:pt>
                <c:pt idx="1">
                  <c:v>79.045609380831308</c:v>
                </c:pt>
                <c:pt idx="2">
                  <c:v>35.459256235045103</c:v>
                </c:pt>
                <c:pt idx="3">
                  <c:v>65.882293837355604</c:v>
                </c:pt>
                <c:pt idx="4">
                  <c:v>187.48243421756098</c:v>
                </c:pt>
                <c:pt idx="5">
                  <c:v>19.541054036958599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1158.2544996086599</c:v>
                </c:pt>
                <c:pt idx="1">
                  <c:v>199.75585625414499</c:v>
                </c:pt>
                <c:pt idx="2">
                  <c:v>60.789352285851201</c:v>
                </c:pt>
                <c:pt idx="3">
                  <c:v>70.889067874317902</c:v>
                </c:pt>
                <c:pt idx="4">
                  <c:v>293.90347043796896</c:v>
                </c:pt>
                <c:pt idx="5">
                  <c:v>20.534631566910299</c:v>
                </c:pt>
                <c:pt idx="6">
                  <c:v>3.6488930261556298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3203.7270435397299</c:v>
                </c:pt>
                <c:pt idx="1">
                  <c:v>542.01830429077097</c:v>
                </c:pt>
                <c:pt idx="2">
                  <c:v>46.377180001584499</c:v>
                </c:pt>
                <c:pt idx="3">
                  <c:v>238.06993734898199</c:v>
                </c:pt>
                <c:pt idx="4">
                  <c:v>442.25973748055503</c:v>
                </c:pt>
                <c:pt idx="5">
                  <c:v>31.098259297553199</c:v>
                </c:pt>
                <c:pt idx="6">
                  <c:v>14.5806905031356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2859.4225407131198</c:v>
                </c:pt>
                <c:pt idx="1">
                  <c:v>470.56674341342801</c:v>
                </c:pt>
                <c:pt idx="2">
                  <c:v>18.101821742691698</c:v>
                </c:pt>
                <c:pt idx="3">
                  <c:v>132.543663760539</c:v>
                </c:pt>
                <c:pt idx="4">
                  <c:v>356.83517635944997</c:v>
                </c:pt>
                <c:pt idx="5">
                  <c:v>30.211075985708401</c:v>
                </c:pt>
                <c:pt idx="6">
                  <c:v>11.3311209282082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7238528"/>
        <c:axId val="127240064"/>
      </c:barChart>
      <c:catAx>
        <c:axId val="127238528"/>
        <c:scaling>
          <c:orientation val="maxMin"/>
        </c:scaling>
        <c:axPos val="l"/>
        <c:tickLblPos val="nextTo"/>
        <c:crossAx val="127240064"/>
        <c:crosses val="autoZero"/>
        <c:auto val="1"/>
        <c:lblAlgn val="ctr"/>
        <c:lblOffset val="100"/>
      </c:catAx>
      <c:valAx>
        <c:axId val="127240064"/>
        <c:scaling>
          <c:orientation val="minMax"/>
        </c:scaling>
        <c:axPos val="t"/>
        <c:majorGridlines/>
        <c:numFmt formatCode="#,##0" sourceLinked="1"/>
        <c:tickLblPos val="high"/>
        <c:crossAx val="127238528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1.8280894388818851E-2</c:v>
                </c:pt>
                <c:pt idx="1">
                  <c:v>1.2860455345651287E-2</c:v>
                </c:pt>
                <c:pt idx="2">
                  <c:v>2.175845684713331E-2</c:v>
                </c:pt>
                <c:pt idx="3">
                  <c:v>8.8676572500403672E-2</c:v>
                </c:pt>
                <c:pt idx="4">
                  <c:v>2.8161922829793476E-2</c:v>
                </c:pt>
                <c:pt idx="5">
                  <c:v>5.4124679041124956E-3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7.889783445002739E-2</c:v>
                </c:pt>
                <c:pt idx="1">
                  <c:v>6.0422689911293383E-2</c:v>
                </c:pt>
                <c:pt idx="2">
                  <c:v>0.21581679389866343</c:v>
                </c:pt>
                <c:pt idx="3">
                  <c:v>0.11833239498773425</c:v>
                </c:pt>
                <c:pt idx="4">
                  <c:v>0.14229230593806005</c:v>
                </c:pt>
                <c:pt idx="5">
                  <c:v>0.19169783207726387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0.1448051912787644</c:v>
                </c:pt>
                <c:pt idx="1">
                  <c:v>0.15269394789859184</c:v>
                </c:pt>
                <c:pt idx="2">
                  <c:v>0.36998415946871044</c:v>
                </c:pt>
                <c:pt idx="3">
                  <c:v>0.12732515356439791</c:v>
                </c:pt>
                <c:pt idx="4">
                  <c:v>0.22306197754658702</c:v>
                </c:pt>
                <c:pt idx="5">
                  <c:v>0.20144483232260316</c:v>
                </c:pt>
                <c:pt idx="6">
                  <c:v>0.12343728247078092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0.40053054618088224</c:v>
                </c:pt>
                <c:pt idx="1">
                  <c:v>0.41432034217890784</c:v>
                </c:pt>
                <c:pt idx="2">
                  <c:v>0.28226689899127394</c:v>
                </c:pt>
                <c:pt idx="3">
                  <c:v>0.42760177614082345</c:v>
                </c:pt>
                <c:pt idx="4">
                  <c:v>0.33565895456980771</c:v>
                </c:pt>
                <c:pt idx="5">
                  <c:v>0.30507407008048043</c:v>
                </c:pt>
                <c:pt idx="6">
                  <c:v>0.49324570475303875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0.3574855337015071</c:v>
                </c:pt>
                <c:pt idx="1">
                  <c:v>0.35970256466555556</c:v>
                </c:pt>
                <c:pt idx="2">
                  <c:v>0.11017369079421892</c:v>
                </c:pt>
                <c:pt idx="3">
                  <c:v>0.23806410280664075</c:v>
                </c:pt>
                <c:pt idx="4">
                  <c:v>0.27082483911575178</c:v>
                </c:pt>
                <c:pt idx="5">
                  <c:v>0.29637079761554003</c:v>
                </c:pt>
                <c:pt idx="6">
                  <c:v>0.38331701277618035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7377408"/>
        <c:axId val="127378944"/>
      </c:barChart>
      <c:catAx>
        <c:axId val="127377408"/>
        <c:scaling>
          <c:orientation val="maxMin"/>
        </c:scaling>
        <c:axPos val="l"/>
        <c:tickLblPos val="nextTo"/>
        <c:crossAx val="127378944"/>
        <c:crosses val="autoZero"/>
        <c:auto val="1"/>
        <c:lblAlgn val="ctr"/>
        <c:lblOffset val="100"/>
      </c:catAx>
      <c:valAx>
        <c:axId val="127378944"/>
        <c:scaling>
          <c:orientation val="minMax"/>
        </c:scaling>
        <c:axPos val="t"/>
        <c:majorGridlines/>
        <c:numFmt formatCode="0%" sourceLinked="1"/>
        <c:tickLblPos val="high"/>
        <c:crossAx val="127377408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</a:t>
            </a:r>
            <a:r>
              <a:rPr lang="de-CH" sz="1000" baseline="0"/>
              <a:t> </a:t>
            </a:r>
            <a:r>
              <a:rPr lang="de-CH" sz="1000"/>
              <a:t>2007 und 2012 (in Hektaren)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6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8224.8078999999998</c:v>
                </c:pt>
                <c:pt idx="1">
                  <c:v>938.21190000000001</c:v>
                </c:pt>
                <c:pt idx="2">
                  <c:v>589.91229999999996</c:v>
                </c:pt>
                <c:pt idx="3">
                  <c:v>505.67860000000002</c:v>
                </c:pt>
                <c:pt idx="4">
                  <c:v>1282.5796</c:v>
                </c:pt>
                <c:pt idx="5">
                  <c:v>78.9392</c:v>
                </c:pt>
                <c:pt idx="6" formatCode="General">
                  <c:v>0</c:v>
                </c:pt>
                <c:pt idx="7">
                  <c:v>166.8212</c:v>
                </c:pt>
                <c:pt idx="8">
                  <c:v>22.366700000000002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7998.70840635481</c:v>
                </c:pt>
                <c:pt idx="1">
                  <c:v>1308.2107002959999</c:v>
                </c:pt>
                <c:pt idx="2">
                  <c:v>164.30257983720702</c:v>
                </c:pt>
                <c:pt idx="3">
                  <c:v>556.75619565446198</c:v>
                </c:pt>
                <c:pt idx="4">
                  <c:v>1317.58660607568</c:v>
                </c:pt>
                <c:pt idx="5">
                  <c:v>101.936749499999</c:v>
                </c:pt>
                <c:pt idx="6">
                  <c:v>29.560703733749797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axId val="127399808"/>
        <c:axId val="127401344"/>
      </c:barChart>
      <c:catAx>
        <c:axId val="127399808"/>
        <c:scaling>
          <c:orientation val="maxMin"/>
        </c:scaling>
        <c:axPos val="l"/>
        <c:tickLblPos val="nextTo"/>
        <c:crossAx val="127401344"/>
        <c:crosses val="autoZero"/>
        <c:auto val="1"/>
        <c:lblAlgn val="ctr"/>
        <c:lblOffset val="100"/>
      </c:catAx>
      <c:valAx>
        <c:axId val="127401344"/>
        <c:scaling>
          <c:orientation val="minMax"/>
        </c:scaling>
        <c:axPos val="t"/>
        <c:majorGridlines/>
        <c:numFmt formatCode="#,##0" sourceLinked="1"/>
        <c:tickLblPos val="high"/>
        <c:crossAx val="127399808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2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7998.70840635481</c:v>
                </c:pt>
                <c:pt idx="1">
                  <c:v>1308.2107002959999</c:v>
                </c:pt>
                <c:pt idx="2">
                  <c:v>164.30257983720702</c:v>
                </c:pt>
                <c:pt idx="3">
                  <c:v>556.75619565446198</c:v>
                </c:pt>
                <c:pt idx="4">
                  <c:v>1317.58660607568</c:v>
                </c:pt>
                <c:pt idx="5">
                  <c:v>101.936749499999</c:v>
                </c:pt>
                <c:pt idx="6">
                  <c:v>29.560703733749797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26"/>
          <c:y val="0.14803982101356272"/>
          <c:w val="0.32920600783932941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(in Hektaren)</a:t>
            </a:r>
          </a:p>
        </c:rich>
      </c:tx>
    </c:title>
    <c:plotArea>
      <c:layout>
        <c:manualLayout>
          <c:layoutTarget val="inner"/>
          <c:xMode val="edge"/>
          <c:yMode val="edge"/>
          <c:x val="0.3285479898713104"/>
          <c:y val="0.14187242013250545"/>
          <c:w val="0.62246522598772058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1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General</c:formatCode>
                <c:ptCount val="9"/>
                <c:pt idx="0" formatCode="#,##0">
                  <c:v>1001.53975544025</c:v>
                </c:pt>
                <c:pt idx="1">
                  <c:v>0</c:v>
                </c:pt>
                <c:pt idx="2" formatCode="#,##0">
                  <c:v>2731.30569635545</c:v>
                </c:pt>
                <c:pt idx="3" formatCode="#,##0">
                  <c:v>1365.7750813447199</c:v>
                </c:pt>
                <c:pt idx="4" formatCode="#,##0">
                  <c:v>4160.6677621967101</c:v>
                </c:pt>
                <c:pt idx="5" formatCode="#,##0">
                  <c:v>217.26471783050002</c:v>
                </c:pt>
                <c:pt idx="6" formatCode="#,##0">
                  <c:v>1220.6198663242501</c:v>
                </c:pt>
                <c:pt idx="7" formatCode="#,##0">
                  <c:v>649.41849545999798</c:v>
                </c:pt>
                <c:pt idx="8" formatCode="#,##0">
                  <c:v>130.470566499993</c:v>
                </c:pt>
              </c:numCache>
            </c:numRef>
          </c:val>
        </c:ser>
        <c:gapWidth val="70"/>
        <c:axId val="125650816"/>
        <c:axId val="125690624"/>
      </c:barChart>
      <c:catAx>
        <c:axId val="125650816"/>
        <c:scaling>
          <c:orientation val="maxMin"/>
        </c:scaling>
        <c:axPos val="l"/>
        <c:tickLblPos val="nextTo"/>
        <c:crossAx val="125690624"/>
        <c:crosses val="autoZero"/>
        <c:auto val="1"/>
        <c:lblAlgn val="ctr"/>
        <c:lblOffset val="100"/>
      </c:catAx>
      <c:valAx>
        <c:axId val="125690624"/>
        <c:scaling>
          <c:orientation val="minMax"/>
        </c:scaling>
        <c:axPos val="t"/>
        <c:majorGridlines/>
        <c:numFmt formatCode="#,##0" sourceLinked="1"/>
        <c:tickLblPos val="high"/>
        <c:crossAx val="12565081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(in m</a:t>
            </a:r>
            <a:r>
              <a:rPr lang="de-CH" sz="1000" baseline="30000"/>
              <a:t>2</a:t>
            </a:r>
            <a:r>
              <a:rPr lang="de-CH" sz="1000"/>
              <a:t>/E)</a:t>
            </a:r>
          </a:p>
        </c:rich>
      </c:tx>
    </c:title>
    <c:plotArea>
      <c:layout>
        <c:manualLayout>
          <c:layoutTarget val="inner"/>
          <c:xMode val="edge"/>
          <c:yMode val="edge"/>
          <c:x val="0.3285479898713104"/>
          <c:y val="0.14187242013250545"/>
          <c:w val="0.62246522598772058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1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General</c:formatCode>
                <c:ptCount val="9"/>
                <c:pt idx="0" formatCode="#,##0">
                  <c:v>186.00768060327056</c:v>
                </c:pt>
                <c:pt idx="1">
                  <c:v>0</c:v>
                </c:pt>
                <c:pt idx="2" formatCode="#,##0">
                  <c:v>369.08040165337218</c:v>
                </c:pt>
                <c:pt idx="3" formatCode="#,##0">
                  <c:v>273.67499876660048</c:v>
                </c:pt>
                <c:pt idx="4" formatCode="#,##0">
                  <c:v>407.42528590561295</c:v>
                </c:pt>
                <c:pt idx="5" formatCode="#,##0">
                  <c:v>370.50599902881993</c:v>
                </c:pt>
                <c:pt idx="6" formatCode="#,##0">
                  <c:v>593.65783100250474</c:v>
                </c:pt>
                <c:pt idx="7" formatCode="#,##0">
                  <c:v>968.99208513876158</c:v>
                </c:pt>
                <c:pt idx="8" formatCode="#,##0">
                  <c:v>705.24630540536759</c:v>
                </c:pt>
              </c:numCache>
            </c:numRef>
          </c:val>
        </c:ser>
        <c:gapWidth val="70"/>
        <c:axId val="126780160"/>
        <c:axId val="126781696"/>
      </c:barChart>
      <c:catAx>
        <c:axId val="126780160"/>
        <c:scaling>
          <c:orientation val="maxMin"/>
        </c:scaling>
        <c:axPos val="l"/>
        <c:tickLblPos val="nextTo"/>
        <c:crossAx val="126781696"/>
        <c:crosses val="autoZero"/>
        <c:auto val="1"/>
        <c:lblAlgn val="ctr"/>
        <c:lblOffset val="100"/>
      </c:catAx>
      <c:valAx>
        <c:axId val="126781696"/>
        <c:scaling>
          <c:orientation val="minMax"/>
        </c:scaling>
        <c:axPos val="t"/>
        <c:majorGridlines/>
        <c:numFmt formatCode="#,##0" sourceLinked="1"/>
        <c:tickLblPos val="high"/>
        <c:crossAx val="12678016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(in m</a:t>
            </a:r>
            <a:r>
              <a:rPr lang="de-CH" sz="1000" baseline="30000"/>
              <a:t>2</a:t>
            </a:r>
            <a:r>
              <a:rPr lang="de-CH" sz="1000"/>
              <a:t>/E+B)</a:t>
            </a:r>
          </a:p>
        </c:rich>
      </c:tx>
    </c:title>
    <c:plotArea>
      <c:layout>
        <c:manualLayout>
          <c:layoutTarget val="inner"/>
          <c:xMode val="edge"/>
          <c:yMode val="edge"/>
          <c:x val="0.3285479898713104"/>
          <c:y val="0.14187242013250545"/>
          <c:w val="0.62246522598772058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1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General</c:formatCode>
                <c:ptCount val="9"/>
                <c:pt idx="0" formatCode="#,##0">
                  <c:v>108.71412581033042</c:v>
                </c:pt>
                <c:pt idx="1">
                  <c:v>0</c:v>
                </c:pt>
                <c:pt idx="2" formatCode="#,##0">
                  <c:v>281.15761967733289</c:v>
                </c:pt>
                <c:pt idx="3" formatCode="#,##0">
                  <c:v>158.4848719895935</c:v>
                </c:pt>
                <c:pt idx="4" formatCode="#,##0">
                  <c:v>318.26905958912477</c:v>
                </c:pt>
                <c:pt idx="5" formatCode="#,##0">
                  <c:v>280.5587781902118</c:v>
                </c:pt>
                <c:pt idx="6" formatCode="#,##0">
                  <c:v>517.25564298849486</c:v>
                </c:pt>
                <c:pt idx="7" formatCode="#,##0">
                  <c:v>896.12045737546293</c:v>
                </c:pt>
                <c:pt idx="8" formatCode="#,##0">
                  <c:v>453.18015456753386</c:v>
                </c:pt>
              </c:numCache>
            </c:numRef>
          </c:val>
        </c:ser>
        <c:gapWidth val="70"/>
        <c:axId val="126805888"/>
        <c:axId val="126807424"/>
      </c:barChart>
      <c:catAx>
        <c:axId val="126805888"/>
        <c:scaling>
          <c:orientation val="maxMin"/>
        </c:scaling>
        <c:axPos val="l"/>
        <c:tickLblPos val="nextTo"/>
        <c:crossAx val="126807424"/>
        <c:crosses val="autoZero"/>
        <c:auto val="1"/>
        <c:lblAlgn val="ctr"/>
        <c:lblOffset val="100"/>
      </c:catAx>
      <c:valAx>
        <c:axId val="126807424"/>
        <c:scaling>
          <c:orientation val="minMax"/>
        </c:scaling>
        <c:axPos val="t"/>
        <c:majorGridlines/>
        <c:numFmt formatCode="#,##0" sourceLinked="1"/>
        <c:tickLblPos val="high"/>
        <c:crossAx val="12680588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6275.1886355340794</c:v>
                </c:pt>
                <c:pt idx="1">
                  <c:v>762.24172451851393</c:v>
                </c:pt>
                <c:pt idx="2">
                  <c:v>123.82759761619282</c:v>
                </c:pt>
                <c:pt idx="3">
                  <c:v>520.66707164410911</c:v>
                </c:pt>
                <c:pt idx="4">
                  <c:v>1317.58660607568</c:v>
                </c:pt>
                <c:pt idx="5">
                  <c:v>101.936749499999</c:v>
                </c:pt>
                <c:pt idx="6">
                  <c:v>29.560703733749797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825.57335185967213</c:v>
                </c:pt>
                <c:pt idx="1">
                  <c:v>110.07978187734898</c:v>
                </c:pt>
                <c:pt idx="2">
                  <c:v>15.847138369554802</c:v>
                </c:pt>
                <c:pt idx="3">
                  <c:v>20.264354684646001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897.94641896105804</c:v>
                </c:pt>
                <c:pt idx="1">
                  <c:v>435.889193900137</c:v>
                </c:pt>
                <c:pt idx="2">
                  <c:v>24.627843851459399</c:v>
                </c:pt>
                <c:pt idx="3">
                  <c:v>15.824769325706901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3908864"/>
        <c:axId val="123910400"/>
      </c:barChart>
      <c:catAx>
        <c:axId val="123908864"/>
        <c:scaling>
          <c:orientation val="maxMin"/>
        </c:scaling>
        <c:axPos val="l"/>
        <c:tickLblPos val="nextTo"/>
        <c:crossAx val="123910400"/>
        <c:crosses val="autoZero"/>
        <c:auto val="1"/>
        <c:lblAlgn val="ctr"/>
        <c:lblOffset val="100"/>
      </c:catAx>
      <c:valAx>
        <c:axId val="123910400"/>
        <c:scaling>
          <c:orientation val="minMax"/>
        </c:scaling>
        <c:axPos val="t"/>
        <c:majorGridlines/>
        <c:numFmt formatCode="#,##0" sourceLinked="1"/>
        <c:tickLblPos val="high"/>
        <c:crossAx val="123908864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0.78452524041863703</c:v>
                </c:pt>
                <c:pt idx="1">
                  <c:v>0.58265975377364421</c:v>
                </c:pt>
                <c:pt idx="2">
                  <c:v>0.75365583266484737</c:v>
                </c:pt>
                <c:pt idx="3">
                  <c:v>0.93517966339300362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0.10321333269303468</c:v>
                </c:pt>
                <c:pt idx="1">
                  <c:v>8.4145300028842435E-2</c:v>
                </c:pt>
                <c:pt idx="2">
                  <c:v>9.6450940607605423E-2</c:v>
                </c:pt>
                <c:pt idx="3">
                  <c:v>3.6397178590577561E-2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0.11226142688832838</c:v>
                </c:pt>
                <c:pt idx="1">
                  <c:v>0.33319494619751339</c:v>
                </c:pt>
                <c:pt idx="2">
                  <c:v>0.14989322672754721</c:v>
                </c:pt>
                <c:pt idx="3">
                  <c:v>2.8423158016418697E-2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7030784"/>
        <c:axId val="127032320"/>
      </c:barChart>
      <c:catAx>
        <c:axId val="127030784"/>
        <c:scaling>
          <c:orientation val="maxMin"/>
        </c:scaling>
        <c:axPos val="l"/>
        <c:tickLblPos val="nextTo"/>
        <c:crossAx val="127032320"/>
        <c:crosses val="autoZero"/>
        <c:auto val="1"/>
        <c:lblAlgn val="ctr"/>
        <c:lblOffset val="100"/>
      </c:catAx>
      <c:valAx>
        <c:axId val="127032320"/>
        <c:scaling>
          <c:orientation val="minMax"/>
        </c:scaling>
        <c:axPos val="t"/>
        <c:majorGridlines/>
        <c:numFmt formatCode="0%" sourceLinked="1"/>
        <c:tickLblPos val="high"/>
        <c:crossAx val="127030784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Hektaren)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General</c:formatCode>
                <c:ptCount val="9"/>
                <c:pt idx="0" formatCode="#,##0">
                  <c:v>848.294995118712</c:v>
                </c:pt>
                <c:pt idx="1">
                  <c:v>0</c:v>
                </c:pt>
                <c:pt idx="2" formatCode="#,##0">
                  <c:v>2190.7084590230152</c:v>
                </c:pt>
                <c:pt idx="3" formatCode="#,##0">
                  <c:v>1130.3289042879928</c:v>
                </c:pt>
                <c:pt idx="4" formatCode="#,##0">
                  <c:v>3317.8837228403991</c:v>
                </c:pt>
                <c:pt idx="5" formatCode="#,##0">
                  <c:v>166.03655182244452</c:v>
                </c:pt>
                <c:pt idx="6" formatCode="#,##0">
                  <c:v>901.22649851421215</c:v>
                </c:pt>
                <c:pt idx="7" formatCode="#,##0">
                  <c:v>466.62756773838498</c:v>
                </c:pt>
                <c:pt idx="8" formatCode="#,##0">
                  <c:v>109.9023892771273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General</c:formatCode>
                <c:ptCount val="9"/>
                <c:pt idx="0" formatCode="#,##0">
                  <c:v>68.462158068660429</c:v>
                </c:pt>
                <c:pt idx="1">
                  <c:v>0</c:v>
                </c:pt>
                <c:pt idx="2" formatCode="#,##0">
                  <c:v>236.99307162387004</c:v>
                </c:pt>
                <c:pt idx="3" formatCode="#,##0">
                  <c:v>87.628265051156006</c:v>
                </c:pt>
                <c:pt idx="4" formatCode="#,##0">
                  <c:v>365.47316024326608</c:v>
                </c:pt>
                <c:pt idx="5" formatCode="#,##0">
                  <c:v>23.307861323596406</c:v>
                </c:pt>
                <c:pt idx="6" formatCode="#,##0">
                  <c:v>113.929800448647</c:v>
                </c:pt>
                <c:pt idx="7" formatCode="#,##0">
                  <c:v>64.152557732215996</c:v>
                </c:pt>
                <c:pt idx="8" formatCode="#,##0">
                  <c:v>11.817752299812019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General</c:formatCode>
                <c:ptCount val="9"/>
                <c:pt idx="0" formatCode="#,##0">
                  <c:v>84.782602252877595</c:v>
                </c:pt>
                <c:pt idx="1">
                  <c:v>0</c:v>
                </c:pt>
                <c:pt idx="2" formatCode="#,##0">
                  <c:v>303.60416570856501</c:v>
                </c:pt>
                <c:pt idx="3" formatCode="#,##0">
                  <c:v>147.817912005571</c:v>
                </c:pt>
                <c:pt idx="4" formatCode="#,##0">
                  <c:v>477.31087911304496</c:v>
                </c:pt>
                <c:pt idx="5" formatCode="#,##0">
                  <c:v>27.920304684459097</c:v>
                </c:pt>
                <c:pt idx="6" formatCode="#,##0">
                  <c:v>205.463567361391</c:v>
                </c:pt>
                <c:pt idx="7" formatCode="#,##0">
                  <c:v>118.63836998939701</c:v>
                </c:pt>
                <c:pt idx="8" formatCode="#,##0">
                  <c:v>8.7504249230536804</c:v>
                </c:pt>
              </c:numCache>
            </c:numRef>
          </c:val>
        </c:ser>
        <c:gapWidth val="50"/>
        <c:overlap val="100"/>
        <c:axId val="126885248"/>
        <c:axId val="126940288"/>
      </c:barChart>
      <c:catAx>
        <c:axId val="126885248"/>
        <c:scaling>
          <c:orientation val="maxMin"/>
        </c:scaling>
        <c:axPos val="l"/>
        <c:tickLblPos val="nextTo"/>
        <c:crossAx val="126940288"/>
        <c:crosses val="autoZero"/>
        <c:auto val="1"/>
        <c:lblAlgn val="ctr"/>
        <c:lblOffset val="100"/>
      </c:catAx>
      <c:valAx>
        <c:axId val="126940288"/>
        <c:scaling>
          <c:orientation val="minMax"/>
        </c:scaling>
        <c:axPos val="t"/>
        <c:majorGridlines/>
        <c:numFmt formatCode="#,##0" sourceLinked="1"/>
        <c:tickLblPos val="high"/>
        <c:crossAx val="126885248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Prozenten)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1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General</c:formatCode>
                <c:ptCount val="9"/>
                <c:pt idx="0" formatCode="0%">
                  <c:v>0.84699083637056849</c:v>
                </c:pt>
                <c:pt idx="1">
                  <c:v>0</c:v>
                </c:pt>
                <c:pt idx="2" formatCode="0%">
                  <c:v>0.80207369755286373</c:v>
                </c:pt>
                <c:pt idx="3" formatCode="0%">
                  <c:v>0.82760984566733309</c:v>
                </c:pt>
                <c:pt idx="4" formatCode="0%">
                  <c:v>0.79744019769765373</c:v>
                </c:pt>
                <c:pt idx="5" formatCode="0%">
                  <c:v>0.76421313814964953</c:v>
                </c:pt>
                <c:pt idx="6" formatCode="0%">
                  <c:v>0.73833510610321895</c:v>
                </c:pt>
                <c:pt idx="7" formatCode="0%">
                  <c:v>0.7185313799969032</c:v>
                </c:pt>
                <c:pt idx="8" formatCode="0%">
                  <c:v>0.84235389042426823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1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General</c:formatCode>
                <c:ptCount val="9"/>
                <c:pt idx="0" formatCode="0%">
                  <c:v>6.8356905152073863E-2</c:v>
                </c:pt>
                <c:pt idx="1">
                  <c:v>0</c:v>
                </c:pt>
                <c:pt idx="2" formatCode="0%">
                  <c:v>8.6769149253452124E-2</c:v>
                </c:pt>
                <c:pt idx="3" formatCode="0%">
                  <c:v>6.4160099454207822E-2</c:v>
                </c:pt>
                <c:pt idx="4" formatCode="0%">
                  <c:v>8.7840024998849464E-2</c:v>
                </c:pt>
                <c:pt idx="5" formatCode="0%">
                  <c:v>0.10727863021818448</c:v>
                </c:pt>
                <c:pt idx="6" formatCode="0%">
                  <c:v>9.333765866987967E-2</c:v>
                </c:pt>
                <c:pt idx="7" formatCode="0%">
                  <c:v>9.8784617593583118E-2</c:v>
                </c:pt>
                <c:pt idx="8" formatCode="0%">
                  <c:v>9.0577918198988222E-2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1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General</c:formatCode>
                <c:ptCount val="9"/>
                <c:pt idx="0" formatCode="0%">
                  <c:v>8.4652258477357634E-2</c:v>
                </c:pt>
                <c:pt idx="1">
                  <c:v>0</c:v>
                </c:pt>
                <c:pt idx="2" formatCode="0%">
                  <c:v>0.11115715319368419</c:v>
                </c:pt>
                <c:pt idx="3" formatCode="0%">
                  <c:v>0.10823005487845912</c:v>
                </c:pt>
                <c:pt idx="4" formatCode="0%">
                  <c:v>0.11471977730349681</c:v>
                </c:pt>
                <c:pt idx="5" formatCode="0%">
                  <c:v>0.12850823163216607</c:v>
                </c:pt>
                <c:pt idx="6" formatCode="0%">
                  <c:v>0.16832723522690141</c:v>
                </c:pt>
                <c:pt idx="7" formatCode="0%">
                  <c:v>0.18268400240951366</c:v>
                </c:pt>
                <c:pt idx="8" formatCode="0%">
                  <c:v>6.706819137674358E-2</c:v>
                </c:pt>
              </c:numCache>
            </c:numRef>
          </c:val>
        </c:ser>
        <c:gapWidth val="50"/>
        <c:overlap val="100"/>
        <c:axId val="127116032"/>
        <c:axId val="127117568"/>
      </c:barChart>
      <c:catAx>
        <c:axId val="127116032"/>
        <c:scaling>
          <c:orientation val="maxMin"/>
        </c:scaling>
        <c:axPos val="l"/>
        <c:tickLblPos val="nextTo"/>
        <c:crossAx val="127117568"/>
        <c:crosses val="autoZero"/>
        <c:auto val="1"/>
        <c:lblAlgn val="ctr"/>
        <c:lblOffset val="100"/>
      </c:catAx>
      <c:valAx>
        <c:axId val="127117568"/>
        <c:scaling>
          <c:orientation val="minMax"/>
        </c:scaling>
        <c:axPos val="t"/>
        <c:majorGridlines/>
        <c:numFmt formatCode="0%" sourceLinked="1"/>
        <c:tickLblPos val="high"/>
        <c:crossAx val="127116032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239000" y="31337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343775" y="35814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381750" y="32385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96000" y="36385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267575" y="34671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1089025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00850" y="39052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5695950" y="28575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0.9152</cdr:y>
    </cdr:from>
    <cdr:to>
      <cdr:x>1</cdr:x>
      <cdr:y>0.99844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15025" y="26384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9775" y="32861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05475" y="33147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19850" y="32194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753350" y="30384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4"/>
  <sheetViews>
    <sheetView tabSelected="1" workbookViewId="0">
      <selection activeCell="A4" sqref="A4:B5"/>
    </sheetView>
  </sheetViews>
  <sheetFormatPr baseColWidth="10" defaultRowHeight="15"/>
  <cols>
    <col min="1" max="1" width="37.7109375" style="34" customWidth="1"/>
    <col min="2" max="2" width="57.7109375" style="35" customWidth="1"/>
  </cols>
  <sheetData>
    <row r="1" spans="1:2" ht="18.75">
      <c r="A1" s="48" t="s">
        <v>64</v>
      </c>
    </row>
    <row r="2" spans="1:2" ht="18.75">
      <c r="A2" s="48" t="s">
        <v>65</v>
      </c>
    </row>
    <row r="4" spans="1:2" ht="12.75">
      <c r="A4" s="65" t="s">
        <v>63</v>
      </c>
      <c r="B4" s="66"/>
    </row>
    <row r="5" spans="1:2" ht="12.75">
      <c r="A5" s="67"/>
      <c r="B5" s="68"/>
    </row>
    <row r="6" spans="1:2">
      <c r="A6" s="30" t="s">
        <v>55</v>
      </c>
      <c r="B6" s="42" t="s">
        <v>48</v>
      </c>
    </row>
    <row r="7" spans="1:2">
      <c r="A7" s="36"/>
      <c r="B7" s="43"/>
    </row>
    <row r="8" spans="1:2">
      <c r="A8" s="30" t="s">
        <v>56</v>
      </c>
      <c r="B8" s="42" t="s">
        <v>49</v>
      </c>
    </row>
    <row r="9" spans="1:2">
      <c r="A9" s="32" t="s">
        <v>57</v>
      </c>
      <c r="B9" s="43" t="s">
        <v>50</v>
      </c>
    </row>
    <row r="10" spans="1:2">
      <c r="A10" s="32"/>
      <c r="B10" s="43" t="s">
        <v>84</v>
      </c>
    </row>
    <row r="11" spans="1:2" ht="45">
      <c r="A11" s="32"/>
      <c r="B11" s="43" t="s">
        <v>141</v>
      </c>
    </row>
    <row r="12" spans="1:2">
      <c r="A12" s="36"/>
      <c r="B12" s="44"/>
    </row>
    <row r="13" spans="1:2">
      <c r="A13" s="30" t="s">
        <v>58</v>
      </c>
      <c r="B13" s="43"/>
    </row>
    <row r="14" spans="1:2">
      <c r="A14" s="32" t="s">
        <v>59</v>
      </c>
      <c r="B14" s="43">
        <v>19</v>
      </c>
    </row>
    <row r="15" spans="1:2">
      <c r="A15" s="32" t="s">
        <v>60</v>
      </c>
      <c r="B15" s="43" t="s">
        <v>51</v>
      </c>
    </row>
    <row r="16" spans="1:2">
      <c r="A16" s="36"/>
      <c r="B16" s="43"/>
    </row>
    <row r="17" spans="1:2">
      <c r="A17" s="30" t="s">
        <v>16</v>
      </c>
      <c r="B17" s="42" t="s">
        <v>51</v>
      </c>
    </row>
    <row r="18" spans="1:2" ht="30">
      <c r="A18" s="31"/>
      <c r="B18" s="43" t="s">
        <v>52</v>
      </c>
    </row>
    <row r="19" spans="1:2">
      <c r="A19" s="36"/>
      <c r="B19" s="44"/>
    </row>
    <row r="20" spans="1:2" ht="30">
      <c r="A20" s="30" t="s">
        <v>61</v>
      </c>
      <c r="B20" s="45" t="s">
        <v>53</v>
      </c>
    </row>
    <row r="21" spans="1:2">
      <c r="A21" s="31"/>
      <c r="B21" s="46" t="s">
        <v>54</v>
      </c>
    </row>
    <row r="22" spans="1:2">
      <c r="A22" s="33"/>
      <c r="B22" s="47"/>
    </row>
    <row r="24" spans="1:2" ht="17.100000000000001" customHeight="1">
      <c r="A24" s="49" t="s">
        <v>66</v>
      </c>
      <c r="B24" s="34"/>
    </row>
    <row r="25" spans="1:2" ht="15" customHeight="1">
      <c r="A25" s="50" t="s">
        <v>85</v>
      </c>
      <c r="B25" s="34"/>
    </row>
    <row r="26" spans="1:2" ht="15" customHeight="1">
      <c r="A26" s="50" t="s">
        <v>67</v>
      </c>
      <c r="B26" s="34"/>
    </row>
    <row r="27" spans="1:2" ht="15" customHeight="1">
      <c r="A27" s="50" t="s">
        <v>68</v>
      </c>
      <c r="B27" s="34"/>
    </row>
    <row r="28" spans="1:2" ht="15" customHeight="1">
      <c r="A28" s="50" t="s">
        <v>69</v>
      </c>
      <c r="B28" s="34"/>
    </row>
    <row r="29" spans="1:2" ht="15" customHeight="1">
      <c r="A29" s="50" t="s">
        <v>70</v>
      </c>
      <c r="B29" s="34"/>
    </row>
    <row r="30" spans="1:2" ht="15" customHeight="1">
      <c r="A30" s="50" t="s">
        <v>71</v>
      </c>
      <c r="B30" s="34"/>
    </row>
    <row r="31" spans="1:2" ht="15" customHeight="1">
      <c r="A31" s="50" t="s">
        <v>72</v>
      </c>
      <c r="B31" s="34"/>
    </row>
    <row r="35" spans="1:1">
      <c r="A35" s="54" t="s">
        <v>65</v>
      </c>
    </row>
    <row r="36" spans="1:1">
      <c r="A36" s="54" t="s">
        <v>86</v>
      </c>
    </row>
    <row r="37" spans="1:1">
      <c r="A37" s="54" t="s">
        <v>87</v>
      </c>
    </row>
    <row r="38" spans="1:1">
      <c r="A38" s="54"/>
    </row>
    <row r="39" spans="1:1">
      <c r="A39" s="54" t="s">
        <v>88</v>
      </c>
    </row>
    <row r="40" spans="1:1">
      <c r="A40" s="54" t="s">
        <v>64</v>
      </c>
    </row>
    <row r="41" spans="1:1">
      <c r="A41" s="54" t="s">
        <v>89</v>
      </c>
    </row>
    <row r="42" spans="1:1">
      <c r="A42" s="53" t="s">
        <v>90</v>
      </c>
    </row>
    <row r="43" spans="1:1">
      <c r="A43" s="54"/>
    </row>
    <row r="44" spans="1:1">
      <c r="A44" s="54" t="s">
        <v>91</v>
      </c>
    </row>
  </sheetData>
  <mergeCells count="1">
    <mergeCell ref="A4:B5"/>
  </mergeCells>
  <hyperlinks>
    <hyperlink ref="A42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63" customWidth="1"/>
    <col min="2" max="2" width="70.7109375" style="63" customWidth="1"/>
    <col min="3" max="16384" width="11.42578125" style="55"/>
  </cols>
  <sheetData>
    <row r="1" spans="1:2">
      <c r="A1" s="69" t="s">
        <v>92</v>
      </c>
      <c r="B1" s="69" t="s">
        <v>93</v>
      </c>
    </row>
    <row r="2" spans="1:2">
      <c r="A2" s="70"/>
      <c r="B2" s="70"/>
    </row>
    <row r="3" spans="1:2">
      <c r="A3" s="56" t="s">
        <v>18</v>
      </c>
      <c r="B3" s="57" t="s">
        <v>94</v>
      </c>
    </row>
    <row r="4" spans="1:2">
      <c r="A4" s="58" t="s">
        <v>24</v>
      </c>
      <c r="B4" s="59" t="s">
        <v>95</v>
      </c>
    </row>
    <row r="5" spans="1:2" ht="30">
      <c r="A5" s="58" t="s">
        <v>19</v>
      </c>
      <c r="B5" s="59" t="s">
        <v>96</v>
      </c>
    </row>
    <row r="6" spans="1:2" ht="45">
      <c r="A6" s="58" t="s">
        <v>25</v>
      </c>
      <c r="B6" s="59" t="s">
        <v>97</v>
      </c>
    </row>
    <row r="7" spans="1:2">
      <c r="A7" s="58" t="s">
        <v>73</v>
      </c>
      <c r="B7" s="59" t="s">
        <v>98</v>
      </c>
    </row>
    <row r="8" spans="1:2" ht="30">
      <c r="A8" s="58" t="s">
        <v>20</v>
      </c>
      <c r="B8" s="59" t="s">
        <v>99</v>
      </c>
    </row>
    <row r="9" spans="1:2" ht="30">
      <c r="A9" s="58" t="s">
        <v>21</v>
      </c>
      <c r="B9" s="59" t="s">
        <v>100</v>
      </c>
    </row>
    <row r="10" spans="1:2" ht="17.25">
      <c r="A10" s="58" t="s">
        <v>101</v>
      </c>
      <c r="B10" s="59" t="s">
        <v>102</v>
      </c>
    </row>
    <row r="11" spans="1:2" ht="45">
      <c r="A11" s="58" t="s">
        <v>22</v>
      </c>
      <c r="B11" s="59" t="s">
        <v>103</v>
      </c>
    </row>
    <row r="12" spans="1:2" ht="17.25">
      <c r="A12" s="58" t="s">
        <v>104</v>
      </c>
      <c r="B12" s="60" t="s">
        <v>105</v>
      </c>
    </row>
    <row r="13" spans="1:2" ht="17.25">
      <c r="A13" s="58" t="s">
        <v>106</v>
      </c>
      <c r="B13" s="60" t="s">
        <v>107</v>
      </c>
    </row>
    <row r="14" spans="1:2">
      <c r="A14" s="58" t="s">
        <v>80</v>
      </c>
      <c r="B14" s="60" t="s">
        <v>108</v>
      </c>
    </row>
    <row r="15" spans="1:2">
      <c r="A15" s="58" t="s">
        <v>81</v>
      </c>
      <c r="B15" s="60" t="s">
        <v>109</v>
      </c>
    </row>
    <row r="16" spans="1:2">
      <c r="A16" s="58" t="s">
        <v>26</v>
      </c>
      <c r="B16" s="60" t="s">
        <v>110</v>
      </c>
    </row>
    <row r="17" spans="1:2" ht="30">
      <c r="A17" s="58" t="s">
        <v>82</v>
      </c>
      <c r="B17" s="60" t="s">
        <v>111</v>
      </c>
    </row>
    <row r="18" spans="1:2">
      <c r="A18" s="58" t="s">
        <v>27</v>
      </c>
      <c r="B18" s="60" t="s">
        <v>112</v>
      </c>
    </row>
    <row r="19" spans="1:2">
      <c r="A19" s="58" t="s">
        <v>28</v>
      </c>
      <c r="B19" s="60" t="s">
        <v>113</v>
      </c>
    </row>
    <row r="20" spans="1:2" ht="30">
      <c r="A20" s="58" t="s">
        <v>83</v>
      </c>
      <c r="B20" s="60" t="s">
        <v>114</v>
      </c>
    </row>
    <row r="21" spans="1:2">
      <c r="A21" s="58" t="s">
        <v>29</v>
      </c>
      <c r="B21" s="60" t="s">
        <v>115</v>
      </c>
    </row>
    <row r="22" spans="1:2" ht="17.25">
      <c r="A22" s="58" t="s">
        <v>116</v>
      </c>
      <c r="B22" s="60" t="s">
        <v>117</v>
      </c>
    </row>
    <row r="23" spans="1:2" ht="45">
      <c r="A23" s="58" t="s">
        <v>118</v>
      </c>
      <c r="B23" s="60" t="s">
        <v>119</v>
      </c>
    </row>
    <row r="24" spans="1:2">
      <c r="A24" s="58" t="s">
        <v>30</v>
      </c>
      <c r="B24" s="60" t="s">
        <v>120</v>
      </c>
    </row>
    <row r="25" spans="1:2">
      <c r="A25" s="58" t="s">
        <v>121</v>
      </c>
      <c r="B25" s="60" t="s">
        <v>122</v>
      </c>
    </row>
    <row r="26" spans="1:2">
      <c r="A26" s="58" t="s">
        <v>32</v>
      </c>
      <c r="B26" s="60" t="s">
        <v>123</v>
      </c>
    </row>
    <row r="27" spans="1:2">
      <c r="A27" s="58" t="s">
        <v>33</v>
      </c>
      <c r="B27" s="60" t="s">
        <v>124</v>
      </c>
    </row>
    <row r="28" spans="1:2">
      <c r="A28" s="58" t="s">
        <v>34</v>
      </c>
      <c r="B28" s="60" t="s">
        <v>125</v>
      </c>
    </row>
    <row r="29" spans="1:2">
      <c r="A29" s="58" t="s">
        <v>35</v>
      </c>
      <c r="B29" s="60" t="s">
        <v>126</v>
      </c>
    </row>
    <row r="30" spans="1:2">
      <c r="A30" s="58" t="s">
        <v>127</v>
      </c>
      <c r="B30" s="60" t="s">
        <v>128</v>
      </c>
    </row>
    <row r="31" spans="1:2">
      <c r="A31" s="58" t="s">
        <v>37</v>
      </c>
      <c r="B31" s="60" t="s">
        <v>129</v>
      </c>
    </row>
    <row r="32" spans="1:2">
      <c r="A32" s="58" t="s">
        <v>38</v>
      </c>
      <c r="B32" s="60" t="s">
        <v>130</v>
      </c>
    </row>
    <row r="33" spans="1:2">
      <c r="A33" s="58" t="s">
        <v>39</v>
      </c>
      <c r="B33" s="60" t="s">
        <v>131</v>
      </c>
    </row>
    <row r="34" spans="1:2">
      <c r="A34" s="58" t="s">
        <v>40</v>
      </c>
      <c r="B34" s="60" t="s">
        <v>132</v>
      </c>
    </row>
    <row r="35" spans="1:2">
      <c r="A35" s="58" t="s">
        <v>41</v>
      </c>
      <c r="B35" s="60" t="s">
        <v>133</v>
      </c>
    </row>
    <row r="36" spans="1:2">
      <c r="A36" s="58" t="s">
        <v>42</v>
      </c>
      <c r="B36" s="60" t="s">
        <v>134</v>
      </c>
    </row>
    <row r="37" spans="1:2" ht="30">
      <c r="A37" s="58" t="s">
        <v>43</v>
      </c>
      <c r="B37" s="60" t="s">
        <v>135</v>
      </c>
    </row>
    <row r="38" spans="1:2">
      <c r="A38" s="58" t="s">
        <v>136</v>
      </c>
      <c r="B38" s="60" t="s">
        <v>137</v>
      </c>
    </row>
    <row r="39" spans="1:2">
      <c r="A39" s="61" t="s">
        <v>138</v>
      </c>
      <c r="B39" s="62" t="s">
        <v>139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2" t="s">
        <v>74</v>
      </c>
      <c r="I1" s="64" t="s">
        <v>140</v>
      </c>
    </row>
    <row r="3" spans="1:9" ht="50.1" customHeight="1">
      <c r="A3" s="2" t="s">
        <v>18</v>
      </c>
      <c r="B3" s="2" t="s">
        <v>19</v>
      </c>
      <c r="C3" s="2" t="s">
        <v>73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7998.70840635481</v>
      </c>
      <c r="D4" s="7">
        <f t="shared" ref="D4:D10" si="0">C4/$C$13</f>
        <v>0.69692996754384784</v>
      </c>
      <c r="E4" s="6">
        <v>267765</v>
      </c>
      <c r="F4" s="6">
        <v>59440</v>
      </c>
      <c r="G4" s="6">
        <f>(C4*10000)/E4</f>
        <v>298.72120726587906</v>
      </c>
      <c r="H4" s="6">
        <f>(C4*10000)/F4</f>
        <v>1345.6777265065293</v>
      </c>
      <c r="I4" s="6">
        <f>(C4*10000)/(E4+F4)</f>
        <v>244.45556780473436</v>
      </c>
    </row>
    <row r="5" spans="1:9" ht="15" customHeight="1">
      <c r="A5" s="8">
        <v>12</v>
      </c>
      <c r="B5" s="8" t="s">
        <v>1</v>
      </c>
      <c r="C5" s="9">
        <v>1308.2107002959999</v>
      </c>
      <c r="D5" s="10">
        <f t="shared" si="0"/>
        <v>0.11398480786891219</v>
      </c>
      <c r="E5" s="9">
        <v>3130</v>
      </c>
      <c r="F5" s="9">
        <v>29072</v>
      </c>
      <c r="G5" s="9">
        <f t="shared" ref="G5:G7" si="1">(C5*10000)/E5</f>
        <v>4179.5869019041529</v>
      </c>
      <c r="H5" s="9">
        <f t="shared" ref="H5:H7" si="2">(C5*10000)/F5</f>
        <v>449.98992167583924</v>
      </c>
      <c r="I5" s="9">
        <f t="shared" ref="I5:I7" si="3">(C5*10000)/(E5+F5)</f>
        <v>406.25138199366495</v>
      </c>
    </row>
    <row r="6" spans="1:9" ht="15" customHeight="1">
      <c r="A6" s="8">
        <v>13</v>
      </c>
      <c r="B6" s="8" t="s">
        <v>2</v>
      </c>
      <c r="C6" s="9">
        <v>164.30257983720702</v>
      </c>
      <c r="D6" s="10">
        <f t="shared" si="0"/>
        <v>1.4315735218243659E-2</v>
      </c>
      <c r="E6" s="9">
        <v>5132</v>
      </c>
      <c r="F6" s="9">
        <v>4699</v>
      </c>
      <c r="G6" s="9">
        <f t="shared" si="1"/>
        <v>320.15311737569567</v>
      </c>
      <c r="H6" s="9">
        <f t="shared" si="2"/>
        <v>349.65435164334332</v>
      </c>
      <c r="I6" s="9">
        <f t="shared" si="3"/>
        <v>167.12702658651921</v>
      </c>
    </row>
    <row r="7" spans="1:9" ht="15" customHeight="1">
      <c r="A7" s="8">
        <v>14</v>
      </c>
      <c r="B7" s="8" t="s">
        <v>3</v>
      </c>
      <c r="C7" s="9">
        <v>556.75619565446198</v>
      </c>
      <c r="D7" s="10">
        <f t="shared" si="0"/>
        <v>4.8510341627033986E-2</v>
      </c>
      <c r="E7" s="9">
        <v>33881</v>
      </c>
      <c r="F7" s="9">
        <v>23149</v>
      </c>
      <c r="G7" s="9">
        <f t="shared" si="1"/>
        <v>164.32696663453322</v>
      </c>
      <c r="H7" s="9">
        <f t="shared" si="2"/>
        <v>240.50982576113958</v>
      </c>
      <c r="I7" s="9">
        <f t="shared" si="3"/>
        <v>97.62514389873084</v>
      </c>
    </row>
    <row r="8" spans="1:9" ht="15" customHeight="1">
      <c r="A8" s="8">
        <v>15</v>
      </c>
      <c r="B8" s="8" t="s">
        <v>4</v>
      </c>
      <c r="C8" s="9">
        <v>1317.58660607568</v>
      </c>
      <c r="D8" s="10">
        <f t="shared" si="0"/>
        <v>0.11480173347474315</v>
      </c>
      <c r="E8" s="9">
        <v>4039</v>
      </c>
      <c r="F8" s="9">
        <v>15950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16</v>
      </c>
      <c r="B9" s="8" t="s">
        <v>5</v>
      </c>
      <c r="C9" s="9">
        <v>101.936749499999</v>
      </c>
      <c r="D9" s="10">
        <f t="shared" si="0"/>
        <v>8.8817808965404501E-3</v>
      </c>
      <c r="E9" s="9">
        <v>878</v>
      </c>
      <c r="F9" s="9">
        <v>466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17</v>
      </c>
      <c r="B10" s="8" t="s">
        <v>6</v>
      </c>
      <c r="C10" s="9">
        <v>29.560703733749797</v>
      </c>
      <c r="D10" s="10">
        <f t="shared" si="0"/>
        <v>2.5756333706786821E-3</v>
      </c>
      <c r="E10" s="9">
        <v>25</v>
      </c>
      <c r="F10" s="9">
        <v>18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18</v>
      </c>
      <c r="B11" s="8" t="s">
        <v>16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</row>
    <row r="12" spans="1:9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71"/>
      <c r="B13" s="71"/>
      <c r="C13" s="11">
        <f>SUM(C4:C12)</f>
        <v>11477.061941451908</v>
      </c>
      <c r="D13" s="12"/>
      <c r="E13" s="11">
        <f>SUM(E4:E12)</f>
        <v>314850</v>
      </c>
      <c r="F13" s="11">
        <f>SUM(F4:F12)</f>
        <v>132794</v>
      </c>
      <c r="G13" s="11">
        <f>(C13*10000)/E13</f>
        <v>364.52475596162958</v>
      </c>
      <c r="H13" s="11">
        <f>(C13*10000)/F13</f>
        <v>864.275640575019</v>
      </c>
      <c r="I13" s="11">
        <f>(C13*10000)/(E13+F13)</f>
        <v>256.38815535228679</v>
      </c>
    </row>
    <row r="14" spans="1:9" ht="15" customHeight="1">
      <c r="A14" s="51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2" t="s">
        <v>75</v>
      </c>
      <c r="I1" s="64" t="s">
        <v>140</v>
      </c>
    </row>
    <row r="3" spans="1:9" ht="50.1" customHeight="1">
      <c r="A3" s="2" t="s">
        <v>24</v>
      </c>
      <c r="B3" s="2" t="s">
        <v>25</v>
      </c>
      <c r="C3" s="2" t="s">
        <v>73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7</v>
      </c>
      <c r="C4" s="6">
        <v>1001.53975544025</v>
      </c>
      <c r="D4" s="7">
        <f>C4/$C$13</f>
        <v>8.7264472436362331E-2</v>
      </c>
      <c r="E4" s="6">
        <v>53844</v>
      </c>
      <c r="F4" s="6">
        <v>38282</v>
      </c>
      <c r="G4" s="6">
        <f>(C4*10000)/E4</f>
        <v>186.00768060327056</v>
      </c>
      <c r="H4" s="6">
        <f>(C4*10000)/F4</f>
        <v>261.62158597780945</v>
      </c>
      <c r="I4" s="6">
        <f>(C4*10000)/(E4+F4)</f>
        <v>108.71412581033042</v>
      </c>
    </row>
    <row r="5" spans="1:9" ht="15" customHeight="1">
      <c r="A5" s="8">
        <v>2</v>
      </c>
      <c r="B5" s="8" t="s">
        <v>8</v>
      </c>
      <c r="C5" s="13" t="s">
        <v>47</v>
      </c>
      <c r="D5" s="13" t="s">
        <v>47</v>
      </c>
      <c r="E5" s="13" t="s">
        <v>47</v>
      </c>
      <c r="F5" s="13" t="s">
        <v>47</v>
      </c>
      <c r="G5" s="13" t="s">
        <v>47</v>
      </c>
      <c r="H5" s="13" t="s">
        <v>47</v>
      </c>
      <c r="I5" s="13" t="s">
        <v>47</v>
      </c>
    </row>
    <row r="6" spans="1:9" ht="15" customHeight="1">
      <c r="A6" s="8">
        <v>3</v>
      </c>
      <c r="B6" s="8" t="s">
        <v>9</v>
      </c>
      <c r="C6" s="9">
        <v>2731.30569635545</v>
      </c>
      <c r="D6" s="10">
        <f t="shared" ref="D6:D12" si="0">C6/$C$13</f>
        <v>0.23797952039369533</v>
      </c>
      <c r="E6" s="9">
        <v>74003</v>
      </c>
      <c r="F6" s="9">
        <v>23142</v>
      </c>
      <c r="G6" s="9">
        <f t="shared" ref="G6:G12" si="1">(C6*10000)/E6</f>
        <v>369.08040165337218</v>
      </c>
      <c r="H6" s="9">
        <f t="shared" ref="H6:H12" si="2">(C6*10000)/F6</f>
        <v>1180.2375319140308</v>
      </c>
      <c r="I6" s="9">
        <f t="shared" ref="I6:I12" si="3">(C6*10000)/(E6+F6)</f>
        <v>281.15761967733289</v>
      </c>
    </row>
    <row r="7" spans="1:9" ht="15" customHeight="1">
      <c r="A7" s="8">
        <v>4</v>
      </c>
      <c r="B7" s="8" t="s">
        <v>10</v>
      </c>
      <c r="C7" s="9">
        <v>1365.7750813447199</v>
      </c>
      <c r="D7" s="10">
        <f t="shared" si="0"/>
        <v>0.11900041041095458</v>
      </c>
      <c r="E7" s="9">
        <v>49905</v>
      </c>
      <c r="F7" s="9">
        <v>36272</v>
      </c>
      <c r="G7" s="9">
        <f t="shared" si="1"/>
        <v>273.67499876660048</v>
      </c>
      <c r="H7" s="9">
        <f t="shared" si="2"/>
        <v>376.53702066186582</v>
      </c>
      <c r="I7" s="9">
        <f t="shared" si="3"/>
        <v>158.4848719895935</v>
      </c>
    </row>
    <row r="8" spans="1:9" ht="15" customHeight="1">
      <c r="A8" s="8">
        <v>5</v>
      </c>
      <c r="B8" s="8" t="s">
        <v>11</v>
      </c>
      <c r="C8" s="9">
        <v>4160.6677621967101</v>
      </c>
      <c r="D8" s="10">
        <f t="shared" si="0"/>
        <v>0.36252028467055369</v>
      </c>
      <c r="E8" s="9">
        <v>102121</v>
      </c>
      <c r="F8" s="9">
        <v>28607</v>
      </c>
      <c r="G8" s="9">
        <f t="shared" si="1"/>
        <v>407.42528590561295</v>
      </c>
      <c r="H8" s="9">
        <f t="shared" si="2"/>
        <v>1454.4229601834202</v>
      </c>
      <c r="I8" s="9">
        <f t="shared" si="3"/>
        <v>318.26905958912477</v>
      </c>
    </row>
    <row r="9" spans="1:9" ht="15" customHeight="1">
      <c r="A9" s="8">
        <v>6</v>
      </c>
      <c r="B9" s="8" t="s">
        <v>12</v>
      </c>
      <c r="C9" s="9">
        <v>217.26471783050002</v>
      </c>
      <c r="D9" s="10">
        <f t="shared" si="0"/>
        <v>1.8930342882075235E-2</v>
      </c>
      <c r="E9" s="9">
        <v>5864</v>
      </c>
      <c r="F9" s="9">
        <v>1880</v>
      </c>
      <c r="G9" s="9">
        <f t="shared" si="1"/>
        <v>370.50599902881993</v>
      </c>
      <c r="H9" s="9">
        <f t="shared" si="2"/>
        <v>1155.6633927154255</v>
      </c>
      <c r="I9" s="9">
        <f t="shared" si="3"/>
        <v>280.5587781902118</v>
      </c>
    </row>
    <row r="10" spans="1:9" ht="15" customHeight="1">
      <c r="A10" s="8">
        <v>7</v>
      </c>
      <c r="B10" s="8" t="s">
        <v>13</v>
      </c>
      <c r="C10" s="9">
        <v>1220.6198663242501</v>
      </c>
      <c r="D10" s="10">
        <f t="shared" si="0"/>
        <v>0.10635299108352109</v>
      </c>
      <c r="E10" s="9">
        <v>20561</v>
      </c>
      <c r="F10" s="9">
        <v>3037</v>
      </c>
      <c r="G10" s="9">
        <f t="shared" si="1"/>
        <v>593.65783100250474</v>
      </c>
      <c r="H10" s="9">
        <f t="shared" si="2"/>
        <v>4019.1632081799476</v>
      </c>
      <c r="I10" s="9">
        <f t="shared" si="3"/>
        <v>517.25564298849486</v>
      </c>
    </row>
    <row r="11" spans="1:9" ht="15" customHeight="1">
      <c r="A11" s="8">
        <v>8</v>
      </c>
      <c r="B11" s="8" t="s">
        <v>14</v>
      </c>
      <c r="C11" s="9">
        <v>649.41849545999798</v>
      </c>
      <c r="D11" s="10">
        <f t="shared" si="0"/>
        <v>5.6584036818210746E-2</v>
      </c>
      <c r="E11" s="9">
        <v>6702</v>
      </c>
      <c r="F11" s="9">
        <v>545</v>
      </c>
      <c r="G11" s="9">
        <f t="shared" si="1"/>
        <v>968.99208513876158</v>
      </c>
      <c r="H11" s="9">
        <f t="shared" si="2"/>
        <v>11915.935696513725</v>
      </c>
      <c r="I11" s="9">
        <f t="shared" si="3"/>
        <v>896.12045737546293</v>
      </c>
    </row>
    <row r="12" spans="1:9" ht="15" customHeight="1">
      <c r="A12" s="8">
        <v>9</v>
      </c>
      <c r="B12" s="8" t="s">
        <v>15</v>
      </c>
      <c r="C12" s="9">
        <v>130.470566499993</v>
      </c>
      <c r="D12" s="10">
        <f t="shared" si="0"/>
        <v>1.1367941304626976E-2</v>
      </c>
      <c r="E12" s="9">
        <v>1850</v>
      </c>
      <c r="F12" s="9">
        <v>1029</v>
      </c>
      <c r="G12" s="9">
        <f t="shared" si="1"/>
        <v>705.24630540536759</v>
      </c>
      <c r="H12" s="9">
        <f t="shared" si="2"/>
        <v>1267.935534499446</v>
      </c>
      <c r="I12" s="9">
        <f t="shared" si="3"/>
        <v>453.18015456753386</v>
      </c>
    </row>
    <row r="13" spans="1:9" ht="15" customHeight="1">
      <c r="A13" s="71"/>
      <c r="B13" s="71"/>
      <c r="C13" s="11">
        <f>SUM(C4:C12)</f>
        <v>11477.061941451871</v>
      </c>
      <c r="D13" s="12"/>
      <c r="E13" s="11">
        <f>SUM(E4:E12)</f>
        <v>314850</v>
      </c>
      <c r="F13" s="11">
        <f>SUM(F4:F12)</f>
        <v>132794</v>
      </c>
      <c r="G13" s="11">
        <f>(C13*10000)/E13</f>
        <v>364.52475596162844</v>
      </c>
      <c r="H13" s="11">
        <f>(C13*10000)/F13</f>
        <v>864.27564057501627</v>
      </c>
      <c r="I13" s="11">
        <f>(C13*10000)/(E13+F13)</f>
        <v>256.38815535228599</v>
      </c>
    </row>
    <row r="14" spans="1:9" ht="15" customHeight="1">
      <c r="A14" s="51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2" t="s">
        <v>76</v>
      </c>
      <c r="J1" s="64" t="s">
        <v>140</v>
      </c>
    </row>
    <row r="3" spans="1:10" ht="50.1" customHeight="1">
      <c r="A3" s="2" t="s">
        <v>18</v>
      </c>
      <c r="B3" s="2" t="s">
        <v>19</v>
      </c>
      <c r="C3" s="2" t="s">
        <v>80</v>
      </c>
      <c r="D3" s="2" t="s">
        <v>81</v>
      </c>
      <c r="E3" s="2" t="s">
        <v>26</v>
      </c>
      <c r="F3" s="2" t="s">
        <v>82</v>
      </c>
      <c r="G3" s="2" t="s">
        <v>27</v>
      </c>
      <c r="H3" s="2" t="s">
        <v>28</v>
      </c>
      <c r="I3" s="2" t="s">
        <v>83</v>
      </c>
      <c r="J3" s="2" t="s">
        <v>29</v>
      </c>
    </row>
    <row r="4" spans="1:10" ht="15" customHeight="1">
      <c r="A4" s="5">
        <v>11</v>
      </c>
      <c r="B4" s="5" t="s">
        <v>0</v>
      </c>
      <c r="C4" s="14">
        <v>897.94641896105804</v>
      </c>
      <c r="D4" s="14">
        <v>1723.5197708207302</v>
      </c>
      <c r="E4" s="14">
        <v>6275.1886355340794</v>
      </c>
      <c r="F4" s="14">
        <v>825.57335185967213</v>
      </c>
      <c r="G4" s="14">
        <v>897.94641896105804</v>
      </c>
      <c r="H4" s="15">
        <f>E4/SUM($E4:$G4)</f>
        <v>0.78452524041863703</v>
      </c>
      <c r="I4" s="15">
        <f t="shared" ref="I4:J4" si="0">F4/SUM($E4:$G4)</f>
        <v>0.10321333269303468</v>
      </c>
      <c r="J4" s="15">
        <f t="shared" si="0"/>
        <v>0.11226142688832838</v>
      </c>
    </row>
    <row r="5" spans="1:10" ht="15" customHeight="1">
      <c r="A5" s="8">
        <v>12</v>
      </c>
      <c r="B5" s="8" t="s">
        <v>1</v>
      </c>
      <c r="C5" s="16">
        <v>435.889193900137</v>
      </c>
      <c r="D5" s="16">
        <v>545.96897577748598</v>
      </c>
      <c r="E5" s="16">
        <v>762.24172451851393</v>
      </c>
      <c r="F5" s="16">
        <v>110.07978187734898</v>
      </c>
      <c r="G5" s="16">
        <v>435.889193900137</v>
      </c>
      <c r="H5" s="17">
        <f t="shared" ref="H5:H13" si="1">E5/SUM($E5:$G5)</f>
        <v>0.58265975377364421</v>
      </c>
      <c r="I5" s="17">
        <f t="shared" ref="I5:I13" si="2">F5/SUM($E5:$G5)</f>
        <v>8.4145300028842435E-2</v>
      </c>
      <c r="J5" s="17">
        <f t="shared" ref="J5:J13" si="3">G5/SUM($E5:$G5)</f>
        <v>0.33319494619751339</v>
      </c>
    </row>
    <row r="6" spans="1:10" ht="15" customHeight="1">
      <c r="A6" s="8">
        <v>13</v>
      </c>
      <c r="B6" s="8" t="s">
        <v>2</v>
      </c>
      <c r="C6" s="16">
        <v>24.627843851459399</v>
      </c>
      <c r="D6" s="16">
        <v>40.474982221014201</v>
      </c>
      <c r="E6" s="16">
        <v>123.82759761619282</v>
      </c>
      <c r="F6" s="16">
        <v>15.847138369554802</v>
      </c>
      <c r="G6" s="16">
        <v>24.627843851459399</v>
      </c>
      <c r="H6" s="17">
        <f t="shared" si="1"/>
        <v>0.75365583266484737</v>
      </c>
      <c r="I6" s="17">
        <f t="shared" si="2"/>
        <v>9.6450940607605423E-2</v>
      </c>
      <c r="J6" s="17">
        <f t="shared" si="3"/>
        <v>0.14989322672754721</v>
      </c>
    </row>
    <row r="7" spans="1:10" ht="15" customHeight="1">
      <c r="A7" s="8">
        <v>14</v>
      </c>
      <c r="B7" s="8" t="s">
        <v>3</v>
      </c>
      <c r="C7" s="16">
        <v>15.824769325706901</v>
      </c>
      <c r="D7" s="16">
        <v>36.089124010352904</v>
      </c>
      <c r="E7" s="16">
        <v>520.66707164410911</v>
      </c>
      <c r="F7" s="16">
        <v>20.264354684646001</v>
      </c>
      <c r="G7" s="16">
        <v>15.824769325706901</v>
      </c>
      <c r="H7" s="17">
        <f t="shared" si="1"/>
        <v>0.93517966339300362</v>
      </c>
      <c r="I7" s="17">
        <f t="shared" si="2"/>
        <v>3.6397178590577561E-2</v>
      </c>
      <c r="J7" s="17">
        <f t="shared" si="3"/>
        <v>2.8423158016418697E-2</v>
      </c>
    </row>
    <row r="8" spans="1:10" ht="15" customHeight="1">
      <c r="A8" s="8">
        <v>15</v>
      </c>
      <c r="B8" s="8" t="s">
        <v>4</v>
      </c>
      <c r="C8" s="13" t="s">
        <v>47</v>
      </c>
      <c r="D8" s="13" t="s">
        <v>47</v>
      </c>
      <c r="E8" s="16">
        <v>1317.58660607568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16</v>
      </c>
      <c r="B9" s="8" t="s">
        <v>5</v>
      </c>
      <c r="C9" s="13" t="s">
        <v>47</v>
      </c>
      <c r="D9" s="13" t="s">
        <v>47</v>
      </c>
      <c r="E9" s="16">
        <v>101.936749499999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17</v>
      </c>
      <c r="B10" s="8" t="s">
        <v>6</v>
      </c>
      <c r="C10" s="13" t="s">
        <v>47</v>
      </c>
      <c r="D10" s="13" t="s">
        <v>47</v>
      </c>
      <c r="E10" s="16">
        <v>29.560703733749797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18</v>
      </c>
      <c r="B11" s="8" t="s">
        <v>16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</row>
    <row r="12" spans="1:10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71"/>
      <c r="B13" s="71"/>
      <c r="C13" s="11">
        <f>SUM(C4:C12)</f>
        <v>1374.2882260383612</v>
      </c>
      <c r="D13" s="11">
        <f t="shared" ref="D13:G13" si="4">SUM(D4:D12)</f>
        <v>2346.0528528295831</v>
      </c>
      <c r="E13" s="11">
        <f t="shared" si="4"/>
        <v>9131.0090886223261</v>
      </c>
      <c r="F13" s="11">
        <f t="shared" si="4"/>
        <v>971.76462679122199</v>
      </c>
      <c r="G13" s="11">
        <f t="shared" si="4"/>
        <v>1374.2882260383612</v>
      </c>
      <c r="H13" s="18">
        <f t="shared" si="1"/>
        <v>0.7955876804710531</v>
      </c>
      <c r="I13" s="18">
        <f t="shared" si="2"/>
        <v>8.4670156155686696E-2</v>
      </c>
      <c r="J13" s="18">
        <f t="shared" si="3"/>
        <v>0.11974216337326019</v>
      </c>
    </row>
    <row r="14" spans="1:10" ht="15" customHeight="1">
      <c r="A14" s="51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2" t="s">
        <v>77</v>
      </c>
      <c r="J1" s="64" t="s">
        <v>140</v>
      </c>
    </row>
    <row r="3" spans="1:10" ht="50.1" customHeight="1">
      <c r="A3" s="2" t="s">
        <v>24</v>
      </c>
      <c r="B3" s="2" t="s">
        <v>25</v>
      </c>
      <c r="C3" s="2" t="s">
        <v>80</v>
      </c>
      <c r="D3" s="2" t="s">
        <v>81</v>
      </c>
      <c r="E3" s="2" t="s">
        <v>26</v>
      </c>
      <c r="F3" s="2" t="s">
        <v>82</v>
      </c>
      <c r="G3" s="2" t="s">
        <v>27</v>
      </c>
      <c r="H3" s="2" t="s">
        <v>28</v>
      </c>
      <c r="I3" s="2" t="s">
        <v>83</v>
      </c>
      <c r="J3" s="2" t="s">
        <v>29</v>
      </c>
    </row>
    <row r="4" spans="1:10" ht="15" customHeight="1">
      <c r="A4" s="5">
        <v>1</v>
      </c>
      <c r="B4" s="5" t="s">
        <v>7</v>
      </c>
      <c r="C4" s="14">
        <v>84.782602252877595</v>
      </c>
      <c r="D4" s="14">
        <v>153.24476032153802</v>
      </c>
      <c r="E4" s="14">
        <v>848.294995118712</v>
      </c>
      <c r="F4" s="14">
        <v>68.462158068660429</v>
      </c>
      <c r="G4" s="14">
        <v>84.782602252877595</v>
      </c>
      <c r="H4" s="15">
        <f>E4/SUM($E4:$G4)</f>
        <v>0.84699083637056849</v>
      </c>
      <c r="I4" s="15">
        <f t="shared" ref="I4:J4" si="0">F4/SUM($E4:$G4)</f>
        <v>6.8356905152073863E-2</v>
      </c>
      <c r="J4" s="15">
        <f t="shared" si="0"/>
        <v>8.4652258477357634E-2</v>
      </c>
    </row>
    <row r="5" spans="1:10" ht="15" customHeight="1">
      <c r="A5" s="8">
        <v>2</v>
      </c>
      <c r="B5" s="8" t="s">
        <v>8</v>
      </c>
      <c r="C5" s="13" t="s">
        <v>47</v>
      </c>
      <c r="D5" s="13" t="s">
        <v>47</v>
      </c>
      <c r="E5" s="13" t="s">
        <v>47</v>
      </c>
      <c r="F5" s="13" t="s">
        <v>47</v>
      </c>
      <c r="G5" s="13" t="s">
        <v>47</v>
      </c>
      <c r="H5" s="13" t="s">
        <v>47</v>
      </c>
      <c r="I5" s="13" t="s">
        <v>47</v>
      </c>
      <c r="J5" s="13" t="s">
        <v>47</v>
      </c>
    </row>
    <row r="6" spans="1:10" ht="15" customHeight="1">
      <c r="A6" s="8">
        <v>3</v>
      </c>
      <c r="B6" s="8" t="s">
        <v>9</v>
      </c>
      <c r="C6" s="16">
        <v>303.60416570856501</v>
      </c>
      <c r="D6" s="16">
        <v>540.59723733243504</v>
      </c>
      <c r="E6" s="16">
        <v>2190.7084590230152</v>
      </c>
      <c r="F6" s="16">
        <v>236.99307162387004</v>
      </c>
      <c r="G6" s="16">
        <v>303.60416570856501</v>
      </c>
      <c r="H6" s="17">
        <f t="shared" ref="H6:H13" si="1">E6/SUM($E6:$G6)</f>
        <v>0.80207369755286373</v>
      </c>
      <c r="I6" s="17">
        <f t="shared" ref="I6:I13" si="2">F6/SUM($E6:$G6)</f>
        <v>8.6769149253452124E-2</v>
      </c>
      <c r="J6" s="17">
        <f t="shared" ref="J6:J13" si="3">G6/SUM($E6:$G6)</f>
        <v>0.11115715319368419</v>
      </c>
    </row>
    <row r="7" spans="1:10" ht="15" customHeight="1">
      <c r="A7" s="8">
        <v>4</v>
      </c>
      <c r="B7" s="8" t="s">
        <v>10</v>
      </c>
      <c r="C7" s="16">
        <v>147.817912005571</v>
      </c>
      <c r="D7" s="16">
        <v>235.44617705672701</v>
      </c>
      <c r="E7" s="16">
        <v>1130.3289042879928</v>
      </c>
      <c r="F7" s="16">
        <v>87.628265051156006</v>
      </c>
      <c r="G7" s="16">
        <v>147.817912005571</v>
      </c>
      <c r="H7" s="17">
        <f t="shared" si="1"/>
        <v>0.82760984566733309</v>
      </c>
      <c r="I7" s="17">
        <f t="shared" si="2"/>
        <v>6.4160099454207822E-2</v>
      </c>
      <c r="J7" s="17">
        <f t="shared" si="3"/>
        <v>0.10823005487845912</v>
      </c>
    </row>
    <row r="8" spans="1:10" ht="15" customHeight="1">
      <c r="A8" s="8">
        <v>5</v>
      </c>
      <c r="B8" s="8" t="s">
        <v>11</v>
      </c>
      <c r="C8" s="16">
        <v>477.31087911304496</v>
      </c>
      <c r="D8" s="16">
        <v>842.78403935631104</v>
      </c>
      <c r="E8" s="16">
        <v>3317.8837228403991</v>
      </c>
      <c r="F8" s="16">
        <v>365.47316024326608</v>
      </c>
      <c r="G8" s="16">
        <v>477.31087911304496</v>
      </c>
      <c r="H8" s="17">
        <f t="shared" si="1"/>
        <v>0.79744019769765373</v>
      </c>
      <c r="I8" s="17">
        <f t="shared" si="2"/>
        <v>8.7840024998849464E-2</v>
      </c>
      <c r="J8" s="17">
        <f t="shared" si="3"/>
        <v>0.11471977730349681</v>
      </c>
    </row>
    <row r="9" spans="1:10" ht="15" customHeight="1">
      <c r="A9" s="8">
        <v>6</v>
      </c>
      <c r="B9" s="8" t="s">
        <v>12</v>
      </c>
      <c r="C9" s="16">
        <v>27.920304684459097</v>
      </c>
      <c r="D9" s="16">
        <v>51.228166008055503</v>
      </c>
      <c r="E9" s="16">
        <v>166.03655182244452</v>
      </c>
      <c r="F9" s="16">
        <v>23.307861323596406</v>
      </c>
      <c r="G9" s="16">
        <v>27.920304684459097</v>
      </c>
      <c r="H9" s="17">
        <f t="shared" si="1"/>
        <v>0.76421313814964953</v>
      </c>
      <c r="I9" s="17">
        <f t="shared" si="2"/>
        <v>0.10727863021818448</v>
      </c>
      <c r="J9" s="17">
        <f t="shared" si="3"/>
        <v>0.12850823163216607</v>
      </c>
    </row>
    <row r="10" spans="1:10" ht="15" customHeight="1">
      <c r="A10" s="8">
        <v>7</v>
      </c>
      <c r="B10" s="8" t="s">
        <v>13</v>
      </c>
      <c r="C10" s="16">
        <v>205.463567361391</v>
      </c>
      <c r="D10" s="16">
        <v>319.393367810038</v>
      </c>
      <c r="E10" s="16">
        <v>901.22649851421215</v>
      </c>
      <c r="F10" s="16">
        <v>113.929800448647</v>
      </c>
      <c r="G10" s="16">
        <v>205.463567361391</v>
      </c>
      <c r="H10" s="17">
        <f t="shared" si="1"/>
        <v>0.73833510610321895</v>
      </c>
      <c r="I10" s="17">
        <f t="shared" si="2"/>
        <v>9.333765866987967E-2</v>
      </c>
      <c r="J10" s="17">
        <f t="shared" si="3"/>
        <v>0.16832723522690141</v>
      </c>
    </row>
    <row r="11" spans="1:10" ht="15" customHeight="1">
      <c r="A11" s="8">
        <v>8</v>
      </c>
      <c r="B11" s="8" t="s">
        <v>14</v>
      </c>
      <c r="C11" s="16">
        <v>118.63836998939701</v>
      </c>
      <c r="D11" s="16">
        <v>182.790927721613</v>
      </c>
      <c r="E11" s="16">
        <v>466.62756773838498</v>
      </c>
      <c r="F11" s="16">
        <v>64.152557732215996</v>
      </c>
      <c r="G11" s="16">
        <v>118.63836998939701</v>
      </c>
      <c r="H11" s="17">
        <f t="shared" si="1"/>
        <v>0.7185313799969032</v>
      </c>
      <c r="I11" s="17">
        <f t="shared" si="2"/>
        <v>9.8784617593583118E-2</v>
      </c>
      <c r="J11" s="17">
        <f t="shared" si="3"/>
        <v>0.18268400240951366</v>
      </c>
    </row>
    <row r="12" spans="1:10" ht="15" customHeight="1">
      <c r="A12" s="8">
        <v>9</v>
      </c>
      <c r="B12" s="8" t="s">
        <v>15</v>
      </c>
      <c r="C12" s="16">
        <v>8.7504249230536804</v>
      </c>
      <c r="D12" s="16">
        <v>20.5681772228657</v>
      </c>
      <c r="E12" s="16">
        <v>109.9023892771273</v>
      </c>
      <c r="F12" s="16">
        <v>11.817752299812019</v>
      </c>
      <c r="G12" s="16">
        <v>8.7504249230536804</v>
      </c>
      <c r="H12" s="17">
        <f t="shared" si="1"/>
        <v>0.84235389042426823</v>
      </c>
      <c r="I12" s="17">
        <f t="shared" si="2"/>
        <v>9.0577918198988222E-2</v>
      </c>
      <c r="J12" s="17">
        <f t="shared" si="3"/>
        <v>6.706819137674358E-2</v>
      </c>
    </row>
    <row r="13" spans="1:10" ht="15" customHeight="1">
      <c r="A13" s="71"/>
      <c r="B13" s="71"/>
      <c r="C13" s="11">
        <f>SUM(C4:C12)</f>
        <v>1374.2882260383594</v>
      </c>
      <c r="D13" s="11">
        <f t="shared" ref="D13:G13" si="4">SUM(D4:D12)</f>
        <v>2346.0528528295836</v>
      </c>
      <c r="E13" s="11">
        <f t="shared" si="4"/>
        <v>9131.0090886222879</v>
      </c>
      <c r="F13" s="11">
        <f t="shared" si="4"/>
        <v>971.76462679122392</v>
      </c>
      <c r="G13" s="11">
        <f t="shared" si="4"/>
        <v>1374.2882260383594</v>
      </c>
      <c r="H13" s="18">
        <f t="shared" si="1"/>
        <v>0.79558768047105244</v>
      </c>
      <c r="I13" s="18">
        <f t="shared" si="2"/>
        <v>8.4670156155687154E-2</v>
      </c>
      <c r="J13" s="18">
        <f t="shared" si="3"/>
        <v>0.11974216337326042</v>
      </c>
    </row>
    <row r="14" spans="1:10" ht="15" customHeight="1">
      <c r="A14" s="51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52" t="s">
        <v>78</v>
      </c>
      <c r="L1" s="64" t="s">
        <v>140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19">
        <v>11</v>
      </c>
      <c r="B4" s="19" t="s">
        <v>0</v>
      </c>
      <c r="C4" s="20">
        <v>146.223543477514</v>
      </c>
      <c r="D4" s="20">
        <v>631.08077102843993</v>
      </c>
      <c r="E4" s="14">
        <v>1158.2544996086599</v>
      </c>
      <c r="F4" s="14">
        <v>3203.7270435397299</v>
      </c>
      <c r="G4" s="14">
        <v>2859.4225407131198</v>
      </c>
      <c r="H4" s="15">
        <v>1.8280894388818851E-2</v>
      </c>
      <c r="I4" s="15">
        <v>7.889783445002739E-2</v>
      </c>
      <c r="J4" s="15">
        <v>0.1448051912787644</v>
      </c>
      <c r="K4" s="15">
        <v>0.40053054618088224</v>
      </c>
      <c r="L4" s="15">
        <v>0.3574855337015071</v>
      </c>
    </row>
    <row r="5" spans="1:12" ht="15" customHeight="1">
      <c r="A5" s="21">
        <v>12</v>
      </c>
      <c r="B5" s="21" t="s">
        <v>1</v>
      </c>
      <c r="C5" s="22">
        <v>16.8241852721948</v>
      </c>
      <c r="D5" s="22">
        <v>79.045609380831308</v>
      </c>
      <c r="E5" s="16">
        <v>199.75585625414499</v>
      </c>
      <c r="F5" s="16">
        <v>542.01830429077097</v>
      </c>
      <c r="G5" s="16">
        <v>470.56674341342801</v>
      </c>
      <c r="H5" s="17">
        <v>1.2860455345651287E-2</v>
      </c>
      <c r="I5" s="17">
        <v>6.0422689911293383E-2</v>
      </c>
      <c r="J5" s="17">
        <v>0.15269394789859184</v>
      </c>
      <c r="K5" s="17">
        <v>0.41432034217890784</v>
      </c>
      <c r="L5" s="17">
        <v>0.35970256466555556</v>
      </c>
    </row>
    <row r="6" spans="1:12" ht="15" customHeight="1">
      <c r="A6" s="21">
        <v>13</v>
      </c>
      <c r="B6" s="21" t="s">
        <v>2</v>
      </c>
      <c r="C6" s="22">
        <v>3.5749706159750798</v>
      </c>
      <c r="D6" s="22">
        <v>35.459256235045103</v>
      </c>
      <c r="E6" s="16">
        <v>60.789352285851201</v>
      </c>
      <c r="F6" s="16">
        <v>46.377180001584499</v>
      </c>
      <c r="G6" s="16">
        <v>18.101821742691698</v>
      </c>
      <c r="H6" s="17">
        <v>2.175845684713331E-2</v>
      </c>
      <c r="I6" s="17">
        <v>0.21581679389866343</v>
      </c>
      <c r="J6" s="17">
        <v>0.36998415946871044</v>
      </c>
      <c r="K6" s="17">
        <v>0.28226689899127394</v>
      </c>
      <c r="L6" s="17">
        <v>0.11017369079421892</v>
      </c>
    </row>
    <row r="7" spans="1:12" ht="15" customHeight="1">
      <c r="A7" s="21">
        <v>14</v>
      </c>
      <c r="B7" s="21" t="s">
        <v>3</v>
      </c>
      <c r="C7" s="22">
        <v>49.371230985113904</v>
      </c>
      <c r="D7" s="22">
        <v>65.882293837355604</v>
      </c>
      <c r="E7" s="16">
        <v>70.889067874317902</v>
      </c>
      <c r="F7" s="16">
        <v>238.06993734898199</v>
      </c>
      <c r="G7" s="16">
        <v>132.543663760539</v>
      </c>
      <c r="H7" s="17">
        <v>8.8676572500403672E-2</v>
      </c>
      <c r="I7" s="17">
        <v>0.11833239498773425</v>
      </c>
      <c r="J7" s="17">
        <v>0.12732515356439791</v>
      </c>
      <c r="K7" s="17">
        <v>0.42760177614082345</v>
      </c>
      <c r="L7" s="17">
        <v>0.23806410280664075</v>
      </c>
    </row>
    <row r="8" spans="1:12" ht="15" customHeight="1">
      <c r="A8" s="21">
        <v>15</v>
      </c>
      <c r="B8" s="21" t="s">
        <v>4</v>
      </c>
      <c r="C8" s="22">
        <v>37.105771879718596</v>
      </c>
      <c r="D8" s="22">
        <v>187.48243421756098</v>
      </c>
      <c r="E8" s="16">
        <v>293.90347043796896</v>
      </c>
      <c r="F8" s="16">
        <v>442.25973748055503</v>
      </c>
      <c r="G8" s="16">
        <v>356.83517635944997</v>
      </c>
      <c r="H8" s="17">
        <v>2.8161922829793476E-2</v>
      </c>
      <c r="I8" s="17">
        <v>0.14229230593806005</v>
      </c>
      <c r="J8" s="17">
        <v>0.22306197754658702</v>
      </c>
      <c r="K8" s="17">
        <v>0.33565895456980771</v>
      </c>
      <c r="L8" s="17">
        <v>0.27082483911575178</v>
      </c>
    </row>
    <row r="9" spans="1:12" ht="15" customHeight="1">
      <c r="A9" s="21">
        <v>16</v>
      </c>
      <c r="B9" s="21" t="s">
        <v>5</v>
      </c>
      <c r="C9" s="22">
        <v>0.55172938911973501</v>
      </c>
      <c r="D9" s="22">
        <v>19.541054036958599</v>
      </c>
      <c r="E9" s="16">
        <v>20.534631566910299</v>
      </c>
      <c r="F9" s="16">
        <v>31.098259297553199</v>
      </c>
      <c r="G9" s="16">
        <v>30.211075985708401</v>
      </c>
      <c r="H9" s="17">
        <v>5.4124679041124956E-3</v>
      </c>
      <c r="I9" s="17">
        <v>0.19169783207726387</v>
      </c>
      <c r="J9" s="17">
        <v>0.20144483232260316</v>
      </c>
      <c r="K9" s="17">
        <v>0.30507407008048043</v>
      </c>
      <c r="L9" s="17">
        <v>0.29637079761554003</v>
      </c>
    </row>
    <row r="10" spans="1:12" ht="15" customHeight="1">
      <c r="A10" s="21">
        <v>17</v>
      </c>
      <c r="B10" s="21" t="s">
        <v>6</v>
      </c>
      <c r="C10" s="22">
        <v>0</v>
      </c>
      <c r="D10" s="22">
        <v>0</v>
      </c>
      <c r="E10" s="16">
        <v>3.6488930261556298</v>
      </c>
      <c r="F10" s="16">
        <v>14.5806905031356</v>
      </c>
      <c r="G10" s="16">
        <v>11.3311209282082</v>
      </c>
      <c r="H10" s="17">
        <v>0</v>
      </c>
      <c r="I10" s="17">
        <v>0</v>
      </c>
      <c r="J10" s="17">
        <v>0.12343728247078092</v>
      </c>
      <c r="K10" s="17">
        <v>0.49324570475303875</v>
      </c>
      <c r="L10" s="17">
        <v>0.38331701277618035</v>
      </c>
    </row>
    <row r="11" spans="1:12" ht="15" customHeight="1">
      <c r="A11" s="8">
        <v>18</v>
      </c>
      <c r="B11" s="8" t="s">
        <v>16</v>
      </c>
      <c r="C11" s="24" t="s">
        <v>47</v>
      </c>
      <c r="D11" s="24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  <c r="K11" s="13" t="s">
        <v>47</v>
      </c>
      <c r="L11" s="13" t="s">
        <v>47</v>
      </c>
    </row>
    <row r="12" spans="1:12" ht="15" customHeight="1">
      <c r="A12" s="8">
        <v>19</v>
      </c>
      <c r="B12" s="8" t="s">
        <v>17</v>
      </c>
      <c r="C12" s="24" t="s">
        <v>47</v>
      </c>
      <c r="D12" s="24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  <c r="K12" s="13" t="s">
        <v>47</v>
      </c>
      <c r="L12" s="13" t="s">
        <v>47</v>
      </c>
    </row>
    <row r="13" spans="1:12" ht="15" customHeight="1">
      <c r="A13" s="71"/>
      <c r="B13" s="71"/>
      <c r="C13" s="23">
        <f t="shared" ref="C13:G13" si="0">SUM(C4:C12)</f>
        <v>253.6514316196361</v>
      </c>
      <c r="D13" s="23">
        <f t="shared" si="0"/>
        <v>1018.4914187361916</v>
      </c>
      <c r="E13" s="11">
        <f t="shared" si="0"/>
        <v>1807.7757710540086</v>
      </c>
      <c r="F13" s="11">
        <f t="shared" si="0"/>
        <v>4518.1311524623115</v>
      </c>
      <c r="G13" s="11">
        <f t="shared" si="0"/>
        <v>3879.0121429031451</v>
      </c>
      <c r="H13" s="18">
        <v>2.2100728693367936E-2</v>
      </c>
      <c r="I13" s="18">
        <v>8.8741476357074231E-2</v>
      </c>
      <c r="J13" s="18">
        <v>0.15751206921796751</v>
      </c>
      <c r="K13" s="18">
        <v>0.39366618261930314</v>
      </c>
      <c r="L13" s="18">
        <v>0.33797954311228728</v>
      </c>
    </row>
    <row r="14" spans="1:12" ht="15" customHeight="1">
      <c r="A14" s="51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4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2" t="s">
        <v>79</v>
      </c>
      <c r="F1" s="64" t="s">
        <v>140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4">
        <v>8224.8078999999998</v>
      </c>
      <c r="D4" s="14">
        <v>7998.70840635481</v>
      </c>
      <c r="E4" s="14">
        <f t="shared" ref="E4:E13" si="0">D4-C4</f>
        <v>-226.0994936451898</v>
      </c>
      <c r="F4" s="26">
        <f t="shared" ref="F4:F13" si="1">D4/C4-1</f>
        <v>-2.7489942183961502E-2</v>
      </c>
    </row>
    <row r="5" spans="1:6" ht="15" customHeight="1">
      <c r="A5" s="8">
        <v>12</v>
      </c>
      <c r="B5" s="8" t="s">
        <v>1</v>
      </c>
      <c r="C5" s="16">
        <v>938.21190000000001</v>
      </c>
      <c r="D5" s="16">
        <v>1308.2107002959999</v>
      </c>
      <c r="E5" s="16">
        <f t="shared" si="0"/>
        <v>369.9988002959999</v>
      </c>
      <c r="F5" s="27">
        <f t="shared" si="1"/>
        <v>0.39436592127641945</v>
      </c>
    </row>
    <row r="6" spans="1:6" ht="15" customHeight="1">
      <c r="A6" s="8">
        <v>13</v>
      </c>
      <c r="B6" s="8" t="s">
        <v>2</v>
      </c>
      <c r="C6" s="16">
        <v>589.91229999999996</v>
      </c>
      <c r="D6" s="16">
        <v>164.30257983720702</v>
      </c>
      <c r="E6" s="16">
        <f t="shared" si="0"/>
        <v>-425.60972016279294</v>
      </c>
      <c r="F6" s="27">
        <f t="shared" si="1"/>
        <v>-0.72147965072569764</v>
      </c>
    </row>
    <row r="7" spans="1:6" ht="15" customHeight="1">
      <c r="A7" s="8">
        <v>14</v>
      </c>
      <c r="B7" s="8" t="s">
        <v>3</v>
      </c>
      <c r="C7" s="16">
        <v>505.67860000000002</v>
      </c>
      <c r="D7" s="16">
        <v>556.75619565446198</v>
      </c>
      <c r="E7" s="16">
        <f t="shared" si="0"/>
        <v>51.077595654461959</v>
      </c>
      <c r="F7" s="27">
        <f t="shared" si="1"/>
        <v>0.10100802299021949</v>
      </c>
    </row>
    <row r="8" spans="1:6" ht="15" customHeight="1">
      <c r="A8" s="8">
        <v>15</v>
      </c>
      <c r="B8" s="8" t="s">
        <v>4</v>
      </c>
      <c r="C8" s="16">
        <v>1282.5796</v>
      </c>
      <c r="D8" s="16">
        <v>1317.58660607568</v>
      </c>
      <c r="E8" s="16">
        <f t="shared" si="0"/>
        <v>35.00700607568001</v>
      </c>
      <c r="F8" s="27">
        <f t="shared" si="1"/>
        <v>2.7294217119685937E-2</v>
      </c>
    </row>
    <row r="9" spans="1:6" ht="15" customHeight="1">
      <c r="A9" s="8">
        <v>16</v>
      </c>
      <c r="B9" s="8" t="s">
        <v>5</v>
      </c>
      <c r="C9" s="16">
        <v>78.9392</v>
      </c>
      <c r="D9" s="16">
        <v>101.936749499999</v>
      </c>
      <c r="E9" s="16">
        <f t="shared" si="0"/>
        <v>22.997549499998996</v>
      </c>
      <c r="F9" s="27">
        <f t="shared" si="1"/>
        <v>0.29133243686278809</v>
      </c>
    </row>
    <row r="10" spans="1:6" ht="15" customHeight="1">
      <c r="A10" s="8">
        <v>17</v>
      </c>
      <c r="B10" s="8" t="s">
        <v>6</v>
      </c>
      <c r="C10" s="13" t="s">
        <v>47</v>
      </c>
      <c r="D10" s="16">
        <v>29.560703733749797</v>
      </c>
      <c r="E10" s="16">
        <v>29.560703733749797</v>
      </c>
      <c r="F10" s="27">
        <v>1</v>
      </c>
    </row>
    <row r="11" spans="1:6" ht="15" customHeight="1">
      <c r="A11" s="8">
        <v>18</v>
      </c>
      <c r="B11" s="8" t="s">
        <v>16</v>
      </c>
      <c r="C11" s="16">
        <v>166.8212</v>
      </c>
      <c r="D11" s="13" t="s">
        <v>47</v>
      </c>
      <c r="E11" s="16">
        <v>-166.8212</v>
      </c>
      <c r="F11" s="28">
        <v>-1</v>
      </c>
    </row>
    <row r="12" spans="1:6" ht="15" customHeight="1">
      <c r="A12" s="8">
        <v>19</v>
      </c>
      <c r="B12" s="8" t="s">
        <v>17</v>
      </c>
      <c r="C12" s="16">
        <v>22.366700000000002</v>
      </c>
      <c r="D12" s="13" t="s">
        <v>47</v>
      </c>
      <c r="E12" s="16">
        <v>-22.366700000000002</v>
      </c>
      <c r="F12" s="28">
        <v>-1</v>
      </c>
    </row>
    <row r="13" spans="1:6" ht="15" customHeight="1">
      <c r="A13" s="71"/>
      <c r="B13" s="71"/>
      <c r="C13" s="11">
        <f t="shared" ref="C13:D13" si="2">SUM(C4:C12)</f>
        <v>11809.3174</v>
      </c>
      <c r="D13" s="11">
        <f t="shared" si="2"/>
        <v>11477.061941451908</v>
      </c>
      <c r="E13" s="25">
        <f t="shared" si="0"/>
        <v>-332.25545854809207</v>
      </c>
      <c r="F13" s="29">
        <f t="shared" si="1"/>
        <v>-2.8135026546758035E-2</v>
      </c>
    </row>
    <row r="14" spans="1:6" ht="15" customHeight="1">
      <c r="A14" s="51" t="s">
        <v>23</v>
      </c>
      <c r="B14" s="3"/>
      <c r="C14" s="3"/>
      <c r="D14" s="3"/>
      <c r="E14" s="3"/>
      <c r="F14" s="4"/>
    </row>
    <row r="15" spans="1:6" s="38" customFormat="1" ht="15" customHeight="1">
      <c r="A15" s="37"/>
      <c r="B15" s="37"/>
      <c r="C15" s="37"/>
      <c r="D15" s="37"/>
      <c r="E15" s="37"/>
      <c r="F15" s="37"/>
    </row>
    <row r="16" spans="1:6" s="38" customFormat="1" ht="15" customHeight="1">
      <c r="A16" s="39" t="s">
        <v>62</v>
      </c>
      <c r="B16" s="40"/>
      <c r="C16" s="40"/>
      <c r="D16" s="40"/>
      <c r="E16" s="40"/>
      <c r="F16" s="41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2012-11-16T14:48:26Z</dcterms:created>
  <dcterms:modified xsi:type="dcterms:W3CDTF">2013-01-03T08:47:09Z</dcterms:modified>
</cp:coreProperties>
</file>