
<file path=[Content_Types].xml><?xml version="1.0" encoding="utf-8"?>
<Types xmlns="http://schemas.openxmlformats.org/package/2006/content-type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ml.chartshap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drawings/drawing15.xml" ContentType="application/vnd.openxmlformats-officedocument.drawingml.chartshapes+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ml.chartshapes+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drawings/drawing9.xml" ContentType="application/vnd.openxmlformats-officedocument.drawingml.chartshapes+xml"/>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60" windowWidth="24915" windowHeight="15390"/>
  </bookViews>
  <sheets>
    <sheet name="Faktenblatt" sheetId="12" r:id="rId1"/>
    <sheet name="Legende" sheetId="13" r:id="rId2"/>
    <sheet name="Statistik_Hauptnutzung" sheetId="11" r:id="rId3"/>
    <sheet name="Statistik_Gemeindetypen" sheetId="10" r:id="rId4"/>
    <sheet name="Analyse_unüberbaut_Hauptnutzung" sheetId="9" r:id="rId5"/>
    <sheet name="Analyse_unüberbaut_Gemeindetype" sheetId="7" r:id="rId6"/>
    <sheet name="Analyse_Erschliessung_oeV" sheetId="5" r:id="rId7"/>
    <sheet name="Vergleich_2007_2012" sheetId="4" r:id="rId8"/>
  </sheets>
  <definedNames>
    <definedName name="Auswertung_GdeTypen_CH00">#REF!</definedName>
  </definedNames>
  <calcPr calcId="125725"/>
</workbook>
</file>

<file path=xl/calcChain.xml><?xml version="1.0" encoding="utf-8"?>
<calcChain xmlns="http://schemas.openxmlformats.org/spreadsheetml/2006/main">
  <c r="F4" i="4"/>
  <c r="F5"/>
  <c r="F6"/>
  <c r="F7"/>
  <c r="F8"/>
  <c r="F12"/>
  <c r="E4"/>
  <c r="E5"/>
  <c r="E6"/>
  <c r="E7"/>
  <c r="E8"/>
  <c r="E12"/>
  <c r="E13"/>
  <c r="C13"/>
  <c r="D13"/>
  <c r="C13" i="5"/>
  <c r="D13"/>
  <c r="E13"/>
  <c r="F13"/>
  <c r="G13"/>
  <c r="H7" i="7"/>
  <c r="I7"/>
  <c r="J7"/>
  <c r="H8"/>
  <c r="I8"/>
  <c r="J8"/>
  <c r="H10"/>
  <c r="I10"/>
  <c r="J10"/>
  <c r="D13"/>
  <c r="E13"/>
  <c r="F13"/>
  <c r="G13"/>
  <c r="J13" s="1"/>
  <c r="C13"/>
  <c r="H5" i="9"/>
  <c r="I5"/>
  <c r="J5"/>
  <c r="H6"/>
  <c r="I6"/>
  <c r="J6"/>
  <c r="H7"/>
  <c r="I7"/>
  <c r="J7"/>
  <c r="I4"/>
  <c r="J4"/>
  <c r="H4"/>
  <c r="D13"/>
  <c r="E13"/>
  <c r="F13"/>
  <c r="G13"/>
  <c r="J13" s="1"/>
  <c r="C13"/>
  <c r="F13" i="10"/>
  <c r="E13"/>
  <c r="C13"/>
  <c r="I7"/>
  <c r="I8"/>
  <c r="I10"/>
  <c r="H7"/>
  <c r="H8"/>
  <c r="H10"/>
  <c r="G7"/>
  <c r="G8"/>
  <c r="G10"/>
  <c r="F13" i="11"/>
  <c r="E13"/>
  <c r="C13"/>
  <c r="D9" s="1"/>
  <c r="I5"/>
  <c r="I6"/>
  <c r="I7"/>
  <c r="I4"/>
  <c r="H5"/>
  <c r="H6"/>
  <c r="H7"/>
  <c r="H4"/>
  <c r="G5"/>
  <c r="G6"/>
  <c r="G7"/>
  <c r="G4"/>
  <c r="F13" i="4" l="1"/>
  <c r="H13" i="7"/>
  <c r="I13"/>
  <c r="I13" i="9"/>
  <c r="H13"/>
  <c r="D12" i="11"/>
  <c r="I13" i="10"/>
  <c r="D8"/>
  <c r="D7"/>
  <c r="H13"/>
  <c r="D10"/>
  <c r="G13"/>
  <c r="D8" i="11"/>
  <c r="D4"/>
  <c r="I13"/>
  <c r="D7"/>
  <c r="H13"/>
  <c r="D6"/>
  <c r="G13"/>
  <c r="D5"/>
</calcChain>
</file>

<file path=xl/sharedStrings.xml><?xml version="1.0" encoding="utf-8"?>
<sst xmlns="http://schemas.openxmlformats.org/spreadsheetml/2006/main" count="423" uniqueCount="147">
  <si>
    <t>Wohnzonen</t>
  </si>
  <si>
    <t>Arbeitszonen</t>
  </si>
  <si>
    <t>Mischzonen</t>
  </si>
  <si>
    <t>Zentrumszonen</t>
  </si>
  <si>
    <t>Zonen für öffentliche Nutzungen</t>
  </si>
  <si>
    <t>eingeschränkte Bauzonen</t>
  </si>
  <si>
    <t>weitere Bauzonen</t>
  </si>
  <si>
    <t>Grosszentren</t>
  </si>
  <si>
    <t>Nebenzentren der Grosszentren</t>
  </si>
  <si>
    <t>Gürtel der Grosszentren</t>
  </si>
  <si>
    <t>Mittelzentren</t>
  </si>
  <si>
    <t>Gürtel der Mittelzentren</t>
  </si>
  <si>
    <t>Kleinzentren</t>
  </si>
  <si>
    <t>Periurbane ländliche Gemeinden</t>
  </si>
  <si>
    <t>Agrargemeinden</t>
  </si>
  <si>
    <t>Touristische Gemeinden</t>
  </si>
  <si>
    <t>Tourismus- und Freizeitzonen</t>
  </si>
  <si>
    <t>Verkehrszonen innerhalb der Bauzonen</t>
  </si>
  <si>
    <t>Code HN</t>
  </si>
  <si>
    <t>Hauptnutzung</t>
  </si>
  <si>
    <t>Anteil [%]</t>
  </si>
  <si>
    <t>Einwohner innerhalb BZ</t>
  </si>
  <si>
    <t>Beschäftigte innerhalb BZ</t>
  </si>
  <si>
    <t>Quelle: Bundesamt für Raumentwicklung ARE, Bauzonenstatistik Schweiz 2012</t>
  </si>
  <si>
    <t>Code GT</t>
  </si>
  <si>
    <t>Gemeindetyp ARE</t>
  </si>
  <si>
    <t>Überbaut [ha]</t>
  </si>
  <si>
    <t>Unüberbaut [ha]</t>
  </si>
  <si>
    <t>Überbaut [%]</t>
  </si>
  <si>
    <t>Unüberbaut [%]</t>
  </si>
  <si>
    <t>Sehr gute Erschliessung [ha]</t>
  </si>
  <si>
    <t xml:space="preserve"> Gute Erschliessung [ha]</t>
  </si>
  <si>
    <t>Mittelmässige Erschliessung [ha]</t>
  </si>
  <si>
    <t>Geringe Erschliessung [ha]</t>
  </si>
  <si>
    <t>Marginale oder keine Erschliessung [ha]</t>
  </si>
  <si>
    <t>Sehr gute Erschliessung [%]</t>
  </si>
  <si>
    <t xml:space="preserve"> Gute Erschliessung [%]</t>
  </si>
  <si>
    <t>Mittelmässige Erschliessung [%]</t>
  </si>
  <si>
    <t>Geringe Erschliessung [%]</t>
  </si>
  <si>
    <t>Marginale oder keine Erschliessung [%]</t>
  </si>
  <si>
    <t>Fläche der Bauzonen 2007 [ha]</t>
  </si>
  <si>
    <t>Fläche der Bauzonen 2012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</si>
  <si>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</si>
  <si>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</si>
  <si>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</si>
  <si>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</si>
  <si>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</si>
  <si>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</si>
  <si>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Stand der Daten</t>
  </si>
  <si>
    <t>01.01.2012</t>
  </si>
  <si>
    <t>Vollständigkleit</t>
  </si>
  <si>
    <t>ja</t>
  </si>
  <si>
    <t>Anzahl Gemeinden</t>
  </si>
  <si>
    <t>Zonentypen</t>
  </si>
  <si>
    <t>Anzahl Zonen innerhalb der Bauzonen</t>
  </si>
  <si>
    <t>Spezialzonen</t>
  </si>
  <si>
    <t>nein</t>
  </si>
  <si>
    <t>keine. Verkehrsflächen sind ausgespart.</t>
  </si>
  <si>
    <t>Bemerkungen</t>
  </si>
  <si>
    <t>In der Statistik 2012 werden neu eingeschränkte Bauzonen ausgewiesen.</t>
  </si>
  <si>
    <t>Die Verringerung der Arbeits-, Misch- und Zentrumszonen ist auf Auszonungen, Umzonungen in Wohnzonen, methodisch bedingte Zuordnung und mangelhafte Qualität der Daten 2007 zurückzuführen.</t>
  </si>
  <si>
    <t xml:space="preserve">Die Verringerung der „weiteren Bauzonen“ sowie der grosse Zuwachs bei den eingeschränkten Bauzonen ist primär methodisch bedingt (rund ein Drittel der eingeschränkten Bauzonen sind im Kanton Zug mit einem Bauverbot belegt). </t>
  </si>
  <si>
    <t>Faktenblatt Kanton ZG</t>
  </si>
  <si>
    <t>Inhalt</t>
  </si>
  <si>
    <t>- Statistik nach Hauptnutzungen</t>
  </si>
  <si>
    <t>- Statistik nach Gemeindetypen ARE</t>
  </si>
  <si>
    <t>- Analyse der unüberbauten Bauzonen nach Hauptnutzungen</t>
  </si>
  <si>
    <t>- Analyse der unüberbauten Bauzonen nach Gemeindetypen ARE</t>
  </si>
  <si>
    <t>- Analyse der Erschliessung mit dem ÖV nach Hauptnutzungen</t>
  </si>
  <si>
    <t>- Vergleich 2007 - 2012 nach Hauptnutzungen</t>
  </si>
  <si>
    <t>Bundesamt für Raumentwicklung ARE</t>
  </si>
  <si>
    <t>Bauzonenstatistik Schweiz 2012</t>
  </si>
  <si>
    <t>Fläche der Bauzonen [ha]</t>
  </si>
  <si>
    <t>Statistik nach Hauptnutzungen</t>
  </si>
  <si>
    <t>Statistik nach Gemeindetypen ARE</t>
  </si>
  <si>
    <t>Analyse der unüberbauten Bauzonen nach Hauptnutzungen</t>
  </si>
  <si>
    <t>Analyse der unüberbauten Bauzonen nach Gemeindetypen ARE</t>
  </si>
  <si>
    <t>Analyse der Erschliessung mit dem ÖV nach Hauptnutzungen</t>
  </si>
  <si>
    <t>Vergleich 2007 - 2012 nach Hauptnutzungen</t>
  </si>
  <si>
    <t>Unüberbaute Bauzonen Annamhe 1 [ha]</t>
  </si>
  <si>
    <t>Unüberbaute Bauzonen Annamhe 2 [ha]</t>
  </si>
  <si>
    <t>Unschärfe [ha]</t>
  </si>
  <si>
    <t>Unschärfe [%]</t>
  </si>
  <si>
    <t>- Legende</t>
  </si>
  <si>
    <t>Geodaten: Kantonale Raumplanungsfachstellen</t>
  </si>
  <si>
    <t>Statistik und Analysen: Bundesamt für Raumentwicklung ARE</t>
  </si>
  <si>
    <t>Auskünfte:</t>
  </si>
  <si>
    <t>Rolf Giezendanner</t>
  </si>
  <si>
    <t>rolf.giezendanner@are.admin.ch</t>
  </si>
  <si>
    <t>© ARE, 12.2012</t>
  </si>
  <si>
    <t>Bezeichnung</t>
  </si>
  <si>
    <t>Beschreibung</t>
  </si>
  <si>
    <t>Code-Nummer der Hauptnutzungen</t>
  </si>
  <si>
    <t>Code-Nummer der Gemeindetypen ARE</t>
  </si>
  <si>
    <t>Hauptnutzung der Bauzonen nach dem minimalen Geodatenmodell Nutzungsplanung (12.12.2011)</t>
  </si>
  <si>
    <t>Die Gemeindetypen wurden neu auf der Basis der Agglomerationsdefinition 2000 und der Volkszählung 2010 berechnet. Die Zuordnung der Gemeinden zu den Gemeindetypen hat daher gegenüber 2007 Änderungen erfahren.</t>
  </si>
  <si>
    <t>Fläche der Bauzonen</t>
  </si>
  <si>
    <t xml:space="preserve">Anteil der jeweiligen Bauzonenfläche einer Hauptnutzung / eines Gemeindetyps / eines Kantons an der gesamten Bauzonenfläche </t>
  </si>
  <si>
    <t>Einwohner innerhalb der Bauzonen. Es werden die georeferenzierten Einzel-daten aus der Volkszählung STATPOP verwendet.</t>
  </si>
  <si>
    <r>
      <t>Bauzonenfläche pro Einwohner [m</t>
    </r>
    <r>
      <rPr>
        <vertAlign val="superscript"/>
        <sz val="11"/>
        <color theme="1"/>
        <rFont val="Calibri"/>
        <family val="2"/>
        <scheme val="minor"/>
      </rPr>
      <t>2</t>
    </r>
    <r>
      <rPr>
        <sz val="10"/>
        <color theme="1"/>
        <rFont val="Arial"/>
        <family val="2"/>
      </rPr>
      <t>]</t>
    </r>
  </si>
  <si>
    <t>Bauzonenfläche pro Einwohner innerhalb der Bauzonen</t>
  </si>
  <si>
    <t>Beschäftigte innerhalb der Bauzonen. Es werden die georeferenzierten Einzel-daten aus dem Betriebs- und Unternehmensregister BUR verwendet (Total Beschäftigte)</t>
  </si>
  <si>
    <r>
      <t>Bauzonenfläche pro Beschäftigte [m</t>
    </r>
    <r>
      <rPr>
        <vertAlign val="superscript"/>
        <sz val="11"/>
        <color theme="1"/>
        <rFont val="Calibri"/>
        <family val="2"/>
        <scheme val="minor"/>
      </rPr>
      <t>2</t>
    </r>
    <r>
      <rPr>
        <sz val="10"/>
        <color theme="1"/>
        <rFont val="Arial"/>
        <family val="2"/>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</si>
  <si>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</si>
  <si>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Arial"/>
        <family val="2"/>
      </rPr>
      <t>]</t>
    </r>
  </si>
  <si>
    <t>Bauzonenfläche dividiert durch die Summe der Einwohner und Beschäftigten</t>
  </si>
  <si>
    <t>Unüberbaute Bauzonen Annahme 1 [ha]</t>
  </si>
  <si>
    <t>Unüberbaute Bauzonenfläche, berechnet mit Annahme 1</t>
  </si>
  <si>
    <t>Unüberbaute Bauzonen Annahme 2 [ha]</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</si>
  <si>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</si>
  <si>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</si>
  <si>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</si>
  <si>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</si>
  <si>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</si>
  <si>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</si>
  <si>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</si>
  <si>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Arial"/>
        <family val="2"/>
      </rPr>
      <t>]</t>
    </r>
  </si>
  <si>
    <t>Überbaute Bauzonenfläche pro Einwohner innerhalb der Bauzone</t>
  </si>
  <si>
    <r>
      <t>Unschärfe pro Einwohner [m</t>
    </r>
    <r>
      <rPr>
        <vertAlign val="superscript"/>
        <sz val="11"/>
        <color theme="1"/>
        <rFont val="Calibri"/>
        <family val="2"/>
        <scheme val="minor"/>
      </rPr>
      <t>2</t>
    </r>
    <r>
      <rPr>
        <sz val="10"/>
        <color theme="1"/>
        <rFont val="Arial"/>
        <family val="2"/>
      </rPr>
      <t>]</t>
    </r>
  </si>
  <si>
    <t>Unschärfe der Bestimmung der unüberbauten Bauzonenfläche pro Einwohner innerhalb der Bauzonenfläche (Differenz zwischen der unüberbauten Bauzonenfläche mit Annahmen 1 und 2 pro Einwohner)</t>
  </si>
  <si>
    <t>Bauzonenfläche innerhalb der ÖV-Güteklasse A</t>
  </si>
  <si>
    <t>Gute Erschliessung [ha]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</si>
  <si>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</si>
  <si>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</si>
  <si>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</si>
  <si>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</si>
  <si>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</si>
  <si>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Gute Erschliessung [%]</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</si>
  <si>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</si>
  <si>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</si>
  <si>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</si>
  <si>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</si>
  <si>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2007</t>
  </si>
  <si>
    <t>Flächen der Bauzonen, Stand Bauzonenstatistik Schweiz 2012</t>
  </si>
  <si>
    <t>Flächendifferenz zwischen den Bauzonen 2007 und 2012</t>
  </si>
  <si>
    <t>Anteil der Differenz zwischen den Bauzonenflächen 2007 und 2012 (Bauzonenfläche 2007 = 100%)</t>
  </si>
  <si>
    <t>Kantonsnummer</t>
  </si>
  <si>
    <t>Kantonsnummer BFS</t>
  </si>
  <si>
    <t>Kantonskürzel</t>
  </si>
  <si>
    <t>Abkürzung der Kantonsnamen</t>
  </si>
  <si>
    <t xml:space="preserve">Von den 129 ha Zunahme der Bauzonen sind 59 ha methodisch bedingt und rund 70 ha auf die mit der Revidierung der Ortsplanungen (2005-2009) verbundenen Einzonungen zurückzuführen. Im Kanton Zug haben in diesem Zeitraum sämtliche 11 Gemeinden die Ortsplanung überarbeitet. </t>
  </si>
  <si>
    <t>Die Methodik des Bundes zur Erhebung der unüberbauten Bauzonen liefert Zahlen, die  teilweise stark von den genaueren Daten des Kantons abweichen.</t>
  </si>
  <si>
    <t>Amt für Raumplanung Kanton Zug</t>
  </si>
  <si>
    <t>http://www.zug.ch/raumplanung/</t>
  </si>
  <si>
    <t>Kanton ZG</t>
  </si>
  <si>
    <t>Hannes Wahl</t>
  </si>
  <si>
    <t>hannes.wahl@zg.ch</t>
  </si>
</sst>
</file>

<file path=xl/styles.xml><?xml version="1.0" encoding="utf-8"?>
<styleSheet xmlns="http://schemas.openxmlformats.org/spreadsheetml/2006/main">
  <numFmts count="2">
    <numFmt numFmtId="164" formatCode="0\ %"/>
    <numFmt numFmtId="165" formatCode="0.0%"/>
  </numFmts>
  <fonts count="16">
    <font>
      <sz val="10"/>
      <color theme="1"/>
      <name val="Arial"/>
      <family val="2"/>
    </font>
    <font>
      <sz val="10"/>
      <name val="MS Sans Serif"/>
      <family val="2"/>
    </font>
    <font>
      <sz val="11"/>
      <name val="Calibri"/>
      <family val="2"/>
    </font>
    <font>
      <b/>
      <sz val="11"/>
      <name val="Calibri"/>
      <family val="2"/>
    </font>
    <font>
      <b/>
      <vertAlign val="superscript"/>
      <sz val="11"/>
      <name val="Calibri"/>
      <family val="2"/>
    </font>
    <font>
      <sz val="11"/>
      <color theme="1"/>
      <name val="Calibri"/>
      <family val="2"/>
    </font>
    <font>
      <b/>
      <sz val="11"/>
      <color theme="1"/>
      <name val="Calibri"/>
      <family val="2"/>
    </font>
    <font>
      <b/>
      <sz val="14"/>
      <color rgb="FF000000"/>
      <name val="Calibri"/>
      <family val="2"/>
    </font>
    <font>
      <b/>
      <sz val="11"/>
      <color rgb="FF000000"/>
      <name val="Calibri"/>
      <family val="2"/>
    </font>
    <font>
      <b/>
      <sz val="14"/>
      <color theme="1"/>
      <name val="Calibri"/>
      <family val="2"/>
    </font>
    <font>
      <b/>
      <sz val="14"/>
      <name val="Calibri"/>
      <family val="2"/>
      <scheme val="minor"/>
    </font>
    <font>
      <u/>
      <sz val="11"/>
      <color theme="10"/>
      <name val="Calibri"/>
      <family val="2"/>
    </font>
    <font>
      <u/>
      <sz val="11"/>
      <color theme="10"/>
      <name val="Calibri"/>
      <family val="2"/>
      <scheme val="minor"/>
    </font>
    <font>
      <sz val="11"/>
      <color theme="1"/>
      <name val="Calibri"/>
      <family val="2"/>
      <scheme val="minor"/>
    </font>
    <font>
      <b/>
      <sz val="11"/>
      <color theme="1"/>
      <name val="Calibri"/>
      <family val="2"/>
      <scheme val="minor"/>
    </font>
    <font>
      <vertAlign val="superscript"/>
      <sz val="11"/>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0" fontId="11" fillId="0" borderId="0" applyNumberFormat="0" applyFill="0" applyBorder="0" applyAlignment="0" applyProtection="0">
      <alignment vertical="top"/>
      <protection locked="0"/>
    </xf>
    <xf numFmtId="0" fontId="13" fillId="0" borderId="0"/>
  </cellStyleXfs>
  <cellXfs count="68">
    <xf numFmtId="0" fontId="0" fillId="0" borderId="0" xfId="0"/>
    <xf numFmtId="0" fontId="1" fillId="0" borderId="0" xfId="1"/>
    <xf numFmtId="0" fontId="3"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3" fillId="3" borderId="6" xfId="1" applyNumberFormat="1" applyFont="1" applyFill="1" applyBorder="1" applyAlignment="1">
      <alignment horizontal="right" vertical="center" wrapText="1"/>
    </xf>
    <xf numFmtId="0" fontId="3"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3" fillId="3" borderId="6" xfId="1" applyNumberFormat="1" applyFont="1" applyFill="1" applyBorder="1" applyAlignment="1">
      <alignment vertical="center" wrapText="1"/>
    </xf>
    <xf numFmtId="0" fontId="5" fillId="0" borderId="4" xfId="0" applyFont="1" applyBorder="1"/>
    <xf numFmtId="3" fontId="5" fillId="0" borderId="4" xfId="0" applyNumberFormat="1" applyFont="1" applyBorder="1"/>
    <xf numFmtId="0" fontId="5" fillId="0" borderId="5" xfId="0" applyFont="1" applyBorder="1"/>
    <xf numFmtId="3" fontId="5" fillId="0" borderId="5" xfId="0" applyNumberFormat="1" applyFont="1" applyBorder="1"/>
    <xf numFmtId="3" fontId="6" fillId="3" borderId="6" xfId="0" applyNumberFormat="1" applyFont="1" applyFill="1" applyBorder="1" applyAlignment="1">
      <alignment horizontal="right" vertical="center" wrapText="1"/>
    </xf>
    <xf numFmtId="0" fontId="5" fillId="0" borderId="5" xfId="0" applyNumberFormat="1" applyFont="1" applyBorder="1" applyAlignment="1">
      <alignment horizontal="right"/>
    </xf>
    <xf numFmtId="3" fontId="3"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3" fillId="3" borderId="6" xfId="1" applyNumberFormat="1" applyFont="1" applyFill="1" applyBorder="1" applyAlignment="1">
      <alignment vertical="center" wrapText="1"/>
    </xf>
    <xf numFmtId="0" fontId="8" fillId="0" borderId="4" xfId="0" applyFont="1" applyBorder="1" applyAlignment="1">
      <alignment vertical="top"/>
    </xf>
    <xf numFmtId="0" fontId="8" fillId="0" borderId="11" xfId="0" applyFont="1" applyBorder="1" applyAlignment="1">
      <alignment vertical="top"/>
    </xf>
    <xf numFmtId="0" fontId="5" fillId="0" borderId="5" xfId="0" applyFont="1" applyBorder="1" applyAlignment="1">
      <alignment vertical="top"/>
    </xf>
    <xf numFmtId="0" fontId="8" fillId="0" borderId="5" xfId="0" applyFont="1" applyBorder="1" applyAlignment="1">
      <alignment vertical="top"/>
    </xf>
    <xf numFmtId="0" fontId="5" fillId="0" borderId="11" xfId="0" applyFont="1" applyBorder="1" applyAlignment="1">
      <alignment vertical="top"/>
    </xf>
    <xf numFmtId="0" fontId="5" fillId="0" borderId="0" xfId="0" applyFont="1" applyBorder="1" applyAlignment="1">
      <alignment vertical="top"/>
    </xf>
    <xf numFmtId="49" fontId="5" fillId="0" borderId="4" xfId="0" applyNumberFormat="1" applyFont="1" applyBorder="1" applyAlignment="1">
      <alignment horizontal="left" vertical="top" wrapText="1"/>
    </xf>
    <xf numFmtId="49" fontId="5" fillId="0" borderId="11"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2" fillId="0" borderId="8" xfId="0" applyNumberFormat="1" applyFont="1" applyBorder="1" applyAlignment="1">
      <alignment horizontal="left" vertical="top" wrapText="1"/>
    </xf>
    <xf numFmtId="49" fontId="2" fillId="0" borderId="12" xfId="0" applyNumberFormat="1" applyFont="1" applyBorder="1" applyAlignment="1">
      <alignment horizontal="left" vertical="top" wrapText="1"/>
    </xf>
    <xf numFmtId="49" fontId="2" fillId="0" borderId="10" xfId="0" applyNumberFormat="1" applyFont="1" applyBorder="1" applyAlignment="1">
      <alignment horizontal="left" vertical="top" wrapText="1"/>
    </xf>
    <xf numFmtId="49" fontId="6" fillId="0" borderId="0" xfId="0" applyNumberFormat="1" applyFont="1" applyBorder="1" applyAlignment="1">
      <alignment vertical="top"/>
    </xf>
    <xf numFmtId="49" fontId="5" fillId="0" borderId="0" xfId="0" applyNumberFormat="1" applyFont="1" applyBorder="1" applyAlignment="1">
      <alignment vertical="top"/>
    </xf>
    <xf numFmtId="0" fontId="9" fillId="0" borderId="0" xfId="0" applyFont="1" applyBorder="1" applyAlignment="1">
      <alignment vertical="top"/>
    </xf>
    <xf numFmtId="0" fontId="2" fillId="2" borderId="13" xfId="1" applyFont="1" applyFill="1" applyBorder="1" applyAlignment="1">
      <alignment vertical="center"/>
    </xf>
    <xf numFmtId="0" fontId="10" fillId="0" borderId="0" xfId="1" applyFont="1"/>
    <xf numFmtId="0" fontId="12" fillId="0" borderId="0" xfId="2" applyFont="1" applyAlignment="1" applyProtection="1">
      <alignment vertical="top"/>
    </xf>
    <xf numFmtId="0" fontId="13" fillId="0" borderId="0" xfId="0" applyFont="1" applyAlignment="1">
      <alignment vertical="top"/>
    </xf>
    <xf numFmtId="0" fontId="13" fillId="0" borderId="0" xfId="3"/>
    <xf numFmtId="49" fontId="13" fillId="0" borderId="4" xfId="3" applyNumberFormat="1" applyBorder="1" applyAlignment="1">
      <alignment horizontal="left" vertical="top" wrapText="1"/>
    </xf>
    <xf numFmtId="49" fontId="13" fillId="0" borderId="8" xfId="3" applyNumberFormat="1" applyBorder="1" applyAlignment="1">
      <alignment horizontal="left" vertical="top" wrapText="1"/>
    </xf>
    <xf numFmtId="49" fontId="13" fillId="0" borderId="5" xfId="3" applyNumberFormat="1" applyBorder="1" applyAlignment="1">
      <alignment horizontal="left" vertical="top" wrapText="1"/>
    </xf>
    <xf numFmtId="49" fontId="13" fillId="0" borderId="12" xfId="3" applyNumberFormat="1" applyFill="1" applyBorder="1" applyAlignment="1">
      <alignment horizontal="left" vertical="top" wrapText="1"/>
    </xf>
    <xf numFmtId="49" fontId="13" fillId="0" borderId="12" xfId="3" applyNumberFormat="1" applyBorder="1" applyAlignment="1">
      <alignment horizontal="left" vertical="top" wrapText="1"/>
    </xf>
    <xf numFmtId="49" fontId="13" fillId="0" borderId="11" xfId="3" applyNumberFormat="1" applyBorder="1" applyAlignment="1">
      <alignment horizontal="left" vertical="top" wrapText="1"/>
    </xf>
    <xf numFmtId="49" fontId="13" fillId="0" borderId="10" xfId="3" applyNumberFormat="1" applyBorder="1" applyAlignment="1">
      <alignment horizontal="left" vertical="top" wrapText="1"/>
    </xf>
    <xf numFmtId="0" fontId="13" fillId="0" borderId="0" xfId="3" applyAlignment="1">
      <alignment vertical="top"/>
    </xf>
    <xf numFmtId="0" fontId="2" fillId="0" borderId="12" xfId="0" applyNumberFormat="1" applyFont="1" applyBorder="1" applyAlignment="1">
      <alignment horizontal="left" vertical="top" wrapText="1"/>
    </xf>
    <xf numFmtId="0" fontId="11" fillId="0" borderId="0" xfId="2" applyBorder="1" applyAlignment="1" applyProtection="1">
      <alignment vertical="top"/>
    </xf>
    <xf numFmtId="0" fontId="10" fillId="0" borderId="0" xfId="1" applyFont="1" applyAlignment="1">
      <alignment horizontal="right"/>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49" fontId="14" fillId="5" borderId="4" xfId="3" applyNumberFormat="1" applyFont="1" applyFill="1" applyBorder="1" applyAlignment="1">
      <alignment horizontal="left" vertical="top" wrapText="1"/>
    </xf>
    <xf numFmtId="49" fontId="14" fillId="5" borderId="11" xfId="3" applyNumberFormat="1" applyFont="1" applyFill="1" applyBorder="1" applyAlignment="1">
      <alignment horizontal="left" vertical="top" wrapText="1"/>
    </xf>
    <xf numFmtId="0" fontId="3" fillId="3" borderId="6" xfId="1" applyFont="1" applyFill="1" applyBorder="1" applyAlignment="1">
      <alignment vertical="center" wrapText="1"/>
    </xf>
  </cellXfs>
  <cellStyles count="4">
    <cellStyle name="Hyperlink" xfId="2" builtinId="8"/>
    <cellStyle name="Standard" xfId="0" builtinId="0"/>
    <cellStyle name="Standard 2" xfId="1"/>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(in Hektaren)</a:t>
            </a:r>
          </a:p>
        </c:rich>
      </c:tx>
    </c:title>
    <c:plotArea>
      <c:layout>
        <c:manualLayout>
          <c:layoutTarget val="inner"/>
          <c:xMode val="edge"/>
          <c:yMode val="edge"/>
          <c:x val="0.38841583128100227"/>
          <c:y val="0.14187242013250545"/>
          <c:w val="0.5625973845780291"/>
          <c:h val="0.6816885774740723"/>
        </c:manualLayout>
      </c:layout>
      <c:barChart>
        <c:barDir val="bar"/>
        <c:grouping val="clustered"/>
        <c:ser>
          <c:idx val="0"/>
          <c:order val="0"/>
          <c:dLbls>
            <c:dLbl>
              <c:idx val="6"/>
              <c:delete val="1"/>
            </c:dLbl>
            <c:dLbl>
              <c:idx val="7"/>
              <c:delete val="1"/>
            </c:dLbl>
            <c:showVal val="1"/>
          </c:dLbls>
          <c:cat>
            <c:strRef>
              <c:f>Statistik_Hauptnutzung!$B$4:$B$12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Statistik_Hauptnutzung!$C$4:$C$12</c:f>
              <c:numCache>
                <c:formatCode>#,##0</c:formatCode>
                <c:ptCount val="9"/>
                <c:pt idx="0">
                  <c:v>1189.9117964746101</c:v>
                </c:pt>
                <c:pt idx="1">
                  <c:v>292.91968478284997</c:v>
                </c:pt>
                <c:pt idx="2">
                  <c:v>243.35406598611303</c:v>
                </c:pt>
                <c:pt idx="3">
                  <c:v>140.92826579428601</c:v>
                </c:pt>
                <c:pt idx="4">
                  <c:v>300.293559415294</c:v>
                </c:pt>
                <c:pt idx="5">
                  <c:v>96.978220953536109</c:v>
                </c:pt>
                <c:pt idx="6" formatCode="General">
                  <c:v>0</c:v>
                </c:pt>
                <c:pt idx="7" formatCode="General">
                  <c:v>0</c:v>
                </c:pt>
                <c:pt idx="8">
                  <c:v>10.4944291122584</c:v>
                </c:pt>
              </c:numCache>
            </c:numRef>
          </c:val>
        </c:ser>
        <c:gapWidth val="70"/>
        <c:axId val="81393152"/>
        <c:axId val="81394688"/>
      </c:barChart>
      <c:catAx>
        <c:axId val="81393152"/>
        <c:scaling>
          <c:orientation val="maxMin"/>
        </c:scaling>
        <c:axPos val="l"/>
        <c:tickLblPos val="nextTo"/>
        <c:crossAx val="81394688"/>
        <c:crosses val="autoZero"/>
        <c:auto val="1"/>
        <c:lblAlgn val="ctr"/>
        <c:lblOffset val="100"/>
      </c:catAx>
      <c:valAx>
        <c:axId val="81394688"/>
        <c:scaling>
          <c:orientation val="minMax"/>
        </c:scaling>
        <c:axPos val="t"/>
        <c:majorGridlines/>
        <c:numFmt formatCode="#,##0" sourceLinked="1"/>
        <c:tickLblPos val="high"/>
        <c:crossAx val="81393152"/>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Erschliessung der Bauzonen mit dem öffentlichen Verkehr nach Hauptnutzungen (in Hektaren)</a:t>
            </a:r>
          </a:p>
        </c:rich>
      </c:tx>
    </c:title>
    <c:plotArea>
      <c:layout/>
      <c:barChart>
        <c:barDir val="bar"/>
        <c:grouping val="stacked"/>
        <c:ser>
          <c:idx val="0"/>
          <c:order val="0"/>
          <c:tx>
            <c:v>Sehr gute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Analyse_Erschliessung_oeV!$C$4:$C$12</c:f>
              <c:numCache>
                <c:formatCode>#,##0</c:formatCode>
                <c:ptCount val="9"/>
                <c:pt idx="0">
                  <c:v>50.225589613897704</c:v>
                </c:pt>
                <c:pt idx="1">
                  <c:v>3.2454217898380602</c:v>
                </c:pt>
                <c:pt idx="2">
                  <c:v>29.661137013266497</c:v>
                </c:pt>
                <c:pt idx="3">
                  <c:v>63.670131025857806</c:v>
                </c:pt>
                <c:pt idx="4">
                  <c:v>41.846837509085802</c:v>
                </c:pt>
                <c:pt idx="5">
                  <c:v>11.729966815533899</c:v>
                </c:pt>
                <c:pt idx="6" formatCode="General">
                  <c:v>0</c:v>
                </c:pt>
                <c:pt idx="7" formatCode="General">
                  <c:v>0</c:v>
                </c:pt>
                <c:pt idx="8">
                  <c:v>1.1695907943858799</c:v>
                </c:pt>
              </c:numCache>
            </c:numRef>
          </c:val>
        </c:ser>
        <c:ser>
          <c:idx val="1"/>
          <c:order val="1"/>
          <c:tx>
            <c:v>Gute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Analyse_Erschliessung_oeV!$D$4:$D$12</c:f>
              <c:numCache>
                <c:formatCode>#,##0</c:formatCode>
                <c:ptCount val="9"/>
                <c:pt idx="0">
                  <c:v>274.51029627395002</c:v>
                </c:pt>
                <c:pt idx="1">
                  <c:v>118.30326316996401</c:v>
                </c:pt>
                <c:pt idx="2">
                  <c:v>88.975117301544202</c:v>
                </c:pt>
                <c:pt idx="3">
                  <c:v>36.435549545049</c:v>
                </c:pt>
                <c:pt idx="4">
                  <c:v>85.495713705561101</c:v>
                </c:pt>
                <c:pt idx="5">
                  <c:v>11.826860252081801</c:v>
                </c:pt>
                <c:pt idx="6" formatCode="General">
                  <c:v>0</c:v>
                </c:pt>
                <c:pt idx="7" formatCode="General">
                  <c:v>0</c:v>
                </c:pt>
                <c:pt idx="8">
                  <c:v>5.7270657867825703</c:v>
                </c:pt>
              </c:numCache>
            </c:numRef>
          </c:val>
        </c:ser>
        <c:ser>
          <c:idx val="2"/>
          <c:order val="2"/>
          <c:tx>
            <c:v>Mittelmässige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Analyse_Erschliessung_oeV!$E$4:$E$12</c:f>
              <c:numCache>
                <c:formatCode>#,##0</c:formatCode>
                <c:ptCount val="9"/>
                <c:pt idx="0">
                  <c:v>451.90978542815196</c:v>
                </c:pt>
                <c:pt idx="1">
                  <c:v>112.70267145114001</c:v>
                </c:pt>
                <c:pt idx="2">
                  <c:v>93.7553704850652</c:v>
                </c:pt>
                <c:pt idx="3">
                  <c:v>34.138731600935294</c:v>
                </c:pt>
                <c:pt idx="4">
                  <c:v>100.616506883509</c:v>
                </c:pt>
                <c:pt idx="5">
                  <c:v>21.268990388548602</c:v>
                </c:pt>
                <c:pt idx="6" formatCode="General">
                  <c:v>0</c:v>
                </c:pt>
                <c:pt idx="7" formatCode="General">
                  <c:v>0</c:v>
                </c:pt>
                <c:pt idx="8">
                  <c:v>3.5977714290979796</c:v>
                </c:pt>
              </c:numCache>
            </c:numRef>
          </c:val>
        </c:ser>
        <c:ser>
          <c:idx val="3"/>
          <c:order val="3"/>
          <c:tx>
            <c:v>Geringe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Analyse_Erschliessung_oeV!$F$4:$F$12</c:f>
              <c:numCache>
                <c:formatCode>#,##0</c:formatCode>
                <c:ptCount val="9"/>
                <c:pt idx="0">
                  <c:v>308.18339934558196</c:v>
                </c:pt>
                <c:pt idx="1">
                  <c:v>51.462539111741897</c:v>
                </c:pt>
                <c:pt idx="2">
                  <c:v>25.7317959541788</c:v>
                </c:pt>
                <c:pt idx="3">
                  <c:v>5.8570235806477102</c:v>
                </c:pt>
                <c:pt idx="4">
                  <c:v>50.030993567313899</c:v>
                </c:pt>
                <c:pt idx="5">
                  <c:v>22.855367214061598</c:v>
                </c:pt>
                <c:pt idx="6" formatCode="General">
                  <c:v>0</c:v>
                </c:pt>
                <c:pt idx="7" formatCode="General">
                  <c:v>0</c:v>
                </c:pt>
                <c:pt idx="8">
                  <c:v>0</c:v>
                </c:pt>
              </c:numCache>
            </c:numRef>
          </c:val>
        </c:ser>
        <c:ser>
          <c:idx val="4"/>
          <c:order val="4"/>
          <c:tx>
            <c:v>Marginale oder keine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Analyse_Erschliessung_oeV!$G$4:$G$12</c:f>
              <c:numCache>
                <c:formatCode>#,##0</c:formatCode>
                <c:ptCount val="9"/>
                <c:pt idx="0">
                  <c:v>105.082723939624</c:v>
                </c:pt>
                <c:pt idx="1">
                  <c:v>7.2057873950068796</c:v>
                </c:pt>
                <c:pt idx="2">
                  <c:v>5.2306440885939702</c:v>
                </c:pt>
                <c:pt idx="3">
                  <c:v>0.82682900265750903</c:v>
                </c:pt>
                <c:pt idx="4">
                  <c:v>22.303507805860701</c:v>
                </c:pt>
                <c:pt idx="5">
                  <c:v>29.297038862603099</c:v>
                </c:pt>
                <c:pt idx="6" formatCode="General">
                  <c:v>0</c:v>
                </c:pt>
                <c:pt idx="7" formatCode="General">
                  <c:v>0</c:v>
                </c:pt>
                <c:pt idx="8">
                  <c:v>0</c:v>
                </c:pt>
              </c:numCache>
            </c:numRef>
          </c:val>
        </c:ser>
        <c:gapWidth val="50"/>
        <c:overlap val="100"/>
        <c:axId val="85724160"/>
        <c:axId val="85680896"/>
      </c:barChart>
      <c:catAx>
        <c:axId val="85724160"/>
        <c:scaling>
          <c:orientation val="maxMin"/>
        </c:scaling>
        <c:axPos val="l"/>
        <c:tickLblPos val="nextTo"/>
        <c:crossAx val="85680896"/>
        <c:crosses val="autoZero"/>
        <c:auto val="1"/>
        <c:lblAlgn val="ctr"/>
        <c:lblOffset val="100"/>
      </c:catAx>
      <c:valAx>
        <c:axId val="85680896"/>
        <c:scaling>
          <c:orientation val="minMax"/>
        </c:scaling>
        <c:axPos val="t"/>
        <c:majorGridlines/>
        <c:numFmt formatCode="#,##0" sourceLinked="1"/>
        <c:tickLblPos val="high"/>
        <c:crossAx val="8572416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Erschliessung der Bauzonen mit dem öffentlichen Verkehr nach Hauptnutzungen (in Prozenten)</a:t>
            </a:r>
          </a:p>
        </c:rich>
      </c:tx>
    </c:title>
    <c:plotArea>
      <c:layout/>
      <c:barChart>
        <c:barDir val="bar"/>
        <c:grouping val="percentStacked"/>
        <c:ser>
          <c:idx val="0"/>
          <c:order val="0"/>
          <c:tx>
            <c:v>Sehr gute Erschliessung</c:v>
          </c:tx>
          <c:dLbls>
            <c:dLbl>
              <c:idx val="6"/>
              <c:delete val="1"/>
            </c:dLbl>
            <c:dLbl>
              <c:idx val="7"/>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Analyse_Erschliessung_oeV!$H$4:$H$12</c:f>
              <c:numCache>
                <c:formatCode>0%</c:formatCode>
                <c:ptCount val="9"/>
                <c:pt idx="0">
                  <c:v>4.2209506487605339E-2</c:v>
                </c:pt>
                <c:pt idx="1">
                  <c:v>1.1079562006592809E-2</c:v>
                </c:pt>
                <c:pt idx="2">
                  <c:v>0.12188469928556654</c:v>
                </c:pt>
                <c:pt idx="3">
                  <c:v>0.45179106644419453</c:v>
                </c:pt>
                <c:pt idx="4">
                  <c:v>0.13935309695871442</c:v>
                </c:pt>
                <c:pt idx="5">
                  <c:v>0.12095464722101326</c:v>
                </c:pt>
                <c:pt idx="6" formatCode="General">
                  <c:v>0</c:v>
                </c:pt>
                <c:pt idx="7" formatCode="General">
                  <c:v>0</c:v>
                </c:pt>
                <c:pt idx="8">
                  <c:v>0.1114487414885022</c:v>
                </c:pt>
              </c:numCache>
            </c:numRef>
          </c:val>
        </c:ser>
        <c:ser>
          <c:idx val="1"/>
          <c:order val="1"/>
          <c:tx>
            <c:v>Gute Erschliessung</c:v>
          </c:tx>
          <c:dLbls>
            <c:dLbl>
              <c:idx val="6"/>
              <c:delete val="1"/>
            </c:dLbl>
            <c:dLbl>
              <c:idx val="7"/>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Analyse_Erschliessung_oeV!$I$4:$I$12</c:f>
              <c:numCache>
                <c:formatCode>0%</c:formatCode>
                <c:ptCount val="9"/>
                <c:pt idx="0">
                  <c:v>0.23069802107974827</c:v>
                </c:pt>
                <c:pt idx="1">
                  <c:v>0.40387611372366095</c:v>
                </c:pt>
                <c:pt idx="2">
                  <c:v>0.36562001690448437</c:v>
                </c:pt>
                <c:pt idx="3">
                  <c:v>0.25853968760882096</c:v>
                </c:pt>
                <c:pt idx="4">
                  <c:v>0.28470711744892918</c:v>
                </c:pt>
                <c:pt idx="5">
                  <c:v>0.12195377293210759</c:v>
                </c:pt>
                <c:pt idx="6" formatCode="General">
                  <c:v>0</c:v>
                </c:pt>
                <c:pt idx="7" formatCode="General">
                  <c:v>0</c:v>
                </c:pt>
                <c:pt idx="8">
                  <c:v>0.54572443406919635</c:v>
                </c:pt>
              </c:numCache>
            </c:numRef>
          </c:val>
        </c:ser>
        <c:ser>
          <c:idx val="2"/>
          <c:order val="2"/>
          <c:tx>
            <c:v>Mittelmässige Erschliessung</c:v>
          </c:tx>
          <c:dLbls>
            <c:dLbl>
              <c:idx val="6"/>
              <c:delete val="1"/>
            </c:dLbl>
            <c:dLbl>
              <c:idx val="7"/>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Analyse_Erschliessung_oeV!$J$4:$J$12</c:f>
              <c:numCache>
                <c:formatCode>0%</c:formatCode>
                <c:ptCount val="9"/>
                <c:pt idx="0">
                  <c:v>0.37978427264821574</c:v>
                </c:pt>
                <c:pt idx="1">
                  <c:v>0.38475622508033697</c:v>
                </c:pt>
                <c:pt idx="2">
                  <c:v>0.38526321943990077</c:v>
                </c:pt>
                <c:pt idx="3">
                  <c:v>0.24224190697479228</c:v>
                </c:pt>
                <c:pt idx="4">
                  <c:v>0.33506048901163665</c:v>
                </c:pt>
                <c:pt idx="5">
                  <c:v>0.21931717878239579</c:v>
                </c:pt>
                <c:pt idx="6" formatCode="General">
                  <c:v>0</c:v>
                </c:pt>
                <c:pt idx="7" formatCode="General">
                  <c:v>0</c:v>
                </c:pt>
                <c:pt idx="8">
                  <c:v>0.34282682444230139</c:v>
                </c:pt>
              </c:numCache>
            </c:numRef>
          </c:val>
        </c:ser>
        <c:ser>
          <c:idx val="3"/>
          <c:order val="3"/>
          <c:tx>
            <c:v>Geringe Erschliessung</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Analyse_Erschliessung_oeV!$K$4:$K$12</c:f>
              <c:numCache>
                <c:formatCode>0%</c:formatCode>
                <c:ptCount val="9"/>
                <c:pt idx="0">
                  <c:v>0.25899684392057687</c:v>
                </c:pt>
                <c:pt idx="1">
                  <c:v>0.1756882248373956</c:v>
                </c:pt>
                <c:pt idx="2">
                  <c:v>0.10573809798828233</c:v>
                </c:pt>
                <c:pt idx="3">
                  <c:v>4.1560318583528051E-2</c:v>
                </c:pt>
                <c:pt idx="4">
                  <c:v>0.16660694839873991</c:v>
                </c:pt>
                <c:pt idx="5">
                  <c:v>0.23567525142718884</c:v>
                </c:pt>
                <c:pt idx="6" formatCode="General">
                  <c:v>0</c:v>
                </c:pt>
                <c:pt idx="7" formatCode="General">
                  <c:v>0</c:v>
                </c:pt>
                <c:pt idx="8">
                  <c:v>0</c:v>
                </c:pt>
              </c:numCache>
            </c:numRef>
          </c:val>
        </c:ser>
        <c:ser>
          <c:idx val="4"/>
          <c:order val="4"/>
          <c:tx>
            <c:v>Marginale oder keine Erschliessung</c:v>
          </c:tx>
          <c:dLbls>
            <c:dLbl>
              <c:idx val="6"/>
              <c:delete val="1"/>
            </c:dLbl>
            <c:dLbl>
              <c:idx val="7"/>
              <c:delete val="1"/>
            </c:dLbl>
            <c:dLbl>
              <c:idx val="8"/>
              <c:delete val="1"/>
            </c:dLbl>
            <c:txPr>
              <a:bodyPr/>
              <a:lstStyle/>
              <a:p>
                <a:pPr>
                  <a:defRPr>
                    <a:solidFill>
                      <a:srgbClr val="000000"/>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Analyse_Erschliessung_oeV!$L$4:$L$12</c:f>
              <c:numCache>
                <c:formatCode>0%</c:formatCode>
                <c:ptCount val="9"/>
                <c:pt idx="0">
                  <c:v>8.8311355863853816E-2</c:v>
                </c:pt>
                <c:pt idx="1">
                  <c:v>2.4599874352013669E-2</c:v>
                </c:pt>
                <c:pt idx="2">
                  <c:v>2.1493966381765903E-2</c:v>
                </c:pt>
                <c:pt idx="3">
                  <c:v>5.8670203886641526E-3</c:v>
                </c:pt>
                <c:pt idx="4">
                  <c:v>7.4272348181979739E-2</c:v>
                </c:pt>
                <c:pt idx="5">
                  <c:v>0.30209914963729445</c:v>
                </c:pt>
                <c:pt idx="6" formatCode="General">
                  <c:v>0</c:v>
                </c:pt>
                <c:pt idx="7" formatCode="General">
                  <c:v>0</c:v>
                </c:pt>
                <c:pt idx="8">
                  <c:v>0</c:v>
                </c:pt>
              </c:numCache>
            </c:numRef>
          </c:val>
        </c:ser>
        <c:gapWidth val="50"/>
        <c:overlap val="100"/>
        <c:axId val="85789312"/>
        <c:axId val="85815680"/>
      </c:barChart>
      <c:catAx>
        <c:axId val="85789312"/>
        <c:scaling>
          <c:orientation val="maxMin"/>
        </c:scaling>
        <c:axPos val="l"/>
        <c:tickLblPos val="nextTo"/>
        <c:crossAx val="85815680"/>
        <c:crosses val="autoZero"/>
        <c:auto val="1"/>
        <c:lblAlgn val="ctr"/>
        <c:lblOffset val="100"/>
      </c:catAx>
      <c:valAx>
        <c:axId val="85815680"/>
        <c:scaling>
          <c:orientation val="minMax"/>
        </c:scaling>
        <c:axPos val="t"/>
        <c:majorGridlines/>
        <c:numFmt formatCode="0%" sourceLinked="1"/>
        <c:tickLblPos val="high"/>
        <c:crossAx val="85789312"/>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Hatupnutzungen, 2007 und 2012 (in Hektaren)</a:t>
            </a:r>
          </a:p>
        </c:rich>
      </c:tx>
    </c:title>
    <c:plotArea>
      <c:layout/>
      <c:barChart>
        <c:barDir val="bar"/>
        <c:grouping val="clustered"/>
        <c:ser>
          <c:idx val="0"/>
          <c:order val="0"/>
          <c:tx>
            <c:v>Fläche der Bauzonen 2007</c:v>
          </c:tx>
          <c:dLbls>
            <c:dLbl>
              <c:idx val="5"/>
              <c:delete val="1"/>
            </c:dLbl>
            <c:dLbl>
              <c:idx val="6"/>
              <c:delete val="1"/>
            </c:dLbl>
            <c:dLbl>
              <c:idx val="7"/>
              <c:delete val="1"/>
            </c:dLbl>
            <c:showVal val="1"/>
          </c:dLbls>
          <c:cat>
            <c:strRef>
              <c:f>Vergleich_2007_2012!$B$4:$B$12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Vergleich_2007_2012!$C$4:$C$12</c:f>
              <c:numCache>
                <c:formatCode>#,##0</c:formatCode>
                <c:ptCount val="9"/>
                <c:pt idx="0">
                  <c:v>1061.3094000000001</c:v>
                </c:pt>
                <c:pt idx="1">
                  <c:v>323.91820000000001</c:v>
                </c:pt>
                <c:pt idx="2">
                  <c:v>272.1986</c:v>
                </c:pt>
                <c:pt idx="3">
                  <c:v>147.56880000000001</c:v>
                </c:pt>
                <c:pt idx="4">
                  <c:v>296.47460000000001</c:v>
                </c:pt>
                <c:pt idx="5" formatCode="General">
                  <c:v>0</c:v>
                </c:pt>
                <c:pt idx="6" formatCode="General">
                  <c:v>0</c:v>
                </c:pt>
                <c:pt idx="7" formatCode="General">
                  <c:v>0</c:v>
                </c:pt>
                <c:pt idx="8">
                  <c:v>44.138199999999998</c:v>
                </c:pt>
              </c:numCache>
            </c:numRef>
          </c:val>
        </c:ser>
        <c:ser>
          <c:idx val="1"/>
          <c:order val="1"/>
          <c:tx>
            <c:v>Fläche der Bauzonen 2012</c:v>
          </c:tx>
          <c:dLbls>
            <c:dLbl>
              <c:idx val="6"/>
              <c:delete val="1"/>
            </c:dLbl>
            <c:dLbl>
              <c:idx val="7"/>
              <c:delete val="1"/>
            </c:dLbl>
            <c:showVal val="1"/>
          </c:dLbls>
          <c:cat>
            <c:strRef>
              <c:f>Vergleich_2007_2012!$B$4:$B$12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Vergleich_2007_2012!$D$4:$D$12</c:f>
              <c:numCache>
                <c:formatCode>#,##0</c:formatCode>
                <c:ptCount val="9"/>
                <c:pt idx="0">
                  <c:v>1189.9117964746101</c:v>
                </c:pt>
                <c:pt idx="1">
                  <c:v>292.91968478284997</c:v>
                </c:pt>
                <c:pt idx="2">
                  <c:v>243.35406598611303</c:v>
                </c:pt>
                <c:pt idx="3">
                  <c:v>140.92826579428601</c:v>
                </c:pt>
                <c:pt idx="4">
                  <c:v>300.293559415294</c:v>
                </c:pt>
                <c:pt idx="5">
                  <c:v>96.978220953536109</c:v>
                </c:pt>
                <c:pt idx="6" formatCode="General">
                  <c:v>0</c:v>
                </c:pt>
                <c:pt idx="7" formatCode="General">
                  <c:v>0</c:v>
                </c:pt>
                <c:pt idx="8">
                  <c:v>10.4944291122584</c:v>
                </c:pt>
              </c:numCache>
            </c:numRef>
          </c:val>
        </c:ser>
        <c:gapWidth val="50"/>
        <c:axId val="87003904"/>
        <c:axId val="87005440"/>
      </c:barChart>
      <c:catAx>
        <c:axId val="87003904"/>
        <c:scaling>
          <c:orientation val="maxMin"/>
        </c:scaling>
        <c:axPos val="l"/>
        <c:tickLblPos val="nextTo"/>
        <c:crossAx val="87005440"/>
        <c:crosses val="autoZero"/>
        <c:auto val="1"/>
        <c:lblAlgn val="ctr"/>
        <c:lblOffset val="100"/>
      </c:catAx>
      <c:valAx>
        <c:axId val="87005440"/>
        <c:scaling>
          <c:orientation val="minMax"/>
        </c:scaling>
        <c:axPos val="t"/>
        <c:majorGridlines/>
        <c:numFmt formatCode="#,##0" sourceLinked="1"/>
        <c:tickLblPos val="high"/>
        <c:crossAx val="87003904"/>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(in Prozenten)</a:t>
            </a:r>
          </a:p>
        </c:rich>
      </c:tx>
    </c:title>
    <c:plotArea>
      <c:layout/>
      <c:pieChart>
        <c:varyColors val="1"/>
        <c:ser>
          <c:idx val="0"/>
          <c:order val="0"/>
          <c:dLbls>
            <c:dLbl>
              <c:idx val="6"/>
              <c:delete val="1"/>
            </c:dLbl>
            <c:dLbl>
              <c:idx val="7"/>
              <c:delete val="1"/>
            </c:dLbl>
            <c:dLbl>
              <c:idx val="8"/>
              <c:spPr/>
              <c:txPr>
                <a:bodyPr/>
                <a:lstStyle/>
                <a:p>
                  <a:pPr>
                    <a:defRPr>
                      <a:solidFill>
                        <a:sysClr val="windowText" lastClr="000000"/>
                      </a:solidFill>
                    </a:defRPr>
                  </a:pPr>
                  <a:endParaRPr lang="de-DE"/>
                </a:p>
              </c:txPr>
            </c:dLbl>
            <c:txPr>
              <a:bodyPr/>
              <a:lstStyle/>
              <a:p>
                <a:pPr>
                  <a:defRPr>
                    <a:solidFill>
                      <a:schemeClr val="bg1"/>
                    </a:solidFill>
                  </a:defRPr>
                </a:pPr>
                <a:endParaRPr lang="de-DE"/>
              </a:p>
            </c:txPr>
            <c:showPercent val="1"/>
            <c:showLeaderLines val="1"/>
          </c:dLbls>
          <c:cat>
            <c:strRef>
              <c:f>Statistik_Hauptnutzung!$B$4:$B$12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Statistik_Hauptnutzung!$C$4:$C$12</c:f>
              <c:numCache>
                <c:formatCode>#,##0</c:formatCode>
                <c:ptCount val="9"/>
                <c:pt idx="0">
                  <c:v>1189.9117964746101</c:v>
                </c:pt>
                <c:pt idx="1">
                  <c:v>292.91968478284997</c:v>
                </c:pt>
                <c:pt idx="2">
                  <c:v>243.35406598611303</c:v>
                </c:pt>
                <c:pt idx="3">
                  <c:v>140.92826579428601</c:v>
                </c:pt>
                <c:pt idx="4">
                  <c:v>300.293559415294</c:v>
                </c:pt>
                <c:pt idx="5">
                  <c:v>96.978220953536109</c:v>
                </c:pt>
                <c:pt idx="6" formatCode="General">
                  <c:v>0</c:v>
                </c:pt>
                <c:pt idx="7" formatCode="General">
                  <c:v>0</c:v>
                </c:pt>
                <c:pt idx="8">
                  <c:v>10.4944291122584</c:v>
                </c:pt>
              </c:numCache>
            </c:numRef>
          </c:val>
        </c:ser>
        <c:firstSliceAng val="0"/>
      </c:pieChart>
    </c:plotArea>
    <c:legend>
      <c:legendPos val="r"/>
      <c:layout>
        <c:manualLayout>
          <c:xMode val="edge"/>
          <c:yMode val="edge"/>
          <c:x val="0.65757813312983626"/>
          <c:y val="0.14803982101356272"/>
          <c:w val="0.32920600783932941"/>
          <c:h val="0.85196017898643728"/>
        </c:manualLayout>
      </c:layout>
    </c:legend>
    <c:plotVisOnly val="1"/>
    <c:dispBlanksAs val="zero"/>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Fläche der Bauzonen nach Gemeindetypen (in Hektaren)</a:t>
            </a:r>
          </a:p>
        </c:rich>
      </c:tx>
    </c:title>
    <c:plotArea>
      <c:layout>
        <c:manualLayout>
          <c:layoutTarget val="inner"/>
          <c:xMode val="edge"/>
          <c:yMode val="edge"/>
          <c:x val="0.32854816330778097"/>
          <c:y val="0.14187242013250545"/>
          <c:w val="0.62489351000728488"/>
          <c:h val="0.68609386381768367"/>
        </c:manualLayout>
      </c:layout>
      <c:barChart>
        <c:barDir val="bar"/>
        <c:grouping val="clustered"/>
        <c:ser>
          <c:idx val="0"/>
          <c:order val="0"/>
          <c:tx>
            <c:v>Fläche der Bauzonen [ha]</c:v>
          </c:tx>
          <c:dLbls>
            <c:dLbl>
              <c:idx val="0"/>
              <c:delete val="1"/>
            </c:dLbl>
            <c:dLbl>
              <c:idx val="1"/>
              <c:delete val="1"/>
            </c:dLbl>
            <c:dLbl>
              <c:idx val="2"/>
              <c:delete val="1"/>
            </c:dLbl>
            <c:dLbl>
              <c:idx val="5"/>
              <c:delete val="1"/>
            </c:dLbl>
            <c:dLbl>
              <c:idx val="7"/>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Statistik_Gemeindetypen!$C$4:$C$12</c:f>
              <c:numCache>
                <c:formatCode>General</c:formatCode>
                <c:ptCount val="9"/>
                <c:pt idx="0">
                  <c:v>0</c:v>
                </c:pt>
                <c:pt idx="1">
                  <c:v>0</c:v>
                </c:pt>
                <c:pt idx="2">
                  <c:v>0</c:v>
                </c:pt>
                <c:pt idx="3" formatCode="#,##0">
                  <c:v>478.69968285603102</c:v>
                </c:pt>
                <c:pt idx="4" formatCode="#,##0">
                  <c:v>1722.1008113534599</c:v>
                </c:pt>
                <c:pt idx="5">
                  <c:v>0</c:v>
                </c:pt>
                <c:pt idx="6" formatCode="#,##0">
                  <c:v>74.079528309450993</c:v>
                </c:pt>
                <c:pt idx="7">
                  <c:v>0</c:v>
                </c:pt>
                <c:pt idx="8">
                  <c:v>0</c:v>
                </c:pt>
              </c:numCache>
            </c:numRef>
          </c:val>
        </c:ser>
        <c:gapWidth val="70"/>
        <c:axId val="84993536"/>
        <c:axId val="85032960"/>
      </c:barChart>
      <c:catAx>
        <c:axId val="84993536"/>
        <c:scaling>
          <c:orientation val="maxMin"/>
        </c:scaling>
        <c:axPos val="l"/>
        <c:tickLblPos val="nextTo"/>
        <c:crossAx val="85032960"/>
        <c:crosses val="autoZero"/>
        <c:auto val="1"/>
        <c:lblAlgn val="ctr"/>
        <c:lblOffset val="100"/>
      </c:catAx>
      <c:valAx>
        <c:axId val="85032960"/>
        <c:scaling>
          <c:orientation val="minMax"/>
        </c:scaling>
        <c:axPos val="t"/>
        <c:majorGridlines/>
        <c:numFmt formatCode="General" sourceLinked="1"/>
        <c:tickLblPos val="high"/>
        <c:crossAx val="84993536"/>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Bauzonenfläche pro Einwohner nach Gemeindetypen (in m</a:t>
            </a:r>
            <a:r>
              <a:rPr lang="en-US" sz="1000" baseline="30000"/>
              <a:t>2</a:t>
            </a:r>
            <a:r>
              <a:rPr lang="en-US" sz="1000"/>
              <a:t>/E)</a:t>
            </a:r>
          </a:p>
        </c:rich>
      </c:tx>
    </c:title>
    <c:plotArea>
      <c:layout>
        <c:manualLayout>
          <c:layoutTarget val="inner"/>
          <c:xMode val="edge"/>
          <c:yMode val="edge"/>
          <c:x val="0.32854798987131045"/>
          <c:y val="0.14187242013250545"/>
          <c:w val="0.63047729716604861"/>
          <c:h val="0.69049915016129593"/>
        </c:manualLayout>
      </c:layout>
      <c:barChart>
        <c:barDir val="bar"/>
        <c:grouping val="clustered"/>
        <c:ser>
          <c:idx val="0"/>
          <c:order val="0"/>
          <c:tx>
            <c:v>Bauzonenfläche pro Einwohner [m2]</c:v>
          </c:tx>
          <c:dLbls>
            <c:dLbl>
              <c:idx val="0"/>
              <c:delete val="1"/>
            </c:dLbl>
            <c:dLbl>
              <c:idx val="1"/>
              <c:delete val="1"/>
            </c:dLbl>
            <c:dLbl>
              <c:idx val="2"/>
              <c:delete val="1"/>
            </c:dLbl>
            <c:dLbl>
              <c:idx val="5"/>
              <c:delete val="1"/>
            </c:dLbl>
            <c:dLbl>
              <c:idx val="7"/>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Statistik_Gemeindetypen!$G$4:$G$12</c:f>
              <c:numCache>
                <c:formatCode>General</c:formatCode>
                <c:ptCount val="9"/>
                <c:pt idx="0">
                  <c:v>0</c:v>
                </c:pt>
                <c:pt idx="1">
                  <c:v>0</c:v>
                </c:pt>
                <c:pt idx="2">
                  <c:v>0</c:v>
                </c:pt>
                <c:pt idx="3" formatCode="#,##0">
                  <c:v>184.74766811625605</c:v>
                </c:pt>
                <c:pt idx="4" formatCode="#,##0">
                  <c:v>225.26728470096407</c:v>
                </c:pt>
                <c:pt idx="5">
                  <c:v>0</c:v>
                </c:pt>
                <c:pt idx="6" formatCode="#,##0">
                  <c:v>223.40026631318153</c:v>
                </c:pt>
                <c:pt idx="7">
                  <c:v>0</c:v>
                </c:pt>
                <c:pt idx="8">
                  <c:v>0</c:v>
                </c:pt>
              </c:numCache>
            </c:numRef>
          </c:val>
        </c:ser>
        <c:gapWidth val="70"/>
        <c:axId val="85060992"/>
        <c:axId val="85070976"/>
      </c:barChart>
      <c:catAx>
        <c:axId val="85060992"/>
        <c:scaling>
          <c:orientation val="maxMin"/>
        </c:scaling>
        <c:axPos val="l"/>
        <c:tickLblPos val="nextTo"/>
        <c:crossAx val="85070976"/>
        <c:crosses val="autoZero"/>
        <c:auto val="1"/>
        <c:lblAlgn val="ctr"/>
        <c:lblOffset val="100"/>
      </c:catAx>
      <c:valAx>
        <c:axId val="85070976"/>
        <c:scaling>
          <c:orientation val="minMax"/>
        </c:scaling>
        <c:axPos val="t"/>
        <c:majorGridlines/>
        <c:numFmt formatCode="General" sourceLinked="1"/>
        <c:tickLblPos val="high"/>
        <c:crossAx val="85060992"/>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Bauzonenfläche pro Einwohner und Beschäftigte nach Gemeindetypen (in m</a:t>
            </a:r>
            <a:r>
              <a:rPr lang="en-US" sz="1000" baseline="30000"/>
              <a:t>2</a:t>
            </a:r>
            <a:r>
              <a:rPr lang="en-US" sz="1000"/>
              <a:t>/E+B)</a:t>
            </a:r>
          </a:p>
        </c:rich>
      </c:tx>
    </c:title>
    <c:plotArea>
      <c:layout>
        <c:manualLayout>
          <c:layoutTarget val="inner"/>
          <c:xMode val="edge"/>
          <c:yMode val="edge"/>
          <c:x val="0.32854798987131045"/>
          <c:y val="0.14187242013250545"/>
          <c:w val="0.63047729716604861"/>
          <c:h val="0.68609386381768367"/>
        </c:manualLayout>
      </c:layout>
      <c:barChart>
        <c:barDir val="bar"/>
        <c:grouping val="clustered"/>
        <c:ser>
          <c:idx val="0"/>
          <c:order val="0"/>
          <c:tx>
            <c:v>Bauzonenfläche pro Einwohner und Beschäftigte [m2]</c:v>
          </c:tx>
          <c:dLbls>
            <c:dLbl>
              <c:idx val="0"/>
              <c:delete val="1"/>
            </c:dLbl>
            <c:dLbl>
              <c:idx val="1"/>
              <c:delete val="1"/>
            </c:dLbl>
            <c:dLbl>
              <c:idx val="2"/>
              <c:delete val="1"/>
            </c:dLbl>
            <c:dLbl>
              <c:idx val="5"/>
              <c:delete val="1"/>
            </c:dLbl>
            <c:dLbl>
              <c:idx val="7"/>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Statistik_Gemeindetypen!$I$4:$I$12</c:f>
              <c:numCache>
                <c:formatCode>General</c:formatCode>
                <c:ptCount val="9"/>
                <c:pt idx="0">
                  <c:v>0</c:v>
                </c:pt>
                <c:pt idx="1">
                  <c:v>0</c:v>
                </c:pt>
                <c:pt idx="2">
                  <c:v>0</c:v>
                </c:pt>
                <c:pt idx="3" formatCode="#,##0">
                  <c:v>85.425644280748614</c:v>
                </c:pt>
                <c:pt idx="4" formatCode="#,##0">
                  <c:v>142.64657787148147</c:v>
                </c:pt>
                <c:pt idx="5">
                  <c:v>0</c:v>
                </c:pt>
                <c:pt idx="6" formatCode="#,##0">
                  <c:v>172.84071000805179</c:v>
                </c:pt>
                <c:pt idx="7">
                  <c:v>0</c:v>
                </c:pt>
                <c:pt idx="8">
                  <c:v>0</c:v>
                </c:pt>
              </c:numCache>
            </c:numRef>
          </c:val>
        </c:ser>
        <c:gapWidth val="70"/>
        <c:axId val="85095168"/>
        <c:axId val="85096704"/>
      </c:barChart>
      <c:catAx>
        <c:axId val="85095168"/>
        <c:scaling>
          <c:orientation val="maxMin"/>
        </c:scaling>
        <c:axPos val="l"/>
        <c:tickLblPos val="nextTo"/>
        <c:crossAx val="85096704"/>
        <c:crosses val="autoZero"/>
        <c:auto val="1"/>
        <c:lblAlgn val="ctr"/>
        <c:lblOffset val="100"/>
      </c:catAx>
      <c:valAx>
        <c:axId val="85096704"/>
        <c:scaling>
          <c:orientation val="minMax"/>
        </c:scaling>
        <c:axPos val="t"/>
        <c:majorGridlines/>
        <c:numFmt formatCode="General" sourceLinked="1"/>
        <c:tickLblPos val="high"/>
        <c:crossAx val="85095168"/>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Hauptnutzungen (in Hektaren)</a:t>
            </a:r>
          </a:p>
        </c:rich>
      </c:tx>
    </c:title>
    <c:plotArea>
      <c:layout/>
      <c:barChart>
        <c:barDir val="bar"/>
        <c:grouping val="stacked"/>
        <c:ser>
          <c:idx val="0"/>
          <c:order val="0"/>
          <c:tx>
            <c:v>Überbaut</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Analyse_unüberbaut_Hauptnutzung!$E$4:$E$12</c:f>
              <c:numCache>
                <c:formatCode>#,##0</c:formatCode>
                <c:ptCount val="9"/>
                <c:pt idx="0">
                  <c:v>939.88580274022206</c:v>
                </c:pt>
                <c:pt idx="1">
                  <c:v>169.06276535262697</c:v>
                </c:pt>
                <c:pt idx="2">
                  <c:v>165.86597442006314</c:v>
                </c:pt>
                <c:pt idx="3">
                  <c:v>129.17793616790621</c:v>
                </c:pt>
                <c:pt idx="4">
                  <c:v>300.293559415294</c:v>
                </c:pt>
                <c:pt idx="5">
                  <c:v>96.978220953536109</c:v>
                </c:pt>
                <c:pt idx="6" formatCode="General">
                  <c:v>0</c:v>
                </c:pt>
                <c:pt idx="7" formatCode="General">
                  <c:v>0</c:v>
                </c:pt>
                <c:pt idx="8">
                  <c:v>10.4944291122584</c:v>
                </c:pt>
              </c:numCache>
            </c:numRef>
          </c:val>
        </c:ser>
        <c:ser>
          <c:idx val="1"/>
          <c:order val="1"/>
          <c:tx>
            <c:v>Unschärfe</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Analyse_unüberbaut_Hauptnutzung!$F$4:$F$12</c:f>
              <c:numCache>
                <c:formatCode>#,##0</c:formatCode>
                <c:ptCount val="9"/>
                <c:pt idx="0">
                  <c:v>82.381777633271014</c:v>
                </c:pt>
                <c:pt idx="1">
                  <c:v>20.211386810407987</c:v>
                </c:pt>
                <c:pt idx="2">
                  <c:v>14.724958352324506</c:v>
                </c:pt>
                <c:pt idx="3">
                  <c:v>6.3344409805970407</c:v>
                </c:pt>
                <c:pt idx="4" formatCode="General">
                  <c:v>0</c:v>
                </c:pt>
                <c:pt idx="5" formatCode="General">
                  <c:v>0</c:v>
                </c:pt>
                <c:pt idx="6" formatCode="General">
                  <c:v>0</c:v>
                </c:pt>
                <c:pt idx="7" formatCode="General">
                  <c:v>0</c:v>
                </c:pt>
                <c:pt idx="8" formatCode="General">
                  <c:v>0</c:v>
                </c:pt>
              </c:numCache>
            </c:numRef>
          </c:val>
        </c:ser>
        <c:ser>
          <c:idx val="2"/>
          <c:order val="2"/>
          <c:tx>
            <c:v>Unüberbaut</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Analyse_unüberbaut_Hauptnutzung!$G$4:$G$12</c:f>
              <c:numCache>
                <c:formatCode>#,##0</c:formatCode>
                <c:ptCount val="9"/>
                <c:pt idx="0">
                  <c:v>167.644216101117</c:v>
                </c:pt>
                <c:pt idx="1">
                  <c:v>103.645532619815</c:v>
                </c:pt>
                <c:pt idx="2">
                  <c:v>62.763133213725396</c:v>
                </c:pt>
                <c:pt idx="3">
                  <c:v>5.4158886457827595</c:v>
                </c:pt>
                <c:pt idx="4" formatCode="General">
                  <c:v>0</c:v>
                </c:pt>
                <c:pt idx="5" formatCode="General">
                  <c:v>0</c:v>
                </c:pt>
                <c:pt idx="6" formatCode="General">
                  <c:v>0</c:v>
                </c:pt>
                <c:pt idx="7" formatCode="General">
                  <c:v>0</c:v>
                </c:pt>
                <c:pt idx="8" formatCode="General">
                  <c:v>0</c:v>
                </c:pt>
              </c:numCache>
            </c:numRef>
          </c:val>
        </c:ser>
        <c:gapWidth val="50"/>
        <c:overlap val="100"/>
        <c:axId val="85216640"/>
        <c:axId val="85353600"/>
      </c:barChart>
      <c:catAx>
        <c:axId val="85216640"/>
        <c:scaling>
          <c:orientation val="maxMin"/>
        </c:scaling>
        <c:axPos val="l"/>
        <c:tickLblPos val="nextTo"/>
        <c:crossAx val="85353600"/>
        <c:crosses val="autoZero"/>
        <c:auto val="1"/>
        <c:lblAlgn val="ctr"/>
        <c:lblOffset val="100"/>
      </c:catAx>
      <c:valAx>
        <c:axId val="85353600"/>
        <c:scaling>
          <c:orientation val="minMax"/>
        </c:scaling>
        <c:axPos val="t"/>
        <c:majorGridlines/>
        <c:numFmt formatCode="#,##0" sourceLinked="1"/>
        <c:tickLblPos val="high"/>
        <c:crossAx val="8521664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Hauptnutzungen (in Prozenten)</a:t>
            </a:r>
          </a:p>
        </c:rich>
      </c:tx>
    </c:title>
    <c:plotArea>
      <c:layout/>
      <c:barChart>
        <c:barDir val="bar"/>
        <c:grouping val="percentStacked"/>
        <c:ser>
          <c:idx val="0"/>
          <c:order val="0"/>
          <c:tx>
            <c:v>Überbaut</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Analyse_unüberbaut_Hauptnutzung!$H$4:$H$12</c:f>
              <c:numCache>
                <c:formatCode>0%</c:formatCode>
                <c:ptCount val="9"/>
                <c:pt idx="0">
                  <c:v>0.78987854858221584</c:v>
                </c:pt>
                <c:pt idx="1">
                  <c:v>0.5771642335268734</c:v>
                </c:pt>
                <c:pt idx="2">
                  <c:v>0.68158291807431015</c:v>
                </c:pt>
                <c:pt idx="3">
                  <c:v>0.91662191001816606</c:v>
                </c:pt>
                <c:pt idx="4" formatCode="General">
                  <c:v>0</c:v>
                </c:pt>
                <c:pt idx="5" formatCode="General">
                  <c:v>0</c:v>
                </c:pt>
                <c:pt idx="6" formatCode="General">
                  <c:v>0</c:v>
                </c:pt>
                <c:pt idx="7" formatCode="General">
                  <c:v>0</c:v>
                </c:pt>
                <c:pt idx="8" formatCode="General">
                  <c:v>0</c:v>
                </c:pt>
              </c:numCache>
            </c:numRef>
          </c:val>
        </c:ser>
        <c:ser>
          <c:idx val="1"/>
          <c:order val="1"/>
          <c:tx>
            <c:v>Unschärfe</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Analyse_unüberbaut_Hauptnutzung!$I$4:$I$12</c:f>
              <c:numCache>
                <c:formatCode>0%</c:formatCode>
                <c:ptCount val="9"/>
                <c:pt idx="0">
                  <c:v>6.9233516196197192E-2</c:v>
                </c:pt>
                <c:pt idx="1">
                  <c:v>6.8999756111957064E-2</c:v>
                </c:pt>
                <c:pt idx="2">
                  <c:v>6.0508371999688657E-2</c:v>
                </c:pt>
                <c:pt idx="3">
                  <c:v>4.4947980768055923E-2</c:v>
                </c:pt>
                <c:pt idx="4" formatCode="General">
                  <c:v>0</c:v>
                </c:pt>
                <c:pt idx="5" formatCode="General">
                  <c:v>0</c:v>
                </c:pt>
                <c:pt idx="6" formatCode="General">
                  <c:v>0</c:v>
                </c:pt>
                <c:pt idx="7" formatCode="General">
                  <c:v>0</c:v>
                </c:pt>
                <c:pt idx="8" formatCode="General">
                  <c:v>0</c:v>
                </c:pt>
              </c:numCache>
            </c:numRef>
          </c:val>
        </c:ser>
        <c:ser>
          <c:idx val="2"/>
          <c:order val="2"/>
          <c:tx>
            <c:v>Unüberbaut</c:v>
          </c:tx>
          <c:dLbls>
            <c:dLbl>
              <c:idx val="4"/>
              <c:delete val="1"/>
            </c:dLbl>
            <c:dLbl>
              <c:idx val="5"/>
              <c:delete val="1"/>
            </c:dLbl>
            <c:dLbl>
              <c:idx val="6"/>
              <c:delete val="1"/>
            </c:dLbl>
            <c:dLbl>
              <c:idx val="7"/>
              <c:delete val="1"/>
            </c:dLbl>
            <c:dLbl>
              <c:idx val="8"/>
              <c:delete val="1"/>
            </c:dLbl>
            <c:txPr>
              <a:bodyPr/>
              <a:lstStyle/>
              <a:p>
                <a:pPr>
                  <a:defRPr>
                    <a:solidFill>
                      <a:srgbClr val="000000"/>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Analyse_unüberbaut_Hauptnutzung!$J$4:$J$12</c:f>
              <c:numCache>
                <c:formatCode>0%</c:formatCode>
                <c:ptCount val="9"/>
                <c:pt idx="0">
                  <c:v>0.14088793522158694</c:v>
                </c:pt>
                <c:pt idx="1">
                  <c:v>0.35383601036116946</c:v>
                </c:pt>
                <c:pt idx="2">
                  <c:v>0.25790870992600129</c:v>
                </c:pt>
                <c:pt idx="3">
                  <c:v>3.8430109213778096E-2</c:v>
                </c:pt>
                <c:pt idx="4" formatCode="General">
                  <c:v>0</c:v>
                </c:pt>
                <c:pt idx="5" formatCode="General">
                  <c:v>0</c:v>
                </c:pt>
                <c:pt idx="6" formatCode="General">
                  <c:v>0</c:v>
                </c:pt>
                <c:pt idx="7" formatCode="General">
                  <c:v>0</c:v>
                </c:pt>
                <c:pt idx="8" formatCode="General">
                  <c:v>0</c:v>
                </c:pt>
              </c:numCache>
            </c:numRef>
          </c:val>
        </c:ser>
        <c:gapWidth val="50"/>
        <c:overlap val="100"/>
        <c:axId val="85406080"/>
        <c:axId val="85407616"/>
      </c:barChart>
      <c:catAx>
        <c:axId val="85406080"/>
        <c:scaling>
          <c:orientation val="maxMin"/>
        </c:scaling>
        <c:axPos val="l"/>
        <c:tickLblPos val="nextTo"/>
        <c:crossAx val="85407616"/>
        <c:crosses val="autoZero"/>
        <c:auto val="1"/>
        <c:lblAlgn val="ctr"/>
        <c:lblOffset val="100"/>
      </c:catAx>
      <c:valAx>
        <c:axId val="85407616"/>
        <c:scaling>
          <c:orientation val="minMax"/>
        </c:scaling>
        <c:axPos val="t"/>
        <c:majorGridlines/>
        <c:numFmt formatCode="0%" sourceLinked="1"/>
        <c:tickLblPos val="high"/>
        <c:crossAx val="8540608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Gemeindetypen (in Hektaren)</a:t>
            </a:r>
          </a:p>
        </c:rich>
      </c:tx>
    </c:title>
    <c:plotArea>
      <c:layout/>
      <c:barChart>
        <c:barDir val="bar"/>
        <c:grouping val="stacked"/>
        <c:ser>
          <c:idx val="0"/>
          <c:order val="0"/>
          <c:tx>
            <c:v>Überbaut</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Analyse_unüberbaut_Gemeindetype!$E$4:$E$12</c:f>
              <c:numCache>
                <c:formatCode>General</c:formatCode>
                <c:ptCount val="9"/>
                <c:pt idx="0">
                  <c:v>0</c:v>
                </c:pt>
                <c:pt idx="1">
                  <c:v>0</c:v>
                </c:pt>
                <c:pt idx="2">
                  <c:v>0</c:v>
                </c:pt>
                <c:pt idx="3" formatCode="#,##0">
                  <c:v>401.97861245087523</c:v>
                </c:pt>
                <c:pt idx="4" formatCode="#,##0">
                  <c:v>1349.7879274397269</c:v>
                </c:pt>
                <c:pt idx="5">
                  <c:v>0</c:v>
                </c:pt>
                <c:pt idx="6" formatCode="#,##0">
                  <c:v>59.992148271296792</c:v>
                </c:pt>
                <c:pt idx="7">
                  <c:v>0</c:v>
                </c:pt>
                <c:pt idx="8">
                  <c:v>0</c:v>
                </c:pt>
              </c:numCache>
            </c:numRef>
          </c:val>
        </c:ser>
        <c:ser>
          <c:idx val="1"/>
          <c:order val="1"/>
          <c:tx>
            <c:v>Unschärfe</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Analyse_unüberbaut_Gemeindetype!$F$4:$F$12</c:f>
              <c:numCache>
                <c:formatCode>General</c:formatCode>
                <c:ptCount val="9"/>
                <c:pt idx="0">
                  <c:v>0</c:v>
                </c:pt>
                <c:pt idx="1">
                  <c:v>0</c:v>
                </c:pt>
                <c:pt idx="2">
                  <c:v>0</c:v>
                </c:pt>
                <c:pt idx="3" formatCode="#,##0">
                  <c:v>23.9370582678538</c:v>
                </c:pt>
                <c:pt idx="4" formatCode="#,##0">
                  <c:v>95.038435882739975</c:v>
                </c:pt>
                <c:pt idx="5">
                  <c:v>0</c:v>
                </c:pt>
                <c:pt idx="6" formatCode="#,##0">
                  <c:v>4.6770696260088904</c:v>
                </c:pt>
                <c:pt idx="7">
                  <c:v>0</c:v>
                </c:pt>
                <c:pt idx="8">
                  <c:v>0</c:v>
                </c:pt>
              </c:numCache>
            </c:numRef>
          </c:val>
        </c:ser>
        <c:ser>
          <c:idx val="2"/>
          <c:order val="2"/>
          <c:tx>
            <c:v>Unüberbaut</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Analyse_unüberbaut_Gemeindetype!$G$4:$G$12</c:f>
              <c:numCache>
                <c:formatCode>General</c:formatCode>
                <c:ptCount val="9"/>
                <c:pt idx="0">
                  <c:v>0</c:v>
                </c:pt>
                <c:pt idx="1">
                  <c:v>0</c:v>
                </c:pt>
                <c:pt idx="2">
                  <c:v>0</c:v>
                </c:pt>
                <c:pt idx="3" formatCode="#,##0">
                  <c:v>52.784012137302</c:v>
                </c:pt>
                <c:pt idx="4" formatCode="#,##0">
                  <c:v>277.27444803099303</c:v>
                </c:pt>
                <c:pt idx="5">
                  <c:v>0</c:v>
                </c:pt>
                <c:pt idx="6" formatCode="#,##0">
                  <c:v>9.4103104121453107</c:v>
                </c:pt>
                <c:pt idx="7">
                  <c:v>0</c:v>
                </c:pt>
                <c:pt idx="8">
                  <c:v>0</c:v>
                </c:pt>
              </c:numCache>
            </c:numRef>
          </c:val>
        </c:ser>
        <c:gapWidth val="50"/>
        <c:overlap val="100"/>
        <c:axId val="85432192"/>
        <c:axId val="85561344"/>
      </c:barChart>
      <c:catAx>
        <c:axId val="85432192"/>
        <c:scaling>
          <c:orientation val="maxMin"/>
        </c:scaling>
        <c:axPos val="l"/>
        <c:tickLblPos val="nextTo"/>
        <c:crossAx val="85561344"/>
        <c:crosses val="autoZero"/>
        <c:auto val="1"/>
        <c:lblAlgn val="ctr"/>
        <c:lblOffset val="100"/>
      </c:catAx>
      <c:valAx>
        <c:axId val="85561344"/>
        <c:scaling>
          <c:orientation val="minMax"/>
        </c:scaling>
        <c:axPos val="t"/>
        <c:majorGridlines/>
        <c:numFmt formatCode="General" sourceLinked="1"/>
        <c:tickLblPos val="high"/>
        <c:crossAx val="85432192"/>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Gemeindetypen (in Prozenten)</a:t>
            </a:r>
          </a:p>
        </c:rich>
      </c:tx>
    </c:title>
    <c:plotArea>
      <c:layout/>
      <c:barChart>
        <c:barDir val="bar"/>
        <c:grouping val="percentStacked"/>
        <c:ser>
          <c:idx val="0"/>
          <c:order val="0"/>
          <c:tx>
            <c:v>Überbaut</c:v>
          </c:tx>
          <c:dLbls>
            <c:dLbl>
              <c:idx val="0"/>
              <c:delete val="1"/>
            </c:dLbl>
            <c:dLbl>
              <c:idx val="1"/>
              <c:delete val="1"/>
            </c:dLbl>
            <c:dLbl>
              <c:idx val="2"/>
              <c:delete val="1"/>
            </c:dLbl>
            <c:dLbl>
              <c:idx val="5"/>
              <c:delete val="1"/>
            </c:dLbl>
            <c:dLbl>
              <c:idx val="7"/>
              <c:delete val="1"/>
            </c:dLbl>
            <c:dLbl>
              <c:idx val="8"/>
              <c:delete val="1"/>
            </c:dLbl>
            <c:txPr>
              <a:bodyPr/>
              <a:lstStyle/>
              <a:p>
                <a:pPr>
                  <a:defRPr>
                    <a:solidFill>
                      <a:srgbClr val="FFFFFF"/>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Analyse_unüberbaut_Gemeindetype!$H$4:$H$12</c:f>
              <c:numCache>
                <c:formatCode>General</c:formatCode>
                <c:ptCount val="9"/>
                <c:pt idx="0">
                  <c:v>0</c:v>
                </c:pt>
                <c:pt idx="1">
                  <c:v>0</c:v>
                </c:pt>
                <c:pt idx="2">
                  <c:v>0</c:v>
                </c:pt>
                <c:pt idx="3" formatCode="0%">
                  <c:v>0.83973026690257979</c:v>
                </c:pt>
                <c:pt idx="4" formatCode="0%">
                  <c:v>0.7838030843147219</c:v>
                </c:pt>
                <c:pt idx="5">
                  <c:v>0</c:v>
                </c:pt>
                <c:pt idx="6" formatCode="0%">
                  <c:v>0.80983437179422557</c:v>
                </c:pt>
                <c:pt idx="7">
                  <c:v>0</c:v>
                </c:pt>
                <c:pt idx="8">
                  <c:v>0</c:v>
                </c:pt>
              </c:numCache>
            </c:numRef>
          </c:val>
        </c:ser>
        <c:ser>
          <c:idx val="1"/>
          <c:order val="1"/>
          <c:tx>
            <c:v>Unschärfe</c:v>
          </c:tx>
          <c:dLbls>
            <c:dLbl>
              <c:idx val="0"/>
              <c:delete val="1"/>
            </c:dLbl>
            <c:dLbl>
              <c:idx val="1"/>
              <c:delete val="1"/>
            </c:dLbl>
            <c:dLbl>
              <c:idx val="2"/>
              <c:delete val="1"/>
            </c:dLbl>
            <c:dLbl>
              <c:idx val="5"/>
              <c:delete val="1"/>
            </c:dLbl>
            <c:dLbl>
              <c:idx val="7"/>
              <c:delete val="1"/>
            </c:dLbl>
            <c:dLbl>
              <c:idx val="8"/>
              <c:delete val="1"/>
            </c:dLbl>
            <c:txPr>
              <a:bodyPr/>
              <a:lstStyle/>
              <a:p>
                <a:pPr>
                  <a:defRPr>
                    <a:solidFill>
                      <a:srgbClr val="FFFFFF"/>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Analyse_unüberbaut_Gemeindetype!$I$4:$I$12</c:f>
              <c:numCache>
                <c:formatCode>General</c:formatCode>
                <c:ptCount val="9"/>
                <c:pt idx="0">
                  <c:v>0</c:v>
                </c:pt>
                <c:pt idx="1">
                  <c:v>0</c:v>
                </c:pt>
                <c:pt idx="2">
                  <c:v>0</c:v>
                </c:pt>
                <c:pt idx="3" formatCode="0%">
                  <c:v>5.0004332831473534E-2</c:v>
                </c:pt>
                <c:pt idx="4" formatCode="0%">
                  <c:v>5.51874984647652E-2</c:v>
                </c:pt>
                <c:pt idx="5">
                  <c:v>0</c:v>
                </c:pt>
                <c:pt idx="6" formatCode="0%">
                  <c:v>6.3135791125335697E-2</c:v>
                </c:pt>
                <c:pt idx="7">
                  <c:v>0</c:v>
                </c:pt>
                <c:pt idx="8">
                  <c:v>0</c:v>
                </c:pt>
              </c:numCache>
            </c:numRef>
          </c:val>
        </c:ser>
        <c:ser>
          <c:idx val="2"/>
          <c:order val="2"/>
          <c:tx>
            <c:v>Unüberbaut</c:v>
          </c:tx>
          <c:dLbls>
            <c:dLbl>
              <c:idx val="0"/>
              <c:delete val="1"/>
            </c:dLbl>
            <c:dLbl>
              <c:idx val="1"/>
              <c:delete val="1"/>
            </c:dLbl>
            <c:dLbl>
              <c:idx val="2"/>
              <c:delete val="1"/>
            </c:dLbl>
            <c:dLbl>
              <c:idx val="5"/>
              <c:delete val="1"/>
            </c:dLbl>
            <c:dLbl>
              <c:idx val="7"/>
              <c:delete val="1"/>
            </c:dLbl>
            <c:dLbl>
              <c:idx val="8"/>
              <c:delete val="1"/>
            </c:dLbl>
            <c:txPr>
              <a:bodyPr/>
              <a:lstStyle/>
              <a:p>
                <a:pPr>
                  <a:defRPr>
                    <a:solidFill>
                      <a:srgbClr val="000000"/>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Analyse_unüberbaut_Gemeindetype!$J$4:$J$12</c:f>
              <c:numCache>
                <c:formatCode>General</c:formatCode>
                <c:ptCount val="9"/>
                <c:pt idx="0">
                  <c:v>0</c:v>
                </c:pt>
                <c:pt idx="1">
                  <c:v>0</c:v>
                </c:pt>
                <c:pt idx="2">
                  <c:v>0</c:v>
                </c:pt>
                <c:pt idx="3" formatCode="0%">
                  <c:v>0.11026540026594669</c:v>
                </c:pt>
                <c:pt idx="4" formatCode="0%">
                  <c:v>0.1610094172205129</c:v>
                </c:pt>
                <c:pt idx="5">
                  <c:v>0</c:v>
                </c:pt>
                <c:pt idx="6" formatCode="0%">
                  <c:v>0.12702983708043877</c:v>
                </c:pt>
                <c:pt idx="7">
                  <c:v>0</c:v>
                </c:pt>
                <c:pt idx="8">
                  <c:v>0</c:v>
                </c:pt>
              </c:numCache>
            </c:numRef>
          </c:val>
        </c:ser>
        <c:gapWidth val="50"/>
        <c:overlap val="100"/>
        <c:axId val="85585280"/>
        <c:axId val="85484672"/>
      </c:barChart>
      <c:catAx>
        <c:axId val="85585280"/>
        <c:scaling>
          <c:orientation val="maxMin"/>
        </c:scaling>
        <c:axPos val="l"/>
        <c:tickLblPos val="nextTo"/>
        <c:crossAx val="85484672"/>
        <c:crosses val="autoZero"/>
        <c:auto val="1"/>
        <c:lblAlgn val="ctr"/>
        <c:lblOffset val="100"/>
      </c:catAx>
      <c:valAx>
        <c:axId val="85484672"/>
        <c:scaling>
          <c:orientation val="minMax"/>
        </c:scaling>
        <c:axPos val="t"/>
        <c:majorGridlines/>
        <c:numFmt formatCode="0%" sourceLinked="1"/>
        <c:tickLblPos val="high"/>
        <c:crossAx val="8558528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441325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14</xdr:row>
      <xdr:rowOff>69850</xdr:rowOff>
    </xdr:from>
    <xdr:to>
      <xdr:col>8</xdr:col>
      <xdr:colOff>1285875</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86450" y="30289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955675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14</xdr:row>
      <xdr:rowOff>69850</xdr:rowOff>
    </xdr:from>
    <xdr:to>
      <xdr:col>8</xdr:col>
      <xdr:colOff>685800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572250" y="32956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038850" y="28384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107950</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311150</xdr:colOff>
      <xdr:row>14</xdr:row>
      <xdr:rowOff>69850</xdr:rowOff>
    </xdr:from>
    <xdr:to>
      <xdr:col>9</xdr:col>
      <xdr:colOff>171450</xdr:colOff>
      <xdr:row>34</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6229350" y="38957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6.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905500" y="35337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1089025</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962650" y="37147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05475" y="33718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43600" y="30861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441325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14</xdr:row>
      <xdr:rowOff>69850</xdr:rowOff>
    </xdr:from>
    <xdr:to>
      <xdr:col>8</xdr:col>
      <xdr:colOff>1285875</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34</xdr:row>
      <xdr:rowOff>6350</xdr:rowOff>
    </xdr:from>
    <xdr:to>
      <xdr:col>4</xdr:col>
      <xdr:colOff>441325</xdr:colOff>
      <xdr:row>51</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00725" y="30956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6.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53100" y="35147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7.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115050" y="34480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955675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14</xdr:row>
      <xdr:rowOff>69850</xdr:rowOff>
    </xdr:from>
    <xdr:to>
      <xdr:col>8</xdr:col>
      <xdr:colOff>685800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076950" y="33051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hannes.wahl@zg.ch" TargetMode="External"/><Relationship Id="rId2" Type="http://schemas.openxmlformats.org/officeDocument/2006/relationships/hyperlink" Target="http://www.zug.ch/raumplanung/" TargetMode="External"/><Relationship Id="rId1" Type="http://schemas.openxmlformats.org/officeDocument/2006/relationships/hyperlink" Target="mailto:rolf.giezendanner@are.admin.ch"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47"/>
  <sheetViews>
    <sheetView tabSelected="1" workbookViewId="0">
      <selection activeCell="A4" sqref="A4:B5"/>
    </sheetView>
  </sheetViews>
  <sheetFormatPr baseColWidth="10" defaultRowHeight="15"/>
  <cols>
    <col min="1" max="1" width="37.7109375" style="35" customWidth="1"/>
    <col min="2" max="2" width="57.7109375" style="35" customWidth="1"/>
  </cols>
  <sheetData>
    <row r="1" spans="1:2" ht="18.75">
      <c r="A1" s="44" t="s">
        <v>70</v>
      </c>
    </row>
    <row r="2" spans="1:2" ht="18.75">
      <c r="A2" s="44" t="s">
        <v>71</v>
      </c>
    </row>
    <row r="4" spans="1:2" ht="12.75">
      <c r="A4" s="61" t="s">
        <v>62</v>
      </c>
      <c r="B4" s="62"/>
    </row>
    <row r="5" spans="1:2" ht="12.75">
      <c r="A5" s="63"/>
      <c r="B5" s="64"/>
    </row>
    <row r="6" spans="1:2">
      <c r="A6" s="30" t="s">
        <v>48</v>
      </c>
      <c r="B6" s="36" t="s">
        <v>49</v>
      </c>
    </row>
    <row r="7" spans="1:2">
      <c r="A7" s="31"/>
      <c r="B7" s="37"/>
    </row>
    <row r="8" spans="1:2">
      <c r="A8" s="30" t="s">
        <v>50</v>
      </c>
      <c r="B8" s="36" t="s">
        <v>51</v>
      </c>
    </row>
    <row r="9" spans="1:2">
      <c r="A9" s="32" t="s">
        <v>52</v>
      </c>
      <c r="B9" s="38">
        <v>11</v>
      </c>
    </row>
    <row r="10" spans="1:2">
      <c r="A10" s="31"/>
      <c r="B10" s="37"/>
    </row>
    <row r="11" spans="1:2">
      <c r="A11" s="30" t="s">
        <v>53</v>
      </c>
      <c r="B11" s="36"/>
    </row>
    <row r="12" spans="1:2">
      <c r="A12" s="32" t="s">
        <v>54</v>
      </c>
      <c r="B12" s="38">
        <v>6</v>
      </c>
    </row>
    <row r="13" spans="1:2">
      <c r="A13" s="32" t="s">
        <v>55</v>
      </c>
      <c r="B13" s="38" t="s">
        <v>56</v>
      </c>
    </row>
    <row r="14" spans="1:2">
      <c r="A14" s="31"/>
      <c r="B14" s="37"/>
    </row>
    <row r="15" spans="1:2">
      <c r="A15" s="30" t="s">
        <v>17</v>
      </c>
      <c r="B15" s="36" t="s">
        <v>57</v>
      </c>
    </row>
    <row r="16" spans="1:2">
      <c r="A16" s="31"/>
      <c r="B16" s="37"/>
    </row>
    <row r="17" spans="1:2" ht="30">
      <c r="A17" s="30" t="s">
        <v>58</v>
      </c>
      <c r="B17" s="39" t="s">
        <v>59</v>
      </c>
    </row>
    <row r="18" spans="1:2" ht="75">
      <c r="A18" s="33"/>
      <c r="B18" s="58" t="s">
        <v>140</v>
      </c>
    </row>
    <row r="19" spans="1:2" ht="60">
      <c r="A19" s="32"/>
      <c r="B19" s="40" t="s">
        <v>60</v>
      </c>
    </row>
    <row r="20" spans="1:2" ht="60">
      <c r="A20" s="32"/>
      <c r="B20" s="40" t="s">
        <v>61</v>
      </c>
    </row>
    <row r="21" spans="1:2" ht="45">
      <c r="A21" s="32"/>
      <c r="B21" s="40" t="s">
        <v>141</v>
      </c>
    </row>
    <row r="22" spans="1:2">
      <c r="A22" s="34"/>
      <c r="B22" s="41"/>
    </row>
    <row r="24" spans="1:2" ht="17.100000000000001" customHeight="1">
      <c r="A24" s="42" t="s">
        <v>63</v>
      </c>
    </row>
    <row r="25" spans="1:2" ht="15" customHeight="1">
      <c r="A25" s="43" t="s">
        <v>83</v>
      </c>
    </row>
    <row r="26" spans="1:2" ht="15" customHeight="1">
      <c r="A26" s="43" t="s">
        <v>64</v>
      </c>
    </row>
    <row r="27" spans="1:2" ht="15" customHeight="1">
      <c r="A27" s="43" t="s">
        <v>65</v>
      </c>
    </row>
    <row r="28" spans="1:2" ht="15" customHeight="1">
      <c r="A28" s="43" t="s">
        <v>66</v>
      </c>
    </row>
    <row r="29" spans="1:2" ht="15" customHeight="1">
      <c r="A29" s="43" t="s">
        <v>67</v>
      </c>
    </row>
    <row r="30" spans="1:2" ht="15" customHeight="1">
      <c r="A30" s="43" t="s">
        <v>68</v>
      </c>
    </row>
    <row r="31" spans="1:2" ht="15" customHeight="1">
      <c r="A31" s="43" t="s">
        <v>69</v>
      </c>
    </row>
    <row r="35" spans="1:2">
      <c r="A35" s="48" t="s">
        <v>71</v>
      </c>
    </row>
    <row r="36" spans="1:2">
      <c r="A36" s="48" t="s">
        <v>84</v>
      </c>
    </row>
    <row r="37" spans="1:2">
      <c r="A37" s="48" t="s">
        <v>85</v>
      </c>
    </row>
    <row r="38" spans="1:2">
      <c r="A38" s="48"/>
    </row>
    <row r="39" spans="1:2">
      <c r="A39" s="48" t="s">
        <v>86</v>
      </c>
    </row>
    <row r="40" spans="1:2">
      <c r="A40" s="48"/>
    </row>
    <row r="41" spans="1:2">
      <c r="A41" s="48" t="s">
        <v>70</v>
      </c>
    </row>
    <row r="42" spans="1:2">
      <c r="A42" s="48" t="s">
        <v>87</v>
      </c>
      <c r="B42" s="47" t="s">
        <v>88</v>
      </c>
    </row>
    <row r="43" spans="1:2">
      <c r="A43" s="47"/>
    </row>
    <row r="44" spans="1:2">
      <c r="A44" s="35" t="s">
        <v>142</v>
      </c>
      <c r="B44" s="59" t="s">
        <v>143</v>
      </c>
    </row>
    <row r="45" spans="1:2">
      <c r="A45" s="48" t="s">
        <v>145</v>
      </c>
      <c r="B45" s="59" t="s">
        <v>146</v>
      </c>
    </row>
    <row r="46" spans="1:2">
      <c r="A46" s="48"/>
    </row>
    <row r="47" spans="1:2">
      <c r="A47" s="48" t="s">
        <v>89</v>
      </c>
    </row>
  </sheetData>
  <mergeCells count="1">
    <mergeCell ref="A4:B5"/>
  </mergeCells>
  <hyperlinks>
    <hyperlink ref="B42" r:id="rId1"/>
    <hyperlink ref="B44" r:id="rId2"/>
    <hyperlink ref="B45" r:id="rId3"/>
  </hyperlinks>
  <pageMargins left="0.70866141732283472" right="0.70866141732283472" top="0.78740157480314965" bottom="0.78740157480314965" header="0.31496062992125984" footer="0.31496062992125984"/>
  <pageSetup paperSize="9" scale="93" orientation="portrait" r:id="rId4"/>
</worksheet>
</file>

<file path=xl/worksheets/sheet2.xml><?xml version="1.0" encoding="utf-8"?>
<worksheet xmlns="http://schemas.openxmlformats.org/spreadsheetml/2006/main" xmlns:r="http://schemas.openxmlformats.org/officeDocument/2006/relationships">
  <sheetPr>
    <pageSetUpPr fitToPage="1"/>
  </sheetPr>
  <dimension ref="A1:B39"/>
  <sheetViews>
    <sheetView workbookViewId="0">
      <selection sqref="A1:A2"/>
    </sheetView>
  </sheetViews>
  <sheetFormatPr baseColWidth="10" defaultRowHeight="15"/>
  <cols>
    <col min="1" max="1" width="50.7109375" style="57" customWidth="1"/>
    <col min="2" max="2" width="70.7109375" style="57" customWidth="1"/>
    <col min="3" max="16384" width="11.42578125" style="49"/>
  </cols>
  <sheetData>
    <row r="1" spans="1:2">
      <c r="A1" s="65" t="s">
        <v>90</v>
      </c>
      <c r="B1" s="65" t="s">
        <v>91</v>
      </c>
    </row>
    <row r="2" spans="1:2">
      <c r="A2" s="66"/>
      <c r="B2" s="66"/>
    </row>
    <row r="3" spans="1:2">
      <c r="A3" s="50" t="s">
        <v>18</v>
      </c>
      <c r="B3" s="51" t="s">
        <v>92</v>
      </c>
    </row>
    <row r="4" spans="1:2">
      <c r="A4" s="52" t="s">
        <v>24</v>
      </c>
      <c r="B4" s="53" t="s">
        <v>93</v>
      </c>
    </row>
    <row r="5" spans="1:2" ht="30">
      <c r="A5" s="52" t="s">
        <v>19</v>
      </c>
      <c r="B5" s="53" t="s">
        <v>94</v>
      </c>
    </row>
    <row r="6" spans="1:2" ht="45">
      <c r="A6" s="52" t="s">
        <v>25</v>
      </c>
      <c r="B6" s="53" t="s">
        <v>95</v>
      </c>
    </row>
    <row r="7" spans="1:2">
      <c r="A7" s="52" t="s">
        <v>72</v>
      </c>
      <c r="B7" s="53" t="s">
        <v>96</v>
      </c>
    </row>
    <row r="8" spans="1:2" ht="30">
      <c r="A8" s="52" t="s">
        <v>20</v>
      </c>
      <c r="B8" s="53" t="s">
        <v>97</v>
      </c>
    </row>
    <row r="9" spans="1:2" ht="30">
      <c r="A9" s="52" t="s">
        <v>21</v>
      </c>
      <c r="B9" s="53" t="s">
        <v>98</v>
      </c>
    </row>
    <row r="10" spans="1:2" ht="17.25">
      <c r="A10" s="52" t="s">
        <v>99</v>
      </c>
      <c r="B10" s="53" t="s">
        <v>100</v>
      </c>
    </row>
    <row r="11" spans="1:2" ht="45">
      <c r="A11" s="52" t="s">
        <v>22</v>
      </c>
      <c r="B11" s="53" t="s">
        <v>101</v>
      </c>
    </row>
    <row r="12" spans="1:2" ht="17.25">
      <c r="A12" s="52" t="s">
        <v>102</v>
      </c>
      <c r="B12" s="54" t="s">
        <v>103</v>
      </c>
    </row>
    <row r="13" spans="1:2" ht="17.25">
      <c r="A13" s="52" t="s">
        <v>104</v>
      </c>
      <c r="B13" s="54" t="s">
        <v>105</v>
      </c>
    </row>
    <row r="14" spans="1:2">
      <c r="A14" s="52" t="s">
        <v>106</v>
      </c>
      <c r="B14" s="54" t="s">
        <v>107</v>
      </c>
    </row>
    <row r="15" spans="1:2">
      <c r="A15" s="52" t="s">
        <v>108</v>
      </c>
      <c r="B15" s="54" t="s">
        <v>109</v>
      </c>
    </row>
    <row r="16" spans="1:2">
      <c r="A16" s="52" t="s">
        <v>26</v>
      </c>
      <c r="B16" s="54" t="s">
        <v>110</v>
      </c>
    </row>
    <row r="17" spans="1:2" ht="30">
      <c r="A17" s="52" t="s">
        <v>81</v>
      </c>
      <c r="B17" s="54" t="s">
        <v>111</v>
      </c>
    </row>
    <row r="18" spans="1:2">
      <c r="A18" s="52" t="s">
        <v>27</v>
      </c>
      <c r="B18" s="54" t="s">
        <v>112</v>
      </c>
    </row>
    <row r="19" spans="1:2">
      <c r="A19" s="52" t="s">
        <v>28</v>
      </c>
      <c r="B19" s="54" t="s">
        <v>113</v>
      </c>
    </row>
    <row r="20" spans="1:2" ht="30">
      <c r="A20" s="52" t="s">
        <v>82</v>
      </c>
      <c r="B20" s="54" t="s">
        <v>114</v>
      </c>
    </row>
    <row r="21" spans="1:2">
      <c r="A21" s="52" t="s">
        <v>29</v>
      </c>
      <c r="B21" s="54" t="s">
        <v>115</v>
      </c>
    </row>
    <row r="22" spans="1:2" ht="17.25">
      <c r="A22" s="52" t="s">
        <v>116</v>
      </c>
      <c r="B22" s="54" t="s">
        <v>117</v>
      </c>
    </row>
    <row r="23" spans="1:2" ht="45">
      <c r="A23" s="52" t="s">
        <v>118</v>
      </c>
      <c r="B23" s="54" t="s">
        <v>119</v>
      </c>
    </row>
    <row r="24" spans="1:2">
      <c r="A24" s="52" t="s">
        <v>30</v>
      </c>
      <c r="B24" s="54" t="s">
        <v>120</v>
      </c>
    </row>
    <row r="25" spans="1:2">
      <c r="A25" s="52" t="s">
        <v>121</v>
      </c>
      <c r="B25" s="54" t="s">
        <v>122</v>
      </c>
    </row>
    <row r="26" spans="1:2">
      <c r="A26" s="52" t="s">
        <v>32</v>
      </c>
      <c r="B26" s="54" t="s">
        <v>123</v>
      </c>
    </row>
    <row r="27" spans="1:2">
      <c r="A27" s="52" t="s">
        <v>33</v>
      </c>
      <c r="B27" s="54" t="s">
        <v>124</v>
      </c>
    </row>
    <row r="28" spans="1:2">
      <c r="A28" s="52" t="s">
        <v>34</v>
      </c>
      <c r="B28" s="54" t="s">
        <v>125</v>
      </c>
    </row>
    <row r="29" spans="1:2">
      <c r="A29" s="52" t="s">
        <v>35</v>
      </c>
      <c r="B29" s="54" t="s">
        <v>126</v>
      </c>
    </row>
    <row r="30" spans="1:2">
      <c r="A30" s="52" t="s">
        <v>127</v>
      </c>
      <c r="B30" s="54" t="s">
        <v>128</v>
      </c>
    </row>
    <row r="31" spans="1:2">
      <c r="A31" s="52" t="s">
        <v>37</v>
      </c>
      <c r="B31" s="54" t="s">
        <v>129</v>
      </c>
    </row>
    <row r="32" spans="1:2">
      <c r="A32" s="52" t="s">
        <v>38</v>
      </c>
      <c r="B32" s="54" t="s">
        <v>130</v>
      </c>
    </row>
    <row r="33" spans="1:2">
      <c r="A33" s="52" t="s">
        <v>39</v>
      </c>
      <c r="B33" s="54" t="s">
        <v>131</v>
      </c>
    </row>
    <row r="34" spans="1:2">
      <c r="A34" s="52" t="s">
        <v>40</v>
      </c>
      <c r="B34" s="54" t="s">
        <v>132</v>
      </c>
    </row>
    <row r="35" spans="1:2">
      <c r="A35" s="52" t="s">
        <v>41</v>
      </c>
      <c r="B35" s="54" t="s">
        <v>133</v>
      </c>
    </row>
    <row r="36" spans="1:2">
      <c r="A36" s="52" t="s">
        <v>42</v>
      </c>
      <c r="B36" s="54" t="s">
        <v>134</v>
      </c>
    </row>
    <row r="37" spans="1:2" ht="30">
      <c r="A37" s="52" t="s">
        <v>43</v>
      </c>
      <c r="B37" s="54" t="s">
        <v>135</v>
      </c>
    </row>
    <row r="38" spans="1:2">
      <c r="A38" s="52" t="s">
        <v>136</v>
      </c>
      <c r="B38" s="54" t="s">
        <v>137</v>
      </c>
    </row>
    <row r="39" spans="1:2">
      <c r="A39" s="55" t="s">
        <v>138</v>
      </c>
      <c r="B39" s="56" t="s">
        <v>139</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18.75">
      <c r="A1" s="46" t="s">
        <v>73</v>
      </c>
      <c r="I1" s="60" t="s">
        <v>144</v>
      </c>
    </row>
    <row r="3" spans="1:9" ht="50.1" customHeight="1">
      <c r="A3" s="2" t="s">
        <v>18</v>
      </c>
      <c r="B3" s="2" t="s">
        <v>19</v>
      </c>
      <c r="C3" s="2" t="s">
        <v>72</v>
      </c>
      <c r="D3" s="2" t="s">
        <v>20</v>
      </c>
      <c r="E3" s="2" t="s">
        <v>21</v>
      </c>
      <c r="F3" s="2" t="s">
        <v>22</v>
      </c>
      <c r="G3" s="2" t="s">
        <v>44</v>
      </c>
      <c r="H3" s="2" t="s">
        <v>45</v>
      </c>
      <c r="I3" s="2" t="s">
        <v>46</v>
      </c>
    </row>
    <row r="4" spans="1:9" ht="15" customHeight="1">
      <c r="A4" s="5">
        <v>11</v>
      </c>
      <c r="B4" s="5" t="s">
        <v>0</v>
      </c>
      <c r="C4" s="6">
        <v>1189.9117964746101</v>
      </c>
      <c r="D4" s="7">
        <f t="shared" ref="D4:D9" si="0">C4/$C$13</f>
        <v>0.52306573739965201</v>
      </c>
      <c r="E4" s="6">
        <v>76707</v>
      </c>
      <c r="F4" s="6">
        <v>7091</v>
      </c>
      <c r="G4" s="6">
        <f>(C4*10000)/E4</f>
        <v>155.12427763758328</v>
      </c>
      <c r="H4" s="6">
        <f>(C4*10000)/F4</f>
        <v>1678.0592250382317</v>
      </c>
      <c r="I4" s="6">
        <f>(C4*10000)/(E4+F4)</f>
        <v>141.99763675441062</v>
      </c>
    </row>
    <row r="5" spans="1:9" ht="15" customHeight="1">
      <c r="A5" s="8">
        <v>12</v>
      </c>
      <c r="B5" s="8" t="s">
        <v>1</v>
      </c>
      <c r="C5" s="9">
        <v>292.91968478284997</v>
      </c>
      <c r="D5" s="10">
        <f t="shared" si="0"/>
        <v>0.1287626960029758</v>
      </c>
      <c r="E5" s="9">
        <v>1017</v>
      </c>
      <c r="F5" s="9">
        <v>23513</v>
      </c>
      <c r="G5" s="9">
        <f t="shared" ref="G5:G7" si="1">(C5*10000)/E5</f>
        <v>2880.2328887202552</v>
      </c>
      <c r="H5" s="9">
        <f t="shared" ref="H5:H7" si="2">(C5*10000)/F5</f>
        <v>124.57775901962742</v>
      </c>
      <c r="I5" s="9">
        <f t="shared" ref="I5:I7" si="3">(C5*10000)/(E5+F5)</f>
        <v>119.41283521518547</v>
      </c>
    </row>
    <row r="6" spans="1:9" ht="15" customHeight="1">
      <c r="A6" s="8">
        <v>13</v>
      </c>
      <c r="B6" s="8" t="s">
        <v>2</v>
      </c>
      <c r="C6" s="9">
        <v>243.35406598611303</v>
      </c>
      <c r="D6" s="10">
        <f t="shared" si="0"/>
        <v>0.10697446176376808</v>
      </c>
      <c r="E6" s="9">
        <v>12129</v>
      </c>
      <c r="F6" s="9">
        <v>15347</v>
      </c>
      <c r="G6" s="9">
        <f t="shared" si="1"/>
        <v>200.6381943986421</v>
      </c>
      <c r="H6" s="9">
        <f t="shared" si="2"/>
        <v>158.56784126286115</v>
      </c>
      <c r="I6" s="9">
        <f t="shared" si="3"/>
        <v>88.569684810785049</v>
      </c>
    </row>
    <row r="7" spans="1:9" ht="15" customHeight="1">
      <c r="A7" s="8">
        <v>14</v>
      </c>
      <c r="B7" s="8" t="s">
        <v>3</v>
      </c>
      <c r="C7" s="9">
        <v>140.92826579428601</v>
      </c>
      <c r="D7" s="10">
        <f t="shared" si="0"/>
        <v>6.1949757525338774E-2</v>
      </c>
      <c r="E7" s="9">
        <v>13364</v>
      </c>
      <c r="F7" s="9">
        <v>16869</v>
      </c>
      <c r="G7" s="9">
        <f t="shared" si="1"/>
        <v>105.45365593705928</v>
      </c>
      <c r="H7" s="9">
        <f t="shared" si="2"/>
        <v>83.542750485675512</v>
      </c>
      <c r="I7" s="9">
        <f t="shared" si="3"/>
        <v>46.614052788107699</v>
      </c>
    </row>
    <row r="8" spans="1:9" ht="15" customHeight="1">
      <c r="A8" s="8">
        <v>15</v>
      </c>
      <c r="B8" s="8" t="s">
        <v>4</v>
      </c>
      <c r="C8" s="9">
        <v>300.293559415294</v>
      </c>
      <c r="D8" s="10">
        <f t="shared" si="0"/>
        <v>0.13200413052235718</v>
      </c>
      <c r="E8" s="9">
        <v>1760</v>
      </c>
      <c r="F8" s="9">
        <v>7156</v>
      </c>
      <c r="G8" s="13" t="s">
        <v>47</v>
      </c>
      <c r="H8" s="13" t="s">
        <v>47</v>
      </c>
      <c r="I8" s="13" t="s">
        <v>47</v>
      </c>
    </row>
    <row r="9" spans="1:9" ht="15" customHeight="1">
      <c r="A9" s="8">
        <v>16</v>
      </c>
      <c r="B9" s="8" t="s">
        <v>5</v>
      </c>
      <c r="C9" s="9">
        <v>96.978220953536109</v>
      </c>
      <c r="D9" s="10">
        <f t="shared" si="0"/>
        <v>4.2630037625524218E-2</v>
      </c>
      <c r="E9" s="9">
        <v>694</v>
      </c>
      <c r="F9" s="9">
        <v>5322</v>
      </c>
      <c r="G9" s="13" t="s">
        <v>47</v>
      </c>
      <c r="H9" s="13" t="s">
        <v>47</v>
      </c>
      <c r="I9" s="13" t="s">
        <v>47</v>
      </c>
    </row>
    <row r="10" spans="1:9" ht="15" customHeight="1">
      <c r="A10" s="8">
        <v>17</v>
      </c>
      <c r="B10" s="8" t="s">
        <v>16</v>
      </c>
      <c r="C10" s="13" t="s">
        <v>47</v>
      </c>
      <c r="D10" s="13" t="s">
        <v>47</v>
      </c>
      <c r="E10" s="13" t="s">
        <v>47</v>
      </c>
      <c r="F10" s="13" t="s">
        <v>47</v>
      </c>
      <c r="G10" s="13" t="s">
        <v>47</v>
      </c>
      <c r="H10" s="13" t="s">
        <v>47</v>
      </c>
      <c r="I10" s="13" t="s">
        <v>47</v>
      </c>
    </row>
    <row r="11" spans="1:9" ht="15" customHeight="1">
      <c r="A11" s="8">
        <v>18</v>
      </c>
      <c r="B11" s="8" t="s">
        <v>17</v>
      </c>
      <c r="C11" s="13" t="s">
        <v>47</v>
      </c>
      <c r="D11" s="13" t="s">
        <v>47</v>
      </c>
      <c r="E11" s="13" t="s">
        <v>47</v>
      </c>
      <c r="F11" s="13" t="s">
        <v>47</v>
      </c>
      <c r="G11" s="13" t="s">
        <v>47</v>
      </c>
      <c r="H11" s="13" t="s">
        <v>47</v>
      </c>
      <c r="I11" s="13" t="s">
        <v>47</v>
      </c>
    </row>
    <row r="12" spans="1:9" ht="15" customHeight="1">
      <c r="A12" s="8">
        <v>19</v>
      </c>
      <c r="B12" s="8" t="s">
        <v>6</v>
      </c>
      <c r="C12" s="9">
        <v>10.4944291122584</v>
      </c>
      <c r="D12" s="10">
        <f>C12/$C$13</f>
        <v>4.6131791603840474E-3</v>
      </c>
      <c r="E12" s="9">
        <v>3</v>
      </c>
      <c r="F12" s="9">
        <v>76</v>
      </c>
      <c r="G12" s="13" t="s">
        <v>47</v>
      </c>
      <c r="H12" s="13" t="s">
        <v>47</v>
      </c>
      <c r="I12" s="13" t="s">
        <v>47</v>
      </c>
    </row>
    <row r="13" spans="1:9" ht="15" customHeight="1">
      <c r="A13" s="67"/>
      <c r="B13" s="67"/>
      <c r="C13" s="11">
        <f>SUM(C4:C12)</f>
        <v>2274.8800225189475</v>
      </c>
      <c r="D13" s="12"/>
      <c r="E13" s="11">
        <f>SUM(E4:E12)</f>
        <v>105674</v>
      </c>
      <c r="F13" s="11">
        <f>SUM(F4:F12)</f>
        <v>75374</v>
      </c>
      <c r="G13" s="11">
        <f>(C13*10000)/E13</f>
        <v>215.27339009774849</v>
      </c>
      <c r="H13" s="11">
        <f>(C13*10000)/F13</f>
        <v>301.81229900482225</v>
      </c>
      <c r="I13" s="11">
        <f>(C13*10000)/(E13+F13)</f>
        <v>125.65065742338757</v>
      </c>
    </row>
    <row r="14" spans="1:9" ht="15" customHeight="1">
      <c r="A14" s="45" t="s">
        <v>23</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18.75">
      <c r="A1" s="46" t="s">
        <v>74</v>
      </c>
      <c r="I1" s="60" t="s">
        <v>144</v>
      </c>
    </row>
    <row r="3" spans="1:9" ht="50.1" customHeight="1">
      <c r="A3" s="2" t="s">
        <v>24</v>
      </c>
      <c r="B3" s="2" t="s">
        <v>25</v>
      </c>
      <c r="C3" s="2" t="s">
        <v>72</v>
      </c>
      <c r="D3" s="2" t="s">
        <v>20</v>
      </c>
      <c r="E3" s="2" t="s">
        <v>21</v>
      </c>
      <c r="F3" s="2" t="s">
        <v>22</v>
      </c>
      <c r="G3" s="2" t="s">
        <v>44</v>
      </c>
      <c r="H3" s="2" t="s">
        <v>45</v>
      </c>
      <c r="I3" s="2" t="s">
        <v>46</v>
      </c>
    </row>
    <row r="4" spans="1:9" ht="15" customHeight="1">
      <c r="A4" s="5">
        <v>1</v>
      </c>
      <c r="B4" s="5" t="s">
        <v>7</v>
      </c>
      <c r="C4" s="14" t="s">
        <v>47</v>
      </c>
      <c r="D4" s="14" t="s">
        <v>47</v>
      </c>
      <c r="E4" s="14" t="s">
        <v>47</v>
      </c>
      <c r="F4" s="14" t="s">
        <v>47</v>
      </c>
      <c r="G4" s="14" t="s">
        <v>47</v>
      </c>
      <c r="H4" s="14" t="s">
        <v>47</v>
      </c>
      <c r="I4" s="14" t="s">
        <v>47</v>
      </c>
    </row>
    <row r="5" spans="1:9" ht="15" customHeight="1">
      <c r="A5" s="8">
        <v>2</v>
      </c>
      <c r="B5" s="8" t="s">
        <v>8</v>
      </c>
      <c r="C5" s="13" t="s">
        <v>47</v>
      </c>
      <c r="D5" s="13" t="s">
        <v>47</v>
      </c>
      <c r="E5" s="13" t="s">
        <v>47</v>
      </c>
      <c r="F5" s="13" t="s">
        <v>47</v>
      </c>
      <c r="G5" s="13" t="s">
        <v>47</v>
      </c>
      <c r="H5" s="13" t="s">
        <v>47</v>
      </c>
      <c r="I5" s="13" t="s">
        <v>47</v>
      </c>
    </row>
    <row r="6" spans="1:9" ht="15" customHeight="1">
      <c r="A6" s="8">
        <v>3</v>
      </c>
      <c r="B6" s="8" t="s">
        <v>9</v>
      </c>
      <c r="C6" s="13" t="s">
        <v>47</v>
      </c>
      <c r="D6" s="13" t="s">
        <v>47</v>
      </c>
      <c r="E6" s="13" t="s">
        <v>47</v>
      </c>
      <c r="F6" s="13" t="s">
        <v>47</v>
      </c>
      <c r="G6" s="13" t="s">
        <v>47</v>
      </c>
      <c r="H6" s="13" t="s">
        <v>47</v>
      </c>
      <c r="I6" s="13" t="s">
        <v>47</v>
      </c>
    </row>
    <row r="7" spans="1:9" ht="15" customHeight="1">
      <c r="A7" s="8">
        <v>4</v>
      </c>
      <c r="B7" s="8" t="s">
        <v>10</v>
      </c>
      <c r="C7" s="9">
        <v>478.69968285603102</v>
      </c>
      <c r="D7" s="10">
        <f>C7/$C$13</f>
        <v>0.21042854045813539</v>
      </c>
      <c r="E7" s="9">
        <v>25911</v>
      </c>
      <c r="F7" s="9">
        <v>30126</v>
      </c>
      <c r="G7" s="9">
        <f t="shared" ref="G7:G10" si="0">(C7*10000)/E7</f>
        <v>184.74766811625605</v>
      </c>
      <c r="H7" s="9">
        <f t="shared" ref="H7:H10" si="1">(C7*10000)/F7</f>
        <v>158.89918437762432</v>
      </c>
      <c r="I7" s="9">
        <f t="shared" ref="I7:I10" si="2">(C7*10000)/(E7+F7)</f>
        <v>85.425644280748614</v>
      </c>
    </row>
    <row r="8" spans="1:9" ht="15" customHeight="1">
      <c r="A8" s="8">
        <v>5</v>
      </c>
      <c r="B8" s="8" t="s">
        <v>11</v>
      </c>
      <c r="C8" s="9">
        <v>1722.1008113534599</v>
      </c>
      <c r="D8" s="10">
        <f>C8/$C$13</f>
        <v>0.75700731216875461</v>
      </c>
      <c r="E8" s="9">
        <v>76447</v>
      </c>
      <c r="F8" s="9">
        <v>44278</v>
      </c>
      <c r="G8" s="9">
        <f t="shared" si="0"/>
        <v>225.26728470096407</v>
      </c>
      <c r="H8" s="9">
        <f t="shared" si="1"/>
        <v>388.92922249276387</v>
      </c>
      <c r="I8" s="9">
        <f t="shared" si="2"/>
        <v>142.64657787148147</v>
      </c>
    </row>
    <row r="9" spans="1:9" ht="15" customHeight="1">
      <c r="A9" s="8">
        <v>6</v>
      </c>
      <c r="B9" s="8" t="s">
        <v>12</v>
      </c>
      <c r="C9" s="13" t="s">
        <v>47</v>
      </c>
      <c r="D9" s="13" t="s">
        <v>47</v>
      </c>
      <c r="E9" s="13" t="s">
        <v>47</v>
      </c>
      <c r="F9" s="13" t="s">
        <v>47</v>
      </c>
      <c r="G9" s="13" t="s">
        <v>47</v>
      </c>
      <c r="H9" s="13" t="s">
        <v>47</v>
      </c>
      <c r="I9" s="13" t="s">
        <v>47</v>
      </c>
    </row>
    <row r="10" spans="1:9" ht="15" customHeight="1">
      <c r="A10" s="8">
        <v>7</v>
      </c>
      <c r="B10" s="8" t="s">
        <v>13</v>
      </c>
      <c r="C10" s="9">
        <v>74.079528309450993</v>
      </c>
      <c r="D10" s="10">
        <f>C10/$C$13</f>
        <v>3.2564147373110169E-2</v>
      </c>
      <c r="E10" s="9">
        <v>3316</v>
      </c>
      <c r="F10" s="9">
        <v>970</v>
      </c>
      <c r="G10" s="9">
        <f t="shared" si="0"/>
        <v>223.40026631318153</v>
      </c>
      <c r="H10" s="9">
        <f t="shared" si="1"/>
        <v>763.70647741702055</v>
      </c>
      <c r="I10" s="9">
        <f t="shared" si="2"/>
        <v>172.84071000805179</v>
      </c>
    </row>
    <row r="11" spans="1:9" ht="15" customHeight="1">
      <c r="A11" s="8">
        <v>8</v>
      </c>
      <c r="B11" s="8" t="s">
        <v>14</v>
      </c>
      <c r="C11" s="13" t="s">
        <v>47</v>
      </c>
      <c r="D11" s="13" t="s">
        <v>47</v>
      </c>
      <c r="E11" s="13" t="s">
        <v>47</v>
      </c>
      <c r="F11" s="13" t="s">
        <v>47</v>
      </c>
      <c r="G11" s="13" t="s">
        <v>47</v>
      </c>
      <c r="H11" s="13" t="s">
        <v>47</v>
      </c>
      <c r="I11" s="13" t="s">
        <v>47</v>
      </c>
    </row>
    <row r="12" spans="1:9" ht="15" customHeight="1">
      <c r="A12" s="8">
        <v>9</v>
      </c>
      <c r="B12" s="8" t="s">
        <v>15</v>
      </c>
      <c r="C12" s="13" t="s">
        <v>47</v>
      </c>
      <c r="D12" s="13" t="s">
        <v>47</v>
      </c>
      <c r="E12" s="13" t="s">
        <v>47</v>
      </c>
      <c r="F12" s="13" t="s">
        <v>47</v>
      </c>
      <c r="G12" s="13" t="s">
        <v>47</v>
      </c>
      <c r="H12" s="13" t="s">
        <v>47</v>
      </c>
      <c r="I12" s="13" t="s">
        <v>47</v>
      </c>
    </row>
    <row r="13" spans="1:9" ht="15" customHeight="1">
      <c r="A13" s="67"/>
      <c r="B13" s="67"/>
      <c r="C13" s="11">
        <f>SUM(C4:C12)</f>
        <v>2274.8800225189416</v>
      </c>
      <c r="D13" s="12"/>
      <c r="E13" s="11">
        <f>SUM(E4:E12)</f>
        <v>105674</v>
      </c>
      <c r="F13" s="11">
        <f>SUM(F4:F12)</f>
        <v>75374</v>
      </c>
      <c r="G13" s="11">
        <f>(C13*10000)/E13</f>
        <v>215.27339009774795</v>
      </c>
      <c r="H13" s="11">
        <f>(C13*10000)/F13</f>
        <v>301.81229900482151</v>
      </c>
      <c r="I13" s="11">
        <f>(C13*10000)/(E13+F13)</f>
        <v>125.65065742338726</v>
      </c>
    </row>
    <row r="14" spans="1:9" ht="15" customHeight="1">
      <c r="A14" s="45" t="s">
        <v>23</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38.7109375" style="1" customWidth="1"/>
    <col min="3" max="4" width="22.7109375" style="1" customWidth="1"/>
    <col min="5" max="10" width="17.7109375" style="1" customWidth="1"/>
    <col min="11" max="16384" width="11.42578125" style="1"/>
  </cols>
  <sheetData>
    <row r="1" spans="1:10" ht="18.75">
      <c r="A1" s="46" t="s">
        <v>75</v>
      </c>
      <c r="J1" s="60" t="s">
        <v>144</v>
      </c>
    </row>
    <row r="3" spans="1:10" ht="50.1" customHeight="1">
      <c r="A3" s="2" t="s">
        <v>18</v>
      </c>
      <c r="B3" s="2" t="s">
        <v>19</v>
      </c>
      <c r="C3" s="2" t="s">
        <v>79</v>
      </c>
      <c r="D3" s="2" t="s">
        <v>80</v>
      </c>
      <c r="E3" s="2" t="s">
        <v>26</v>
      </c>
      <c r="F3" s="2" t="s">
        <v>81</v>
      </c>
      <c r="G3" s="2" t="s">
        <v>27</v>
      </c>
      <c r="H3" s="2" t="s">
        <v>28</v>
      </c>
      <c r="I3" s="2" t="s">
        <v>82</v>
      </c>
      <c r="J3" s="2" t="s">
        <v>29</v>
      </c>
    </row>
    <row r="4" spans="1:10" ht="15" customHeight="1">
      <c r="A4" s="5">
        <v>11</v>
      </c>
      <c r="B4" s="5" t="s">
        <v>0</v>
      </c>
      <c r="C4" s="15">
        <v>167.644216101117</v>
      </c>
      <c r="D4" s="15">
        <v>250.02599373438801</v>
      </c>
      <c r="E4" s="15">
        <v>939.88580274022206</v>
      </c>
      <c r="F4" s="15">
        <v>82.381777633271014</v>
      </c>
      <c r="G4" s="15">
        <v>167.644216101117</v>
      </c>
      <c r="H4" s="16">
        <f>E4/SUM($E4:$G4)</f>
        <v>0.78987854858221584</v>
      </c>
      <c r="I4" s="16">
        <f t="shared" ref="I4:J4" si="0">F4/SUM($E4:$G4)</f>
        <v>6.9233516196197192E-2</v>
      </c>
      <c r="J4" s="16">
        <f t="shared" si="0"/>
        <v>0.14088793522158694</v>
      </c>
    </row>
    <row r="5" spans="1:10" ht="15" customHeight="1">
      <c r="A5" s="8">
        <v>12</v>
      </c>
      <c r="B5" s="8" t="s">
        <v>1</v>
      </c>
      <c r="C5" s="17">
        <v>103.645532619815</v>
      </c>
      <c r="D5" s="17">
        <v>123.85691943022299</v>
      </c>
      <c r="E5" s="17">
        <v>169.06276535262697</v>
      </c>
      <c r="F5" s="17">
        <v>20.211386810407987</v>
      </c>
      <c r="G5" s="17">
        <v>103.645532619815</v>
      </c>
      <c r="H5" s="18">
        <f t="shared" ref="H5:H13" si="1">E5/SUM($E5:$G5)</f>
        <v>0.5771642335268734</v>
      </c>
      <c r="I5" s="18">
        <f t="shared" ref="I5:I13" si="2">F5/SUM($E5:$G5)</f>
        <v>6.8999756111957064E-2</v>
      </c>
      <c r="J5" s="18">
        <f t="shared" ref="J5:J13" si="3">G5/SUM($E5:$G5)</f>
        <v>0.35383601036116946</v>
      </c>
    </row>
    <row r="6" spans="1:10" ht="15" customHeight="1">
      <c r="A6" s="8">
        <v>13</v>
      </c>
      <c r="B6" s="8" t="s">
        <v>2</v>
      </c>
      <c r="C6" s="17">
        <v>62.763133213725396</v>
      </c>
      <c r="D6" s="17">
        <v>77.488091566049903</v>
      </c>
      <c r="E6" s="17">
        <v>165.86597442006314</v>
      </c>
      <c r="F6" s="17">
        <v>14.724958352324506</v>
      </c>
      <c r="G6" s="17">
        <v>62.763133213725396</v>
      </c>
      <c r="H6" s="18">
        <f t="shared" si="1"/>
        <v>0.68158291807431015</v>
      </c>
      <c r="I6" s="18">
        <f t="shared" si="2"/>
        <v>6.0508371999688657E-2</v>
      </c>
      <c r="J6" s="18">
        <f t="shared" si="3"/>
        <v>0.25790870992600129</v>
      </c>
    </row>
    <row r="7" spans="1:10" ht="15" customHeight="1">
      <c r="A7" s="8">
        <v>14</v>
      </c>
      <c r="B7" s="8" t="s">
        <v>3</v>
      </c>
      <c r="C7" s="17">
        <v>5.4158886457827595</v>
      </c>
      <c r="D7" s="17">
        <v>11.7503296263798</v>
      </c>
      <c r="E7" s="17">
        <v>129.17793616790621</v>
      </c>
      <c r="F7" s="17">
        <v>6.3344409805970407</v>
      </c>
      <c r="G7" s="17">
        <v>5.4158886457827595</v>
      </c>
      <c r="H7" s="18">
        <f t="shared" si="1"/>
        <v>0.91662191001816606</v>
      </c>
      <c r="I7" s="18">
        <f t="shared" si="2"/>
        <v>4.4947980768055923E-2</v>
      </c>
      <c r="J7" s="18">
        <f t="shared" si="3"/>
        <v>3.8430109213778096E-2</v>
      </c>
    </row>
    <row r="8" spans="1:10" ht="15" customHeight="1">
      <c r="A8" s="8">
        <v>15</v>
      </c>
      <c r="B8" s="8" t="s">
        <v>4</v>
      </c>
      <c r="C8" s="13" t="s">
        <v>47</v>
      </c>
      <c r="D8" s="13" t="s">
        <v>47</v>
      </c>
      <c r="E8" s="17">
        <v>300.293559415294</v>
      </c>
      <c r="F8" s="13" t="s">
        <v>47</v>
      </c>
      <c r="G8" s="13" t="s">
        <v>47</v>
      </c>
      <c r="H8" s="13" t="s">
        <v>47</v>
      </c>
      <c r="I8" s="13" t="s">
        <v>47</v>
      </c>
      <c r="J8" s="13" t="s">
        <v>47</v>
      </c>
    </row>
    <row r="9" spans="1:10" ht="15" customHeight="1">
      <c r="A9" s="8">
        <v>16</v>
      </c>
      <c r="B9" s="8" t="s">
        <v>5</v>
      </c>
      <c r="C9" s="13" t="s">
        <v>47</v>
      </c>
      <c r="D9" s="13" t="s">
        <v>47</v>
      </c>
      <c r="E9" s="17">
        <v>96.978220953536109</v>
      </c>
      <c r="F9" s="13" t="s">
        <v>47</v>
      </c>
      <c r="G9" s="13" t="s">
        <v>47</v>
      </c>
      <c r="H9" s="13" t="s">
        <v>47</v>
      </c>
      <c r="I9" s="13" t="s">
        <v>47</v>
      </c>
      <c r="J9" s="13" t="s">
        <v>47</v>
      </c>
    </row>
    <row r="10" spans="1:10" ht="15" customHeight="1">
      <c r="A10" s="8">
        <v>17</v>
      </c>
      <c r="B10" s="8" t="s">
        <v>16</v>
      </c>
      <c r="C10" s="13" t="s">
        <v>47</v>
      </c>
      <c r="D10" s="13" t="s">
        <v>47</v>
      </c>
      <c r="E10" s="13" t="s">
        <v>47</v>
      </c>
      <c r="F10" s="13" t="s">
        <v>47</v>
      </c>
      <c r="G10" s="13" t="s">
        <v>47</v>
      </c>
      <c r="H10" s="13" t="s">
        <v>47</v>
      </c>
      <c r="I10" s="13" t="s">
        <v>47</v>
      </c>
      <c r="J10" s="13" t="s">
        <v>47</v>
      </c>
    </row>
    <row r="11" spans="1:10" ht="15" customHeight="1">
      <c r="A11" s="8">
        <v>18</v>
      </c>
      <c r="B11" s="8" t="s">
        <v>17</v>
      </c>
      <c r="C11" s="13" t="s">
        <v>47</v>
      </c>
      <c r="D11" s="13" t="s">
        <v>47</v>
      </c>
      <c r="E11" s="13" t="s">
        <v>47</v>
      </c>
      <c r="F11" s="13" t="s">
        <v>47</v>
      </c>
      <c r="G11" s="13" t="s">
        <v>47</v>
      </c>
      <c r="H11" s="13" t="s">
        <v>47</v>
      </c>
      <c r="I11" s="13" t="s">
        <v>47</v>
      </c>
      <c r="J11" s="13" t="s">
        <v>47</v>
      </c>
    </row>
    <row r="12" spans="1:10" ht="15" customHeight="1">
      <c r="A12" s="8">
        <v>19</v>
      </c>
      <c r="B12" s="8" t="s">
        <v>6</v>
      </c>
      <c r="C12" s="13" t="s">
        <v>47</v>
      </c>
      <c r="D12" s="13" t="s">
        <v>47</v>
      </c>
      <c r="E12" s="17">
        <v>10.4944291122584</v>
      </c>
      <c r="F12" s="13" t="s">
        <v>47</v>
      </c>
      <c r="G12" s="13" t="s">
        <v>47</v>
      </c>
      <c r="H12" s="13" t="s">
        <v>47</v>
      </c>
      <c r="I12" s="13" t="s">
        <v>47</v>
      </c>
      <c r="J12" s="13" t="s">
        <v>47</v>
      </c>
    </row>
    <row r="13" spans="1:10" ht="15" customHeight="1">
      <c r="A13" s="67"/>
      <c r="B13" s="67"/>
      <c r="C13" s="11">
        <f>SUM(C4:C12)</f>
        <v>339.46877058044015</v>
      </c>
      <c r="D13" s="11">
        <f t="shared" ref="D13:G13" si="4">SUM(D4:D12)</f>
        <v>463.12133435704072</v>
      </c>
      <c r="E13" s="11">
        <f t="shared" si="4"/>
        <v>1811.7586881619068</v>
      </c>
      <c r="F13" s="11">
        <f t="shared" si="4"/>
        <v>123.65256377660054</v>
      </c>
      <c r="G13" s="11">
        <f t="shared" si="4"/>
        <v>339.46877058044015</v>
      </c>
      <c r="H13" s="19">
        <f t="shared" si="1"/>
        <v>0.79641944640041629</v>
      </c>
      <c r="I13" s="19">
        <f t="shared" si="2"/>
        <v>5.4355641859161231E-2</v>
      </c>
      <c r="J13" s="19">
        <f t="shared" si="3"/>
        <v>0.14922491174042243</v>
      </c>
    </row>
    <row r="14" spans="1:10" ht="15" customHeight="1">
      <c r="A14" s="45" t="s">
        <v>23</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6" orientation="landscape"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38.7109375" style="1" customWidth="1"/>
    <col min="3" max="4" width="22.7109375" style="1" customWidth="1"/>
    <col min="5" max="10" width="17.7109375" style="1" customWidth="1"/>
    <col min="11" max="16384" width="11.42578125" style="1"/>
  </cols>
  <sheetData>
    <row r="1" spans="1:10" ht="18.75">
      <c r="A1" s="46" t="s">
        <v>76</v>
      </c>
      <c r="J1" s="60" t="s">
        <v>144</v>
      </c>
    </row>
    <row r="3" spans="1:10" ht="50.1" customHeight="1">
      <c r="A3" s="2" t="s">
        <v>24</v>
      </c>
      <c r="B3" s="2" t="s">
        <v>25</v>
      </c>
      <c r="C3" s="2" t="s">
        <v>79</v>
      </c>
      <c r="D3" s="2" t="s">
        <v>80</v>
      </c>
      <c r="E3" s="2" t="s">
        <v>26</v>
      </c>
      <c r="F3" s="2" t="s">
        <v>81</v>
      </c>
      <c r="G3" s="2" t="s">
        <v>27</v>
      </c>
      <c r="H3" s="2" t="s">
        <v>28</v>
      </c>
      <c r="I3" s="2" t="s">
        <v>82</v>
      </c>
      <c r="J3" s="2" t="s">
        <v>29</v>
      </c>
    </row>
    <row r="4" spans="1:10" ht="15" customHeight="1">
      <c r="A4" s="5">
        <v>1</v>
      </c>
      <c r="B4" s="5" t="s">
        <v>7</v>
      </c>
      <c r="C4" s="14" t="s">
        <v>47</v>
      </c>
      <c r="D4" s="14" t="s">
        <v>47</v>
      </c>
      <c r="E4" s="14" t="s">
        <v>47</v>
      </c>
      <c r="F4" s="14" t="s">
        <v>47</v>
      </c>
      <c r="G4" s="14" t="s">
        <v>47</v>
      </c>
      <c r="H4" s="14" t="s">
        <v>47</v>
      </c>
      <c r="I4" s="14" t="s">
        <v>47</v>
      </c>
      <c r="J4" s="14" t="s">
        <v>47</v>
      </c>
    </row>
    <row r="5" spans="1:10" ht="15" customHeight="1">
      <c r="A5" s="8">
        <v>2</v>
      </c>
      <c r="B5" s="8" t="s">
        <v>8</v>
      </c>
      <c r="C5" s="13" t="s">
        <v>47</v>
      </c>
      <c r="D5" s="13" t="s">
        <v>47</v>
      </c>
      <c r="E5" s="13" t="s">
        <v>47</v>
      </c>
      <c r="F5" s="13" t="s">
        <v>47</v>
      </c>
      <c r="G5" s="13" t="s">
        <v>47</v>
      </c>
      <c r="H5" s="13" t="s">
        <v>47</v>
      </c>
      <c r="I5" s="13" t="s">
        <v>47</v>
      </c>
      <c r="J5" s="13" t="s">
        <v>47</v>
      </c>
    </row>
    <row r="6" spans="1:10" ht="15" customHeight="1">
      <c r="A6" s="8">
        <v>3</v>
      </c>
      <c r="B6" s="8" t="s">
        <v>9</v>
      </c>
      <c r="C6" s="13" t="s">
        <v>47</v>
      </c>
      <c r="D6" s="13" t="s">
        <v>47</v>
      </c>
      <c r="E6" s="13" t="s">
        <v>47</v>
      </c>
      <c r="F6" s="13" t="s">
        <v>47</v>
      </c>
      <c r="G6" s="13" t="s">
        <v>47</v>
      </c>
      <c r="H6" s="13" t="s">
        <v>47</v>
      </c>
      <c r="I6" s="13" t="s">
        <v>47</v>
      </c>
      <c r="J6" s="13" t="s">
        <v>47</v>
      </c>
    </row>
    <row r="7" spans="1:10" ht="15" customHeight="1">
      <c r="A7" s="8">
        <v>4</v>
      </c>
      <c r="B7" s="8" t="s">
        <v>10</v>
      </c>
      <c r="C7" s="17">
        <v>52.784012137302</v>
      </c>
      <c r="D7" s="17">
        <v>76.7210704051558</v>
      </c>
      <c r="E7" s="17">
        <v>401.97861245087523</v>
      </c>
      <c r="F7" s="17">
        <v>23.9370582678538</v>
      </c>
      <c r="G7" s="17">
        <v>52.784012137302</v>
      </c>
      <c r="H7" s="18">
        <f t="shared" ref="H7:H13" si="0">E7/SUM($E7:$G7)</f>
        <v>0.83973026690257979</v>
      </c>
      <c r="I7" s="18">
        <f t="shared" ref="I7:I13" si="1">F7/SUM($E7:$G7)</f>
        <v>5.0004332831473534E-2</v>
      </c>
      <c r="J7" s="18">
        <f t="shared" ref="J7:J13" si="2">G7/SUM($E7:$G7)</f>
        <v>0.11026540026594669</v>
      </c>
    </row>
    <row r="8" spans="1:10" ht="15" customHeight="1">
      <c r="A8" s="8">
        <v>5</v>
      </c>
      <c r="B8" s="8" t="s">
        <v>11</v>
      </c>
      <c r="C8" s="17">
        <v>277.27444803099303</v>
      </c>
      <c r="D8" s="17">
        <v>372.312883913733</v>
      </c>
      <c r="E8" s="17">
        <v>1349.7879274397269</v>
      </c>
      <c r="F8" s="17">
        <v>95.038435882739975</v>
      </c>
      <c r="G8" s="17">
        <v>277.27444803099303</v>
      </c>
      <c r="H8" s="18">
        <f t="shared" si="0"/>
        <v>0.7838030843147219</v>
      </c>
      <c r="I8" s="18">
        <f t="shared" si="1"/>
        <v>5.51874984647652E-2</v>
      </c>
      <c r="J8" s="18">
        <f t="shared" si="2"/>
        <v>0.1610094172205129</v>
      </c>
    </row>
    <row r="9" spans="1:10" ht="15" customHeight="1">
      <c r="A9" s="8">
        <v>6</v>
      </c>
      <c r="B9" s="8" t="s">
        <v>12</v>
      </c>
      <c r="C9" s="13" t="s">
        <v>47</v>
      </c>
      <c r="D9" s="13" t="s">
        <v>47</v>
      </c>
      <c r="E9" s="13" t="s">
        <v>47</v>
      </c>
      <c r="F9" s="13" t="s">
        <v>47</v>
      </c>
      <c r="G9" s="13" t="s">
        <v>47</v>
      </c>
      <c r="H9" s="13" t="s">
        <v>47</v>
      </c>
      <c r="I9" s="13" t="s">
        <v>47</v>
      </c>
      <c r="J9" s="13" t="s">
        <v>47</v>
      </c>
    </row>
    <row r="10" spans="1:10" ht="15" customHeight="1">
      <c r="A10" s="8">
        <v>7</v>
      </c>
      <c r="B10" s="8" t="s">
        <v>13</v>
      </c>
      <c r="C10" s="17">
        <v>9.4103104121453107</v>
      </c>
      <c r="D10" s="17">
        <v>14.087380038154201</v>
      </c>
      <c r="E10" s="17">
        <v>59.992148271296792</v>
      </c>
      <c r="F10" s="17">
        <v>4.6770696260088904</v>
      </c>
      <c r="G10" s="17">
        <v>9.4103104121453107</v>
      </c>
      <c r="H10" s="18">
        <f t="shared" si="0"/>
        <v>0.80983437179422557</v>
      </c>
      <c r="I10" s="18">
        <f t="shared" si="1"/>
        <v>6.3135791125335697E-2</v>
      </c>
      <c r="J10" s="18">
        <f t="shared" si="2"/>
        <v>0.12702983708043877</v>
      </c>
    </row>
    <row r="11" spans="1:10" ht="15" customHeight="1">
      <c r="A11" s="8">
        <v>8</v>
      </c>
      <c r="B11" s="8" t="s">
        <v>14</v>
      </c>
      <c r="C11" s="13" t="s">
        <v>47</v>
      </c>
      <c r="D11" s="13" t="s">
        <v>47</v>
      </c>
      <c r="E11" s="13" t="s">
        <v>47</v>
      </c>
      <c r="F11" s="13" t="s">
        <v>47</v>
      </c>
      <c r="G11" s="13" t="s">
        <v>47</v>
      </c>
      <c r="H11" s="13" t="s">
        <v>47</v>
      </c>
      <c r="I11" s="13" t="s">
        <v>47</v>
      </c>
      <c r="J11" s="13" t="s">
        <v>47</v>
      </c>
    </row>
    <row r="12" spans="1:10" ht="15" customHeight="1">
      <c r="A12" s="8">
        <v>9</v>
      </c>
      <c r="B12" s="8" t="s">
        <v>15</v>
      </c>
      <c r="C12" s="13" t="s">
        <v>47</v>
      </c>
      <c r="D12" s="13" t="s">
        <v>47</v>
      </c>
      <c r="E12" s="13" t="s">
        <v>47</v>
      </c>
      <c r="F12" s="13" t="s">
        <v>47</v>
      </c>
      <c r="G12" s="13" t="s">
        <v>47</v>
      </c>
      <c r="H12" s="13" t="s">
        <v>47</v>
      </c>
      <c r="I12" s="13" t="s">
        <v>47</v>
      </c>
      <c r="J12" s="13" t="s">
        <v>47</v>
      </c>
    </row>
    <row r="13" spans="1:10" ht="15" customHeight="1">
      <c r="A13" s="67"/>
      <c r="B13" s="67"/>
      <c r="C13" s="11">
        <f>SUM(C4:C12)</f>
        <v>339.46877058044032</v>
      </c>
      <c r="D13" s="11">
        <f t="shared" ref="D13:G13" si="3">SUM(D4:D12)</f>
        <v>463.121334357043</v>
      </c>
      <c r="E13" s="11">
        <f t="shared" si="3"/>
        <v>1811.758688161899</v>
      </c>
      <c r="F13" s="11">
        <f t="shared" si="3"/>
        <v>123.65256377660266</v>
      </c>
      <c r="G13" s="11">
        <f t="shared" si="3"/>
        <v>339.46877058044032</v>
      </c>
      <c r="H13" s="19">
        <f t="shared" si="0"/>
        <v>0.79641944640041484</v>
      </c>
      <c r="I13" s="19">
        <f t="shared" si="1"/>
        <v>5.4355641859162293E-2</v>
      </c>
      <c r="J13" s="19">
        <f t="shared" si="2"/>
        <v>0.14922491174042288</v>
      </c>
    </row>
    <row r="14" spans="1:10" ht="15" customHeight="1">
      <c r="A14" s="45" t="s">
        <v>23</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L14"/>
  <sheetViews>
    <sheetView workbookViewId="0">
      <selection activeCell="L1" sqref="L1"/>
    </sheetView>
  </sheetViews>
  <sheetFormatPr baseColWidth="10" defaultRowHeight="12.75"/>
  <cols>
    <col min="1" max="1" width="10.7109375" style="1" customWidth="1"/>
    <col min="2" max="2" width="38.7109375" style="1" customWidth="1"/>
    <col min="3" max="12" width="17.7109375" style="1" customWidth="1"/>
    <col min="13" max="16384" width="11.42578125" style="1"/>
  </cols>
  <sheetData>
    <row r="1" spans="1:12" ht="18.75">
      <c r="A1" s="46" t="s">
        <v>77</v>
      </c>
      <c r="L1" s="60" t="s">
        <v>144</v>
      </c>
    </row>
    <row r="3" spans="1:12" ht="50.1" customHeight="1">
      <c r="A3" s="2" t="s">
        <v>18</v>
      </c>
      <c r="B3" s="2" t="s">
        <v>19</v>
      </c>
      <c r="C3" s="2" t="s">
        <v>30</v>
      </c>
      <c r="D3" s="2" t="s">
        <v>31</v>
      </c>
      <c r="E3" s="2" t="s">
        <v>32</v>
      </c>
      <c r="F3" s="2" t="s">
        <v>33</v>
      </c>
      <c r="G3" s="2" t="s">
        <v>34</v>
      </c>
      <c r="H3" s="2" t="s">
        <v>35</v>
      </c>
      <c r="I3" s="2" t="s">
        <v>36</v>
      </c>
      <c r="J3" s="2" t="s">
        <v>37</v>
      </c>
      <c r="K3" s="2" t="s">
        <v>38</v>
      </c>
      <c r="L3" s="2" t="s">
        <v>39</v>
      </c>
    </row>
    <row r="4" spans="1:12" ht="15" customHeight="1">
      <c r="A4" s="20">
        <v>11</v>
      </c>
      <c r="B4" s="20" t="s">
        <v>0</v>
      </c>
      <c r="C4" s="21">
        <v>50.225589613897704</v>
      </c>
      <c r="D4" s="21">
        <v>274.51029627395002</v>
      </c>
      <c r="E4" s="15">
        <v>451.90978542815196</v>
      </c>
      <c r="F4" s="15">
        <v>308.18339934558196</v>
      </c>
      <c r="G4" s="15">
        <v>105.082723939624</v>
      </c>
      <c r="H4" s="16">
        <v>4.2209506487605339E-2</v>
      </c>
      <c r="I4" s="16">
        <v>0.23069802107974827</v>
      </c>
      <c r="J4" s="16">
        <v>0.37978427264821574</v>
      </c>
      <c r="K4" s="16">
        <v>0.25899684392057687</v>
      </c>
      <c r="L4" s="16">
        <v>8.8311355863853816E-2</v>
      </c>
    </row>
    <row r="5" spans="1:12" ht="15" customHeight="1">
      <c r="A5" s="22">
        <v>12</v>
      </c>
      <c r="B5" s="22" t="s">
        <v>1</v>
      </c>
      <c r="C5" s="23">
        <v>3.2454217898380602</v>
      </c>
      <c r="D5" s="23">
        <v>118.30326316996401</v>
      </c>
      <c r="E5" s="17">
        <v>112.70267145114001</v>
      </c>
      <c r="F5" s="17">
        <v>51.462539111741897</v>
      </c>
      <c r="G5" s="17">
        <v>7.2057873950068796</v>
      </c>
      <c r="H5" s="18">
        <v>1.1079562006592809E-2</v>
      </c>
      <c r="I5" s="18">
        <v>0.40387611372366095</v>
      </c>
      <c r="J5" s="18">
        <v>0.38475622508033697</v>
      </c>
      <c r="K5" s="18">
        <v>0.1756882248373956</v>
      </c>
      <c r="L5" s="18">
        <v>2.4599874352013669E-2</v>
      </c>
    </row>
    <row r="6" spans="1:12" ht="15" customHeight="1">
      <c r="A6" s="22">
        <v>13</v>
      </c>
      <c r="B6" s="22" t="s">
        <v>2</v>
      </c>
      <c r="C6" s="23">
        <v>29.661137013266497</v>
      </c>
      <c r="D6" s="23">
        <v>88.975117301544202</v>
      </c>
      <c r="E6" s="17">
        <v>93.7553704850652</v>
      </c>
      <c r="F6" s="17">
        <v>25.7317959541788</v>
      </c>
      <c r="G6" s="17">
        <v>5.2306440885939702</v>
      </c>
      <c r="H6" s="18">
        <v>0.12188469928556654</v>
      </c>
      <c r="I6" s="18">
        <v>0.36562001690448437</v>
      </c>
      <c r="J6" s="18">
        <v>0.38526321943990077</v>
      </c>
      <c r="K6" s="18">
        <v>0.10573809798828233</v>
      </c>
      <c r="L6" s="18">
        <v>2.1493966381765903E-2</v>
      </c>
    </row>
    <row r="7" spans="1:12" ht="15" customHeight="1">
      <c r="A7" s="22">
        <v>14</v>
      </c>
      <c r="B7" s="22" t="s">
        <v>3</v>
      </c>
      <c r="C7" s="23">
        <v>63.670131025857806</v>
      </c>
      <c r="D7" s="23">
        <v>36.435549545049</v>
      </c>
      <c r="E7" s="17">
        <v>34.138731600935294</v>
      </c>
      <c r="F7" s="17">
        <v>5.8570235806477102</v>
      </c>
      <c r="G7" s="17">
        <v>0.82682900265750903</v>
      </c>
      <c r="H7" s="18">
        <v>0.45179106644419453</v>
      </c>
      <c r="I7" s="18">
        <v>0.25853968760882096</v>
      </c>
      <c r="J7" s="18">
        <v>0.24224190697479228</v>
      </c>
      <c r="K7" s="18">
        <v>4.1560318583528051E-2</v>
      </c>
      <c r="L7" s="18">
        <v>5.8670203886641526E-3</v>
      </c>
    </row>
    <row r="8" spans="1:12" ht="15" customHeight="1">
      <c r="A8" s="22">
        <v>15</v>
      </c>
      <c r="B8" s="22" t="s">
        <v>4</v>
      </c>
      <c r="C8" s="23">
        <v>41.846837509085802</v>
      </c>
      <c r="D8" s="23">
        <v>85.495713705561101</v>
      </c>
      <c r="E8" s="17">
        <v>100.616506883509</v>
      </c>
      <c r="F8" s="17">
        <v>50.030993567313899</v>
      </c>
      <c r="G8" s="17">
        <v>22.303507805860701</v>
      </c>
      <c r="H8" s="18">
        <v>0.13935309695871442</v>
      </c>
      <c r="I8" s="18">
        <v>0.28470711744892918</v>
      </c>
      <c r="J8" s="18">
        <v>0.33506048901163665</v>
      </c>
      <c r="K8" s="18">
        <v>0.16660694839873991</v>
      </c>
      <c r="L8" s="18">
        <v>7.4272348181979739E-2</v>
      </c>
    </row>
    <row r="9" spans="1:12" ht="15" customHeight="1">
      <c r="A9" s="22">
        <v>16</v>
      </c>
      <c r="B9" s="22" t="s">
        <v>5</v>
      </c>
      <c r="C9" s="23">
        <v>11.729966815533899</v>
      </c>
      <c r="D9" s="23">
        <v>11.826860252081801</v>
      </c>
      <c r="E9" s="17">
        <v>21.268990388548602</v>
      </c>
      <c r="F9" s="17">
        <v>22.855367214061598</v>
      </c>
      <c r="G9" s="17">
        <v>29.297038862603099</v>
      </c>
      <c r="H9" s="18">
        <v>0.12095464722101326</v>
      </c>
      <c r="I9" s="18">
        <v>0.12195377293210759</v>
      </c>
      <c r="J9" s="18">
        <v>0.21931717878239579</v>
      </c>
      <c r="K9" s="18">
        <v>0.23567525142718884</v>
      </c>
      <c r="L9" s="18">
        <v>0.30209914963729445</v>
      </c>
    </row>
    <row r="10" spans="1:12" ht="15" customHeight="1">
      <c r="A10" s="8">
        <v>17</v>
      </c>
      <c r="B10" s="8" t="s">
        <v>16</v>
      </c>
      <c r="C10" s="25" t="s">
        <v>47</v>
      </c>
      <c r="D10" s="25" t="s">
        <v>47</v>
      </c>
      <c r="E10" s="13" t="s">
        <v>47</v>
      </c>
      <c r="F10" s="13" t="s">
        <v>47</v>
      </c>
      <c r="G10" s="13" t="s">
        <v>47</v>
      </c>
      <c r="H10" s="13" t="s">
        <v>47</v>
      </c>
      <c r="I10" s="13" t="s">
        <v>47</v>
      </c>
      <c r="J10" s="13" t="s">
        <v>47</v>
      </c>
      <c r="K10" s="13" t="s">
        <v>47</v>
      </c>
      <c r="L10" s="13" t="s">
        <v>47</v>
      </c>
    </row>
    <row r="11" spans="1:12" ht="15" customHeight="1">
      <c r="A11" s="8">
        <v>18</v>
      </c>
      <c r="B11" s="8" t="s">
        <v>17</v>
      </c>
      <c r="C11" s="25" t="s">
        <v>47</v>
      </c>
      <c r="D11" s="25" t="s">
        <v>47</v>
      </c>
      <c r="E11" s="13" t="s">
        <v>47</v>
      </c>
      <c r="F11" s="13" t="s">
        <v>47</v>
      </c>
      <c r="G11" s="13" t="s">
        <v>47</v>
      </c>
      <c r="H11" s="13" t="s">
        <v>47</v>
      </c>
      <c r="I11" s="13" t="s">
        <v>47</v>
      </c>
      <c r="J11" s="13" t="s">
        <v>47</v>
      </c>
      <c r="K11" s="13" t="s">
        <v>47</v>
      </c>
      <c r="L11" s="13" t="s">
        <v>47</v>
      </c>
    </row>
    <row r="12" spans="1:12" ht="15" customHeight="1">
      <c r="A12" s="8">
        <v>19</v>
      </c>
      <c r="B12" s="8" t="s">
        <v>6</v>
      </c>
      <c r="C12" s="23">
        <v>1.1695907943858799</v>
      </c>
      <c r="D12" s="23">
        <v>5.7270657867825703</v>
      </c>
      <c r="E12" s="17">
        <v>3.5977714290979796</v>
      </c>
      <c r="F12" s="17">
        <v>0</v>
      </c>
      <c r="G12" s="17">
        <v>0</v>
      </c>
      <c r="H12" s="18">
        <v>0.1114487414885022</v>
      </c>
      <c r="I12" s="18">
        <v>0.54572443406919635</v>
      </c>
      <c r="J12" s="18">
        <v>0.34282682444230139</v>
      </c>
      <c r="K12" s="18">
        <v>0</v>
      </c>
      <c r="L12" s="18">
        <v>0</v>
      </c>
    </row>
    <row r="13" spans="1:12" ht="15" customHeight="1">
      <c r="A13" s="67"/>
      <c r="B13" s="67"/>
      <c r="C13" s="24">
        <f t="shared" ref="C13:G13" si="0">SUM(C4:C12)</f>
        <v>201.54867456186562</v>
      </c>
      <c r="D13" s="24">
        <f t="shared" si="0"/>
        <v>621.27386603493267</v>
      </c>
      <c r="E13" s="11">
        <f t="shared" si="0"/>
        <v>817.98982766644804</v>
      </c>
      <c r="F13" s="11">
        <f t="shared" si="0"/>
        <v>464.12111877352578</v>
      </c>
      <c r="G13" s="11">
        <f t="shared" si="0"/>
        <v>169.94653109434617</v>
      </c>
      <c r="H13" s="19">
        <v>8.8597496551683586E-2</v>
      </c>
      <c r="I13" s="19">
        <v>0.27310181683574142</v>
      </c>
      <c r="J13" s="19">
        <v>0.35957493192913581</v>
      </c>
      <c r="K13" s="19">
        <v>0.20402004284815653</v>
      </c>
      <c r="L13" s="19">
        <v>7.4705711835282781E-2</v>
      </c>
    </row>
    <row r="14" spans="1:12" ht="15" customHeight="1">
      <c r="A14" s="45" t="s">
        <v>23</v>
      </c>
      <c r="B14" s="3"/>
      <c r="C14" s="3"/>
      <c r="D14" s="3"/>
      <c r="E14" s="3"/>
      <c r="F14" s="3"/>
      <c r="G14" s="3"/>
      <c r="H14" s="3"/>
      <c r="I14" s="3"/>
      <c r="J14" s="3"/>
      <c r="K14" s="3"/>
      <c r="L14" s="4"/>
    </row>
  </sheetData>
  <sortState ref="A2:F34">
    <sortCondition ref="A1:A1048576"/>
    <sortCondition ref="C1:C1048576"/>
  </sortState>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F14"/>
  <sheetViews>
    <sheetView workbookViewId="0">
      <selection activeCell="F1" sqref="F1"/>
    </sheetView>
  </sheetViews>
  <sheetFormatPr baseColWidth="10" defaultRowHeight="12.75"/>
  <cols>
    <col min="1" max="1" width="10.7109375" style="1" customWidth="1"/>
    <col min="2" max="2" width="38.7109375" style="1" customWidth="1"/>
    <col min="3" max="4" width="20.7109375" style="1" customWidth="1"/>
    <col min="5" max="6" width="15.7109375" style="1" customWidth="1"/>
    <col min="7" max="16384" width="11.42578125" style="1"/>
  </cols>
  <sheetData>
    <row r="1" spans="1:6" ht="18.75">
      <c r="A1" s="46" t="s">
        <v>78</v>
      </c>
      <c r="F1" s="60" t="s">
        <v>144</v>
      </c>
    </row>
    <row r="3" spans="1:6" ht="50.1" customHeight="1">
      <c r="A3" s="2" t="s">
        <v>18</v>
      </c>
      <c r="B3" s="2" t="s">
        <v>19</v>
      </c>
      <c r="C3" s="2" t="s">
        <v>40</v>
      </c>
      <c r="D3" s="2" t="s">
        <v>41</v>
      </c>
      <c r="E3" s="2" t="s">
        <v>42</v>
      </c>
      <c r="F3" s="2" t="s">
        <v>43</v>
      </c>
    </row>
    <row r="4" spans="1:6" ht="15" customHeight="1">
      <c r="A4" s="5">
        <v>11</v>
      </c>
      <c r="B4" s="5" t="s">
        <v>0</v>
      </c>
      <c r="C4" s="15">
        <v>1061.3094000000001</v>
      </c>
      <c r="D4" s="15">
        <v>1189.9117964746101</v>
      </c>
      <c r="E4" s="15">
        <f t="shared" ref="E4:E13" si="0">D4-C4</f>
        <v>128.60239647461003</v>
      </c>
      <c r="F4" s="27">
        <f t="shared" ref="F4:F13" si="1">D4/C4-1</f>
        <v>0.12117333218250015</v>
      </c>
    </row>
    <row r="5" spans="1:6" ht="15" customHeight="1">
      <c r="A5" s="8">
        <v>12</v>
      </c>
      <c r="B5" s="8" t="s">
        <v>1</v>
      </c>
      <c r="C5" s="17">
        <v>323.91820000000001</v>
      </c>
      <c r="D5" s="17">
        <v>292.91968478284997</v>
      </c>
      <c r="E5" s="17">
        <f t="shared" si="0"/>
        <v>-30.998515217150043</v>
      </c>
      <c r="F5" s="28">
        <f t="shared" si="1"/>
        <v>-9.5698590623033986E-2</v>
      </c>
    </row>
    <row r="6" spans="1:6" ht="15" customHeight="1">
      <c r="A6" s="8">
        <v>13</v>
      </c>
      <c r="B6" s="8" t="s">
        <v>2</v>
      </c>
      <c r="C6" s="17">
        <v>272.1986</v>
      </c>
      <c r="D6" s="17">
        <v>243.35406598611303</v>
      </c>
      <c r="E6" s="17">
        <f t="shared" si="0"/>
        <v>-28.844534013886971</v>
      </c>
      <c r="F6" s="28">
        <f t="shared" si="1"/>
        <v>-0.10596870819279369</v>
      </c>
    </row>
    <row r="7" spans="1:6" ht="15" customHeight="1">
      <c r="A7" s="8">
        <v>14</v>
      </c>
      <c r="B7" s="8" t="s">
        <v>3</v>
      </c>
      <c r="C7" s="17">
        <v>147.56880000000001</v>
      </c>
      <c r="D7" s="17">
        <v>140.92826579428601</v>
      </c>
      <c r="E7" s="17">
        <f t="shared" si="0"/>
        <v>-6.6405342057140047</v>
      </c>
      <c r="F7" s="28">
        <f t="shared" si="1"/>
        <v>-4.4999581251009779E-2</v>
      </c>
    </row>
    <row r="8" spans="1:6" ht="15" customHeight="1">
      <c r="A8" s="8">
        <v>15</v>
      </c>
      <c r="B8" s="8" t="s">
        <v>4</v>
      </c>
      <c r="C8" s="17">
        <v>296.47460000000001</v>
      </c>
      <c r="D8" s="17">
        <v>300.293559415294</v>
      </c>
      <c r="E8" s="17">
        <f t="shared" si="0"/>
        <v>3.818959415293989</v>
      </c>
      <c r="F8" s="28">
        <f t="shared" si="1"/>
        <v>1.2881236420570152E-2</v>
      </c>
    </row>
    <row r="9" spans="1:6" ht="15" customHeight="1">
      <c r="A9" s="8">
        <v>16</v>
      </c>
      <c r="B9" s="8" t="s">
        <v>5</v>
      </c>
      <c r="C9" s="13" t="s">
        <v>47</v>
      </c>
      <c r="D9" s="17">
        <v>96.978220953536109</v>
      </c>
      <c r="E9" s="17">
        <v>96.978220953536109</v>
      </c>
      <c r="F9" s="28">
        <v>1</v>
      </c>
    </row>
    <row r="10" spans="1:6" ht="15" customHeight="1">
      <c r="A10" s="8">
        <v>17</v>
      </c>
      <c r="B10" s="8" t="s">
        <v>16</v>
      </c>
      <c r="C10" s="13" t="s">
        <v>47</v>
      </c>
      <c r="D10" s="13" t="s">
        <v>47</v>
      </c>
      <c r="E10" s="13" t="s">
        <v>47</v>
      </c>
      <c r="F10" s="13" t="s">
        <v>47</v>
      </c>
    </row>
    <row r="11" spans="1:6" ht="15" customHeight="1">
      <c r="A11" s="8">
        <v>18</v>
      </c>
      <c r="B11" s="8" t="s">
        <v>17</v>
      </c>
      <c r="C11" s="13" t="s">
        <v>47</v>
      </c>
      <c r="D11" s="13" t="s">
        <v>47</v>
      </c>
      <c r="E11" s="13" t="s">
        <v>47</v>
      </c>
      <c r="F11" s="13" t="s">
        <v>47</v>
      </c>
    </row>
    <row r="12" spans="1:6" ht="15" customHeight="1">
      <c r="A12" s="8">
        <v>19</v>
      </c>
      <c r="B12" s="8" t="s">
        <v>6</v>
      </c>
      <c r="C12" s="17">
        <v>44.138199999999998</v>
      </c>
      <c r="D12" s="17">
        <v>10.4944291122584</v>
      </c>
      <c r="E12" s="17">
        <f t="shared" si="0"/>
        <v>-33.643770887741596</v>
      </c>
      <c r="F12" s="28">
        <f t="shared" si="1"/>
        <v>-0.76223703929343745</v>
      </c>
    </row>
    <row r="13" spans="1:6" ht="15" customHeight="1">
      <c r="A13" s="67"/>
      <c r="B13" s="67"/>
      <c r="C13" s="11">
        <f t="shared" ref="C13:D13" si="2">SUM(C4:C12)</f>
        <v>2145.6078000000002</v>
      </c>
      <c r="D13" s="11">
        <f t="shared" si="2"/>
        <v>2274.8800225189475</v>
      </c>
      <c r="E13" s="26">
        <f t="shared" si="0"/>
        <v>129.27222251894727</v>
      </c>
      <c r="F13" s="29">
        <f t="shared" si="1"/>
        <v>6.0249698252843542E-2</v>
      </c>
    </row>
    <row r="14" spans="1:6" ht="15" customHeight="1">
      <c r="A14" s="45" t="s">
        <v>23</v>
      </c>
      <c r="B14" s="3"/>
      <c r="C14" s="3"/>
      <c r="D14" s="3"/>
      <c r="E14" s="3"/>
      <c r="F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Faktenblatt</vt:lpstr>
      <vt:lpstr>Legende</vt:lpstr>
      <vt:lpstr>Statistik_Hauptnutzung</vt:lpstr>
      <vt:lpstr>Statistik_Gemeindetypen</vt:lpstr>
      <vt:lpstr>Analyse_unüberbaut_Hauptnutzung</vt:lpstr>
      <vt:lpstr>Analyse_unüberbaut_Gemeindetype</vt:lpstr>
      <vt:lpstr>Analyse_Erschliessung_oeV</vt:lpstr>
      <vt:lpstr>Vergleich_2007_2012</vt:lpstr>
    </vt:vector>
  </TitlesOfParts>
  <Company>Bundesverwaltung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Etienne Rosset</dc:creator>
  <cp:lastModifiedBy>Rolf Giezendanner</cp:lastModifiedBy>
  <dcterms:created xsi:type="dcterms:W3CDTF">2012-11-16T14:43:32Z</dcterms:created>
  <dcterms:modified xsi:type="dcterms:W3CDTF">2012-12-18T09:38:04Z</dcterms:modified>
</cp:coreProperties>
</file>