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U:\GIS\INFOPLAN\Projekte_GISKZ\Bauzonenstatistik\3_Bauzonenstatistik_2022\6_Dokumentation\Resultate_Sept_2022\"/>
    </mc:Choice>
  </mc:AlternateContent>
  <xr:revisionPtr revIDLastSave="0" documentId="13_ncr:1_{DD00C5B7-87A5-4BB3-AD58-40A92F22AE6B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Faktenblatt" sheetId="10" r:id="rId1"/>
    <sheet name="Legende" sheetId="11" r:id="rId2"/>
    <sheet name="Statistik_Hauptnutzung" sheetId="9" r:id="rId3"/>
    <sheet name="Statistik_Gemtypen_BFS9" sheetId="8" r:id="rId4"/>
    <sheet name="Analyse_unüberbaut_Hauptnutzung" sheetId="7" r:id="rId5"/>
    <sheet name="Anal_unüb_Gemtypen_BFS9" sheetId="5" r:id="rId6"/>
    <sheet name="Analyse_Erschliessung_oeV" sheetId="3" r:id="rId7"/>
    <sheet name="Vergleich_2017_2022" sheetId="2" r:id="rId8"/>
  </sheets>
  <definedNames>
    <definedName name="aa">#REF!</definedName>
    <definedName name="Auswertung_GdeTypen_CH0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6" i="2"/>
  <c r="F7" i="2"/>
  <c r="F8" i="2"/>
  <c r="F10" i="2"/>
  <c r="E2" i="2"/>
  <c r="E3" i="2"/>
  <c r="E4" i="2"/>
  <c r="E5" i="2"/>
  <c r="E6" i="2"/>
  <c r="E7" i="2"/>
  <c r="E8" i="2"/>
  <c r="E10" i="2"/>
  <c r="C11" i="2"/>
  <c r="F11" i="2" s="1"/>
  <c r="D11" i="2"/>
  <c r="C11" i="3"/>
  <c r="D11" i="3"/>
  <c r="E11" i="3"/>
  <c r="F11" i="3"/>
  <c r="G11" i="3"/>
  <c r="H4" i="5"/>
  <c r="I4" i="5"/>
  <c r="J4" i="5"/>
  <c r="H10" i="5"/>
  <c r="I10" i="5"/>
  <c r="J10" i="5"/>
  <c r="D11" i="5"/>
  <c r="E11" i="5"/>
  <c r="F11" i="5"/>
  <c r="G11" i="5"/>
  <c r="C11" i="5"/>
  <c r="H3" i="7"/>
  <c r="I3" i="7"/>
  <c r="J3" i="7"/>
  <c r="H4" i="7"/>
  <c r="I4" i="7"/>
  <c r="J4" i="7"/>
  <c r="H5" i="7"/>
  <c r="I5" i="7"/>
  <c r="J5" i="7"/>
  <c r="I2" i="7"/>
  <c r="J2" i="7"/>
  <c r="H2" i="7"/>
  <c r="D11" i="7"/>
  <c r="E11" i="7"/>
  <c r="F11" i="7"/>
  <c r="G11" i="7"/>
  <c r="C11" i="7"/>
  <c r="F11" i="8"/>
  <c r="E11" i="8"/>
  <c r="C11" i="8"/>
  <c r="D10" i="8" s="1"/>
  <c r="I4" i="8"/>
  <c r="I10" i="8"/>
  <c r="H4" i="8"/>
  <c r="H10" i="8"/>
  <c r="G4" i="8"/>
  <c r="G10" i="8"/>
  <c r="F11" i="9"/>
  <c r="E11" i="9"/>
  <c r="C11" i="9"/>
  <c r="D10" i="9" s="1"/>
  <c r="I3" i="9"/>
  <c r="I4" i="9"/>
  <c r="I5" i="9"/>
  <c r="I6" i="9"/>
  <c r="I7" i="9"/>
  <c r="I8" i="9"/>
  <c r="I10" i="9"/>
  <c r="I2" i="9"/>
  <c r="H3" i="9"/>
  <c r="H4" i="9"/>
  <c r="H5" i="9"/>
  <c r="H6" i="9"/>
  <c r="H7" i="9"/>
  <c r="H8" i="9"/>
  <c r="H10" i="9"/>
  <c r="H2" i="9"/>
  <c r="G3" i="9"/>
  <c r="G4" i="9"/>
  <c r="G5" i="9"/>
  <c r="G6" i="9"/>
  <c r="G7" i="9"/>
  <c r="G8" i="9"/>
  <c r="G10" i="9"/>
  <c r="G2" i="9"/>
  <c r="E11" i="2" l="1"/>
  <c r="J11" i="5"/>
  <c r="I11" i="5"/>
  <c r="H11" i="5"/>
  <c r="J11" i="7"/>
  <c r="H11" i="7"/>
  <c r="I11" i="7"/>
  <c r="D4" i="8"/>
  <c r="G11" i="8"/>
  <c r="H11" i="8"/>
  <c r="I11" i="8"/>
  <c r="G11" i="9"/>
  <c r="H11" i="9"/>
  <c r="D2" i="9"/>
  <c r="D3" i="9"/>
  <c r="D5" i="9"/>
  <c r="D7" i="9"/>
  <c r="D8" i="9"/>
  <c r="I11" i="9"/>
  <c r="D4" i="9"/>
  <c r="D9" i="9"/>
  <c r="D6" i="9"/>
</calcChain>
</file>

<file path=xl/sharedStrings.xml><?xml version="1.0" encoding="utf-8"?>
<sst xmlns="http://schemas.openxmlformats.org/spreadsheetml/2006/main" count="366" uniqueCount="130">
  <si>
    <t>Hauptnutzung</t>
  </si>
  <si>
    <t>Wohnzonen</t>
  </si>
  <si>
    <t>Arbeitszonen</t>
  </si>
  <si>
    <t>Mischzonen</t>
  </si>
  <si>
    <t>Zentrumszonen</t>
  </si>
  <si>
    <t>Zonen für öffentliche Nutzungen</t>
  </si>
  <si>
    <t>eingeschränkte Bauzonen</t>
  </si>
  <si>
    <t>Tourismus- und Freizeitzonen</t>
  </si>
  <si>
    <t>Verkehrszonen innerhalb der Bauzonen</t>
  </si>
  <si>
    <t>weitere Bauzonen</t>
  </si>
  <si>
    <t>Typ_BFS00_9_No</t>
  </si>
  <si>
    <t>Städtische Gemeinde einer grossen Agglomeration</t>
  </si>
  <si>
    <t>Städtische Gemeinde einer mittelgrossen Agglomeration</t>
  </si>
  <si>
    <t>Städtische Gemeinde einer kleinen oder ausserhalb einer Agglomeration</t>
  </si>
  <si>
    <t>Periurbane Gemeinde hoher Dichte</t>
  </si>
  <si>
    <t>Periurbane Gemeinde mittlerer Dichte</t>
  </si>
  <si>
    <t>Periurbane Gemeinde geringer Dichte</t>
  </si>
  <si>
    <t>Ländliche Zentrumsgemeinde</t>
  </si>
  <si>
    <t>Ländliche zentral gelegene Gemeinde</t>
  </si>
  <si>
    <t>Ländliche periphere Gemeinde</t>
  </si>
  <si>
    <t>Code HN</t>
  </si>
  <si>
    <t>Fläche der Bauzonen [ha]</t>
  </si>
  <si>
    <t>Anteil [%]</t>
  </si>
  <si>
    <t>Einwohner innerhalb BZ</t>
  </si>
  <si>
    <t>Beschäftigte innerhalb BZ</t>
  </si>
  <si>
    <t>Quelle: Bundesamt für Raumentwicklung ARE, Bauzonenstatistik Schweiz 2022</t>
  </si>
  <si>
    <t>Code GT</t>
  </si>
  <si>
    <t>Gemeindetyp BFS</t>
  </si>
  <si>
    <t>Unüberbaute Bauzonen Annahme 1 [ha]</t>
  </si>
  <si>
    <t>Unüberbaute Bauzonen Annahme 2 [ha]</t>
  </si>
  <si>
    <t>Überbaut [ha]</t>
  </si>
  <si>
    <t>Unschärfe [ha]</t>
  </si>
  <si>
    <t>Unüberbaut [ha]</t>
  </si>
  <si>
    <t>Überbaut [%]</t>
  </si>
  <si>
    <t>Unschärfe [%]</t>
  </si>
  <si>
    <t>Unüberbaut [%]</t>
  </si>
  <si>
    <t>Sehr gute Erschliessung [ha]</t>
  </si>
  <si>
    <t>Gute Erschliessung [ha]</t>
  </si>
  <si>
    <t>Mittelmässige Erschliessung [ha]</t>
  </si>
  <si>
    <t>Geringe Erschliessung [ha]</t>
  </si>
  <si>
    <t>Marginale oder keine Erschliessung [ha]</t>
  </si>
  <si>
    <t>Sehr gute Erschliessung [%]</t>
  </si>
  <si>
    <t>Gute Erschliessung [%]</t>
  </si>
  <si>
    <t>Mittelmässige Erschliessung [%]</t>
  </si>
  <si>
    <t>Geringe Erschliessung [%]</t>
  </si>
  <si>
    <t>Marginale oder keine Erschliessung [%]</t>
  </si>
  <si>
    <t>Fläche der Bauzonen 2017 [ha]</t>
  </si>
  <si>
    <t>Fläche der Bauzonen 2022 [ha]</t>
  </si>
  <si>
    <t>Differenz [ha]</t>
  </si>
  <si>
    <t>Differenz [%]</t>
  </si>
  <si>
    <r>
      <t>Bauzonenfläche pro Einwohner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</si>
  <si>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</si>
  <si>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r>
      <t>Bauzonenfläche pro Einwohner und Beschäftigte [m</t>
    </r>
    <r>
      <rPr>
        <b/>
        <vertAlign val="superscript"/>
        <sz val="11"/>
        <rFont val="Calibri"/>
        <family val="2"/>
      </rPr>
      <t>2</t>
    </r>
    <r>
      <rPr>
        <b/>
        <sz val="11"/>
        <rFont val="Calibri"/>
        <family val="2"/>
      </rPr>
      <t>]</t>
    </r>
  </si>
  <si>
    <t>--</t>
  </si>
  <si>
    <t>Bundesamt für Raumentwicklung ARE</t>
  </si>
  <si>
    <t>Bauzonenstatistik Schweiz 2022</t>
  </si>
  <si>
    <t>Stand der Daten</t>
  </si>
  <si>
    <t>01.01.2022</t>
  </si>
  <si>
    <t>Vollständigkeit</t>
  </si>
  <si>
    <t>Anzahl Gemeinden</t>
  </si>
  <si>
    <t>Zonentypen</t>
  </si>
  <si>
    <t>Anzahl Zonen innerhalb der Bauzonen</t>
  </si>
  <si>
    <t>Bemerkungen</t>
  </si>
  <si>
    <t>Inhalt</t>
  </si>
  <si>
    <t>- Legende</t>
  </si>
  <si>
    <t>- Statistik nach Hauptnutzungen</t>
  </si>
  <si>
    <t>- Statistik nach Gemeindetypen BFS</t>
  </si>
  <si>
    <t>- Analyse der unüberbauten Bauzonen nach Hauptnutzungen</t>
  </si>
  <si>
    <t>- Analyse der unüberbauten Bauzonen nach Gemeindetypen BFS</t>
  </si>
  <si>
    <t>- Analyse der Erschliessung mit dem ÖV nach Hauptnutzungen</t>
  </si>
  <si>
    <t>- Vergleich 2017 - 2022 nach Hauptnutzungen</t>
  </si>
  <si>
    <t>Geodaten: Kantonale Raumplanungsfachstellen</t>
  </si>
  <si>
    <t>Statistik und Analysen: Bundesamt für Raumentwicklung ARE</t>
  </si>
  <si>
    <t>Auskünfte:</t>
  </si>
  <si>
    <t>Rolf Giezendanner</t>
  </si>
  <si>
    <t>rolf.giezendanner@are.admin.ch</t>
  </si>
  <si>
    <t>© ARE, 12.2022</t>
  </si>
  <si>
    <t>Bezeichnung</t>
  </si>
  <si>
    <t>Beschreibung</t>
  </si>
  <si>
    <t>Code-Nummer der Hauptnutzungen</t>
  </si>
  <si>
    <t>Code-Nummer der Gemeindetypen</t>
  </si>
  <si>
    <t>Hauptnutzung der Bauzonen nach dem minimalen Geodatenmodell Nutzungsplanung</t>
  </si>
  <si>
    <t>Die Gemeindetypologie 2012 des BFS ist kohärent mit der Definition zum "Raum mit städtischem Charakter 2012".</t>
  </si>
  <si>
    <t>Fläche der Bauzonen</t>
  </si>
  <si>
    <t xml:space="preserve">Anteil der jeweiligen Bauzonenfläche einer Hauptnutzung / eines Gemeindetyps / eines Kantons an der gesamten Bauzonenfläche </t>
  </si>
  <si>
    <t>Einwohner innerhalb der Bauzonen am 31.12.2021. Es werden die georeferenzierten Einzeldaten aus der Statistik der Bevölkerungsstruktur STATPOP verwendet (ständige Wohnbevölkerung).</t>
  </si>
  <si>
    <r>
      <t>Bauzonenfläche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</si>
  <si>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Einwohner innerhalb der Bauzonen</t>
  </si>
  <si>
    <t>Beschäftigte innerhalb der Bauzonen am 31.12.2020. Es werden die georeferenzierten Einzeldaten aus der Statistik der Untenehmensstruktur STATENT verwendet (Anzahl Beschäftigte).</t>
  </si>
  <si>
    <r>
      <t>Bauzonenfläche pro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</si>
  <si>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pro Beschäftigte innerhalb der Bauzonen</t>
  </si>
  <si>
    <r>
      <t>Bauzonenfläche pro Einwohner und Beschäftigte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</si>
  <si>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Bauzonenfläche dividiert durch die Summe der Einwohner und Beschäftigten</t>
  </si>
  <si>
    <t>Unüberbaute Bauzonenfläche, berechnet mit Annahme 1</t>
  </si>
  <si>
    <t>Unüberbaute Bauzonenfläche, berechnet mit Annahme 2</t>
  </si>
  <si>
    <t>Überbaute Bauzonenfläche</t>
  </si>
  <si>
    <t>Unschärfe der Bestimmung der unüberbauten Bauzonenfläche (Differenz zwischen der unüberbauten Bauzonenfläche mit Annahmen 1 und 2)</t>
  </si>
  <si>
    <t>Unüberbaute Bauzonenfläche</t>
  </si>
  <si>
    <t>Anteil der überbauten Bauzonenfläche an der gesamten Bauzonenfläche</t>
  </si>
  <si>
    <t>Anteil der Unschärfe (Differenz zwischen der unüberbauten Bauzonenfläche mit Annahmen 1 und 2)</t>
  </si>
  <si>
    <t>Anteil der unüberbauten Bauzonenfläche an der gesamten Bauzonenfläche</t>
  </si>
  <si>
    <r>
      <t>Überbaut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</si>
  <si>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Überbaute Bauzonenfläche pro Einwohner innerhalb der Bauzone</t>
  </si>
  <si>
    <r>
      <t>Unschärfe pro Einwohner [m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>]</t>
    </r>
  </si>
  <si>
    <t>Unschärfe der Bestimmung der unüberbauten Bauzonenfläche pro Einwohner innerhalb der Bauzonenfläche (Differenz zwischen der unüberbauten Bauzonenfläche mit Annahmen 1 und 2 pro Einwohner)</t>
  </si>
  <si>
    <t>Bauzonenfläche innerhalb der ÖV-Güteklasse A</t>
  </si>
  <si>
    <t>Bauzonenfläche innerhalb der ÖV-Güteklasse B</t>
  </si>
  <si>
    <t>Bauzonenfläche innerhalb der ÖV-Güteklasse C</t>
  </si>
  <si>
    <t>Bauzonenfläche innerhalb der ÖV-Güteklasse D</t>
  </si>
  <si>
    <t>Bauzonenfläche ausserhalb der ÖV-Güteklassen</t>
  </si>
  <si>
    <t>Anteil der Bauzonenfläche innerhalb der ÖV-Güteklasse A</t>
  </si>
  <si>
    <t>Anteil der Bauzonenfläche innerhalb der ÖV-Güteklasse B</t>
  </si>
  <si>
    <t>Anteil der Bauzonenfläche innerhalb der ÖV-Güteklasse C</t>
  </si>
  <si>
    <t>Anteil der Bauzonenfläche innerhalb der ÖV-Güteklasse D</t>
  </si>
  <si>
    <t>Anteil der Bauzonenfläche ausserhalb der ÖV-Güteklassen</t>
  </si>
  <si>
    <t>Flächen der Bauzonen, Stand Bauzonenstatistik Schweiz 2017</t>
  </si>
  <si>
    <t>Flächen der Bauzonen, Stand Bauzonenstatistik Schweiz 2022</t>
  </si>
  <si>
    <t>Flächendifferenz zwischen den Bauzonen 2012 und 2017</t>
  </si>
  <si>
    <t>Anteil der Differenz zwischen den Bauzonenflächen 2017 und 2022 (Bauzonenfläche 2017 = 100%)</t>
  </si>
  <si>
    <t>Kantonsnummer</t>
  </si>
  <si>
    <t>Kantonsnummer BFS</t>
  </si>
  <si>
    <t>Kantonskürzel</t>
  </si>
  <si>
    <t>Abkürzung der Kantonsnamen</t>
  </si>
  <si>
    <t>Faktenblatt Kanton GL</t>
  </si>
  <si>
    <t>ja</t>
  </si>
  <si>
    <t>In 1 Gemeinde sind die Verkehrszonen innerhalb der Bauzonen gemäss dem minimalen Geodatenmodell zugeordnet. In 2 Gemeinden sind die Verkehrsflächen ausgeschnitten.</t>
  </si>
  <si>
    <t>9 ha eingeschränkte Bauzonen sind neu ausgeschieden (Grün-/Freihaltezonen)  &gt; siehe Blatt "Vergleich 2017_2022", Code_HN 16</t>
  </si>
  <si>
    <t>8 ha Tourismus- und Freizeitzonen sind neu ausgeschieden  &gt; siehe Blatt "Vergleich 2017_2022", Code_HN 17</t>
  </si>
  <si>
    <t>21 ha Verkehrzonen innerhalb der Bauzonen sind neu ausgeschieden  &gt; siehe Blatt "Vergleich 2017_2022", Code_HN 18</t>
  </si>
  <si>
    <t>50 ha weitere Bauzonen sind neu ausgeschieden (Sonderbauzonen: provisorische Zuteilung bis laufende Revisionen in Glarus Nord und Süd abgeschlossen sind)  &gt; siehe Blatt "Vergleich 2017_2022", Code_HN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</si>
</sst>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%"/>
    <numFmt numFmtId="165" formatCode="0.0%"/>
  </numFmts>
  <fonts count="16" x14ac:knownFonts="1">
    <font>
      <sz val="10"/>
      <color theme="1"/>
      <name val="Arial"/>
      <family val="2"/>
    </font>
    <font>
      <sz val="10"/>
      <name val="MS Sans Serif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vertAlign val="superscript"/>
      <sz val="1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63">
    <xf numFmtId="0" fontId="0" fillId="0" borderId="0" xfId="0"/>
    <xf numFmtId="0" fontId="1" fillId="0" borderId="0" xfId="1"/>
    <xf numFmtId="0" fontId="4" fillId="3" borderId="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/>
    </xf>
    <xf numFmtId="0" fontId="2" fillId="2" borderId="3" xfId="1" applyFont="1" applyFill="1" applyBorder="1" applyAlignment="1">
      <alignment vertical="center"/>
    </xf>
    <xf numFmtId="0" fontId="2" fillId="0" borderId="4" xfId="1" applyFont="1" applyBorder="1"/>
    <xf numFmtId="3" fontId="2" fillId="0" borderId="4" xfId="1" applyNumberFormat="1" applyFont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0" fontId="2" fillId="0" borderId="5" xfId="1" applyFont="1" applyBorder="1"/>
    <xf numFmtId="3" fontId="2" fillId="0" borderId="5" xfId="1" applyNumberFormat="1" applyFont="1" applyBorder="1" applyAlignment="1">
      <alignment horizontal="right"/>
    </xf>
    <xf numFmtId="164" fontId="2" fillId="0" borderId="5" xfId="1" applyNumberFormat="1" applyFont="1" applyBorder="1" applyAlignment="1">
      <alignment horizontal="right"/>
    </xf>
    <xf numFmtId="3" fontId="4" fillId="3" borderId="6" xfId="1" applyNumberFormat="1" applyFont="1" applyFill="1" applyBorder="1" applyAlignment="1">
      <alignment horizontal="right" vertical="center" wrapText="1"/>
    </xf>
    <xf numFmtId="0" fontId="4" fillId="3" borderId="6" xfId="1" applyFont="1" applyFill="1" applyBorder="1" applyAlignment="1">
      <alignment horizontal="right" vertical="center" wrapText="1"/>
    </xf>
    <xf numFmtId="0" fontId="2" fillId="0" borderId="4" xfId="1" applyNumberFormat="1" applyFont="1" applyBorder="1" applyAlignment="1">
      <alignment horizontal="right"/>
    </xf>
    <xf numFmtId="0" fontId="2" fillId="0" borderId="5" xfId="1" applyNumberFormat="1" applyFont="1" applyBorder="1" applyAlignment="1">
      <alignment horizontal="right"/>
    </xf>
    <xf numFmtId="3" fontId="2" fillId="0" borderId="4" xfId="1" applyNumberFormat="1" applyFont="1" applyBorder="1"/>
    <xf numFmtId="9" fontId="2" fillId="0" borderId="4" xfId="1" applyNumberFormat="1" applyFont="1" applyBorder="1"/>
    <xf numFmtId="3" fontId="2" fillId="0" borderId="5" xfId="1" applyNumberFormat="1" applyFont="1" applyBorder="1"/>
    <xf numFmtId="9" fontId="2" fillId="0" borderId="5" xfId="1" applyNumberFormat="1" applyFont="1" applyBorder="1"/>
    <xf numFmtId="9" fontId="4" fillId="3" borderId="6" xfId="1" applyNumberFormat="1" applyFont="1" applyFill="1" applyBorder="1" applyAlignment="1">
      <alignment vertical="center" wrapText="1"/>
    </xf>
    <xf numFmtId="0" fontId="3" fillId="0" borderId="4" xfId="0" applyFont="1" applyBorder="1"/>
    <xf numFmtId="3" fontId="3" fillId="0" borderId="4" xfId="0" applyNumberFormat="1" applyFont="1" applyBorder="1"/>
    <xf numFmtId="0" fontId="3" fillId="0" borderId="5" xfId="0" applyFont="1" applyBorder="1"/>
    <xf numFmtId="3" fontId="3" fillId="0" borderId="5" xfId="0" applyNumberFormat="1" applyFont="1" applyBorder="1"/>
    <xf numFmtId="3" fontId="6" fillId="3" borderId="6" xfId="0" applyNumberFormat="1" applyFont="1" applyFill="1" applyBorder="1" applyAlignment="1">
      <alignment horizontal="right" vertical="center" wrapText="1"/>
    </xf>
    <xf numFmtId="3" fontId="4" fillId="3" borderId="6" xfId="1" applyNumberFormat="1" applyFont="1" applyFill="1" applyBorder="1" applyAlignment="1">
      <alignment vertical="center" wrapText="1"/>
    </xf>
    <xf numFmtId="165" fontId="2" fillId="0" borderId="4" xfId="1" applyNumberFormat="1" applyFont="1" applyBorder="1"/>
    <xf numFmtId="165" fontId="2" fillId="0" borderId="5" xfId="1" applyNumberFormat="1" applyFont="1" applyBorder="1"/>
    <xf numFmtId="165" fontId="4" fillId="3" borderId="6" xfId="1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8" fillId="0" borderId="0" xfId="0" applyFont="1"/>
    <xf numFmtId="0" fontId="10" fillId="0" borderId="4" xfId="0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/>
    </xf>
    <xf numFmtId="49" fontId="3" fillId="0" borderId="12" xfId="0" applyNumberFormat="1" applyFont="1" applyFill="1" applyBorder="1" applyAlignment="1">
      <alignment horizontal="left" vertical="top" wrapText="1"/>
    </xf>
    <xf numFmtId="49" fontId="6" fillId="0" borderId="0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0" fontId="11" fillId="0" borderId="0" xfId="2" applyFont="1" applyAlignment="1" applyProtection="1">
      <alignment vertical="top"/>
    </xf>
    <xf numFmtId="0" fontId="12" fillId="0" borderId="0" xfId="3" applyFont="1"/>
    <xf numFmtId="49" fontId="12" fillId="0" borderId="4" xfId="3" applyNumberFormat="1" applyFont="1" applyBorder="1" applyAlignment="1">
      <alignment horizontal="left" vertical="top" wrapText="1"/>
    </xf>
    <xf numFmtId="49" fontId="12" fillId="0" borderId="8" xfId="3" applyNumberFormat="1" applyFont="1" applyBorder="1" applyAlignment="1">
      <alignment horizontal="left" vertical="top" wrapText="1"/>
    </xf>
    <xf numFmtId="49" fontId="12" fillId="0" borderId="5" xfId="3" applyNumberFormat="1" applyFont="1" applyBorder="1" applyAlignment="1">
      <alignment horizontal="left" vertical="top" wrapText="1"/>
    </xf>
    <xf numFmtId="49" fontId="12" fillId="0" borderId="12" xfId="3" applyNumberFormat="1" applyFont="1" applyFill="1" applyBorder="1" applyAlignment="1">
      <alignment horizontal="left" vertical="top" wrapText="1"/>
    </xf>
    <xf numFmtId="49" fontId="12" fillId="0" borderId="12" xfId="3" applyNumberFormat="1" applyFont="1" applyBorder="1" applyAlignment="1">
      <alignment horizontal="left" vertical="top" wrapText="1"/>
    </xf>
    <xf numFmtId="49" fontId="12" fillId="0" borderId="11" xfId="3" applyNumberFormat="1" applyFont="1" applyBorder="1" applyAlignment="1">
      <alignment horizontal="left" vertical="top" wrapText="1"/>
    </xf>
    <xf numFmtId="49" fontId="12" fillId="0" borderId="10" xfId="3" applyNumberFormat="1" applyFont="1" applyBorder="1" applyAlignment="1">
      <alignment horizontal="left" vertical="top" wrapText="1"/>
    </xf>
    <xf numFmtId="0" fontId="12" fillId="0" borderId="0" xfId="3" applyFont="1" applyAlignment="1">
      <alignment vertical="top"/>
    </xf>
    <xf numFmtId="0" fontId="2" fillId="0" borderId="12" xfId="0" applyNumberFormat="1" applyFont="1" applyFill="1" applyBorder="1" applyAlignment="1">
      <alignment horizontal="left" vertical="top" wrapText="1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49" fontId="13" fillId="5" borderId="4" xfId="3" applyNumberFormat="1" applyFont="1" applyFill="1" applyBorder="1" applyAlignment="1">
      <alignment horizontal="left" vertical="top" wrapText="1"/>
    </xf>
    <xf numFmtId="49" fontId="13" fillId="5" borderId="11" xfId="3" applyNumberFormat="1" applyFont="1" applyFill="1" applyBorder="1" applyAlignment="1">
      <alignment horizontal="left" vertical="top" wrapText="1"/>
    </xf>
    <xf numFmtId="0" fontId="6" fillId="3" borderId="6" xfId="0" applyFont="1" applyFill="1" applyBorder="1" applyAlignment="1">
      <alignment vertical="center" wrapText="1"/>
    </xf>
  </cellXfs>
  <cellStyles count="4">
    <cellStyle name="Link" xfId="2" builtinId="8"/>
    <cellStyle name="Standard" xfId="0" builtinId="0"/>
    <cellStyle name="Standard 2" xfId="1" xr:uid="{00000000-0005-0000-0000-000002000000}"/>
    <cellStyle name="Standard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551.57595916577907</c:v>
                </c:pt>
                <c:pt idx="1">
                  <c:v>262.01789429829898</c:v>
                </c:pt>
                <c:pt idx="2">
                  <c:v>126.85164213175699</c:v>
                </c:pt>
                <c:pt idx="3">
                  <c:v>235.49683644435001</c:v>
                </c:pt>
                <c:pt idx="4">
                  <c:v>156.256471454354</c:v>
                </c:pt>
                <c:pt idx="5">
                  <c:v>45.576052580681598</c:v>
                </c:pt>
                <c:pt idx="6">
                  <c:v>27.6063270200513</c:v>
                </c:pt>
                <c:pt idx="7">
                  <c:v>45.315944504233499</c:v>
                </c:pt>
                <c:pt idx="8">
                  <c:v>50.158772934594701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7B-47CF-9B6B-6566683922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4345104"/>
        <c:axId val="864351664"/>
      </c:barChart>
      <c:catAx>
        <c:axId val="8643451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51664"/>
        <c:crosses val="autoZero"/>
        <c:auto val="1"/>
        <c:lblAlgn val="ctr"/>
        <c:lblOffset val="100"/>
        <c:noMultiLvlLbl val="0"/>
      </c:catAx>
      <c:valAx>
        <c:axId val="864351664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864345104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Sehr gute Erschliessung (A)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Analyse_Erschliessung_oeV!$C$2:$C$10</c:f>
              <c:numCache>
                <c:formatCode>#,##0</c:formatCode>
                <c:ptCount val="9"/>
                <c:pt idx="0">
                  <c:v>8.5688994622822392</c:v>
                </c:pt>
                <c:pt idx="1">
                  <c:v>2.3174038474087704</c:v>
                </c:pt>
                <c:pt idx="2">
                  <c:v>4.6182034542024102</c:v>
                </c:pt>
                <c:pt idx="3">
                  <c:v>0</c:v>
                </c:pt>
                <c:pt idx="4">
                  <c:v>3.3275607910604696</c:v>
                </c:pt>
                <c:pt idx="5">
                  <c:v>0.38221178444496001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2F-4B45-A28E-23F17AE5A5AC}"/>
            </c:ext>
          </c:extLst>
        </c:ser>
        <c:ser>
          <c:idx val="1"/>
          <c:order val="1"/>
          <c:tx>
            <c:v>Gute Erschliessung (B) 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Analyse_Erschliessung_oeV!$D$2:$D$10</c:f>
              <c:numCache>
                <c:formatCode>#,##0</c:formatCode>
                <c:ptCount val="9"/>
                <c:pt idx="0">
                  <c:v>2.9906237471652699</c:v>
                </c:pt>
                <c:pt idx="1">
                  <c:v>3.6963132841035899</c:v>
                </c:pt>
                <c:pt idx="2">
                  <c:v>3.6194112046846501</c:v>
                </c:pt>
                <c:pt idx="3">
                  <c:v>0.44151418275163795</c:v>
                </c:pt>
                <c:pt idx="4">
                  <c:v>2.2273171296399501</c:v>
                </c:pt>
                <c:pt idx="5">
                  <c:v>1.2579352716855698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2F-4B45-A28E-23F17AE5A5AC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Analyse_Erschliessung_oeV!$E$2:$E$10</c:f>
              <c:numCache>
                <c:formatCode>#,##0</c:formatCode>
                <c:ptCount val="9"/>
                <c:pt idx="0">
                  <c:v>48.759341778319204</c:v>
                </c:pt>
                <c:pt idx="1">
                  <c:v>40.233787959172702</c:v>
                </c:pt>
                <c:pt idx="2">
                  <c:v>25.211666906452599</c:v>
                </c:pt>
                <c:pt idx="3">
                  <c:v>50.1879960368355</c:v>
                </c:pt>
                <c:pt idx="4">
                  <c:v>20.3620374475883</c:v>
                </c:pt>
                <c:pt idx="5">
                  <c:v>11.361071759428301</c:v>
                </c:pt>
                <c:pt idx="6">
                  <c:v>0.618772273127011</c:v>
                </c:pt>
                <c:pt idx="7">
                  <c:v>11.7422675641957</c:v>
                </c:pt>
                <c:pt idx="8">
                  <c:v>0.31533905309916899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2F-4B45-A28E-23F17AE5A5AC}"/>
            </c:ext>
          </c:extLst>
        </c:ser>
        <c:ser>
          <c:idx val="3"/>
          <c:order val="3"/>
          <c:tx>
            <c:v>Geringe Erschliessung (D)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Analyse_Erschliessung_oeV!$F$2:$F$10</c:f>
              <c:numCache>
                <c:formatCode>#,##0</c:formatCode>
                <c:ptCount val="9"/>
                <c:pt idx="0">
                  <c:v>302.84581580556596</c:v>
                </c:pt>
                <c:pt idx="1">
                  <c:v>107.886708525598</c:v>
                </c:pt>
                <c:pt idx="2">
                  <c:v>58.055796174250602</c:v>
                </c:pt>
                <c:pt idx="3">
                  <c:v>143.16271242596801</c:v>
                </c:pt>
                <c:pt idx="4">
                  <c:v>94.280908294491198</c:v>
                </c:pt>
                <c:pt idx="5">
                  <c:v>19.172386073074101</c:v>
                </c:pt>
                <c:pt idx="6">
                  <c:v>15.358768086544599</c:v>
                </c:pt>
                <c:pt idx="7">
                  <c:v>29.975818974357001</c:v>
                </c:pt>
                <c:pt idx="8">
                  <c:v>9.2692033085911412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2F-4B45-A28E-23F17AE5A5AC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Analyse_Erschliessung_oeV!$G$2:$G$10</c:f>
              <c:numCache>
                <c:formatCode>#,##0</c:formatCode>
                <c:ptCount val="9"/>
                <c:pt idx="0">
                  <c:v>188.41127837244201</c:v>
                </c:pt>
                <c:pt idx="1">
                  <c:v>107.88368068201601</c:v>
                </c:pt>
                <c:pt idx="2">
                  <c:v>35.346564392161497</c:v>
                </c:pt>
                <c:pt idx="3">
                  <c:v>41.704613798791698</c:v>
                </c:pt>
                <c:pt idx="4">
                  <c:v>36.058647791577997</c:v>
                </c:pt>
                <c:pt idx="5">
                  <c:v>13.402447692038701</c:v>
                </c:pt>
                <c:pt idx="6">
                  <c:v>11.6287866603762</c:v>
                </c:pt>
                <c:pt idx="7">
                  <c:v>3.5978579656811198</c:v>
                </c:pt>
                <c:pt idx="8">
                  <c:v>40.574230572905797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2F-4B45-A28E-23F17AE5A5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89574688"/>
        <c:axId val="689574032"/>
      </c:barChart>
      <c:catAx>
        <c:axId val="6895746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89574032"/>
        <c:crosses val="autoZero"/>
        <c:auto val="1"/>
        <c:lblAlgn val="ctr"/>
        <c:lblOffset val="100"/>
        <c:noMultiLvlLbl val="0"/>
      </c:catAx>
      <c:valAx>
        <c:axId val="68957403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6895746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Erschliessung der Bauzonen mit dem öffentlichen Verkehr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Sehr gute Erschliessung (A)</c:v>
          </c:tx>
          <c:invertIfNegative val="0"/>
          <c:dLbls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C5DC-460D-833B-0635FAED0F4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5DC-460D-833B-0635FAED0F4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5DC-460D-833B-0635FAED0F4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5DC-460D-833B-0635FAED0F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Analyse_Erschliessung_oeV!$H$2:$H$10</c:f>
              <c:numCache>
                <c:formatCode>0%</c:formatCode>
                <c:ptCount val="9"/>
                <c:pt idx="0">
                  <c:v>1.5535302653948483E-2</c:v>
                </c:pt>
                <c:pt idx="1">
                  <c:v>8.8444487870377245E-3</c:v>
                </c:pt>
                <c:pt idx="2">
                  <c:v>3.6406335594818796E-2</c:v>
                </c:pt>
                <c:pt idx="3">
                  <c:v>0</c:v>
                </c:pt>
                <c:pt idx="4">
                  <c:v>2.1295507060214408E-2</c:v>
                </c:pt>
                <c:pt idx="5">
                  <c:v>8.3862415194564787E-3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C-460D-833B-0635FAED0F43}"/>
            </c:ext>
          </c:extLst>
        </c:ser>
        <c:ser>
          <c:idx val="1"/>
          <c:order val="1"/>
          <c:tx>
            <c:v>Gute Erschliessung (B)</c:v>
          </c:tx>
          <c:invertIfNegative val="0"/>
          <c:dLbls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C5DC-460D-833B-0635FAED0F43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C5DC-460D-833B-0635FAED0F4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5DC-460D-833B-0635FAED0F4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Analyse_Erschliessung_oeV!$I$2:$I$10</c:f>
              <c:numCache>
                <c:formatCode>0%</c:formatCode>
                <c:ptCount val="9"/>
                <c:pt idx="0">
                  <c:v>5.4219617397545895E-3</c:v>
                </c:pt>
                <c:pt idx="1">
                  <c:v>1.4107102471007014E-2</c:v>
                </c:pt>
                <c:pt idx="2">
                  <c:v>2.8532631851351405E-2</c:v>
                </c:pt>
                <c:pt idx="3">
                  <c:v>1.8748200163443707E-3</c:v>
                </c:pt>
                <c:pt idx="4">
                  <c:v>1.4254239257479609E-2</c:v>
                </c:pt>
                <c:pt idx="5">
                  <c:v>2.7600794725672409E-2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DC-460D-833B-0635FAED0F43}"/>
            </c:ext>
          </c:extLst>
        </c:ser>
        <c:ser>
          <c:idx val="2"/>
          <c:order val="2"/>
          <c:tx>
            <c:v>Mittelmässige Erschliessung (C)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Analyse_Erschliessung_oeV!$J$2:$J$10</c:f>
              <c:numCache>
                <c:formatCode>0%</c:formatCode>
                <c:ptCount val="9"/>
                <c:pt idx="0">
                  <c:v>8.8400048929008379E-2</c:v>
                </c:pt>
                <c:pt idx="1">
                  <c:v>0.15355358864676549</c:v>
                </c:pt>
                <c:pt idx="2">
                  <c:v>0.19874923558551208</c:v>
                </c:pt>
                <c:pt idx="3">
                  <c:v>0.21311537256550808</c:v>
                </c:pt>
                <c:pt idx="4">
                  <c:v>0.13031164250714569</c:v>
                </c:pt>
                <c:pt idx="5">
                  <c:v>0.24927722161366875</c:v>
                </c:pt>
                <c:pt idx="6">
                  <c:v>2.2414147042366647E-2</c:v>
                </c:pt>
                <c:pt idx="7">
                  <c:v>0.25912000053532225</c:v>
                </c:pt>
                <c:pt idx="8">
                  <c:v>6.2868175326049412E-3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DC-460D-833B-0635FAED0F43}"/>
            </c:ext>
          </c:extLst>
        </c:ser>
        <c:ser>
          <c:idx val="3"/>
          <c:order val="3"/>
          <c:tx>
            <c:v>Geringe Erschliessung (D)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Analyse_Erschliessung_oeV!$K$2:$K$10</c:f>
              <c:numCache>
                <c:formatCode>0%</c:formatCode>
                <c:ptCount val="9"/>
                <c:pt idx="0">
                  <c:v>0.54905550318690832</c:v>
                </c:pt>
                <c:pt idx="1">
                  <c:v>0.4117532079804152</c:v>
                </c:pt>
                <c:pt idx="2">
                  <c:v>0.45766688707074193</c:v>
                </c:pt>
                <c:pt idx="3">
                  <c:v>0.60791777328100349</c:v>
                </c:pt>
                <c:pt idx="4">
                  <c:v>0.60337282300676043</c:v>
                </c:pt>
                <c:pt idx="5">
                  <c:v>0.42066798214123807</c:v>
                </c:pt>
                <c:pt idx="6">
                  <c:v>0.55634956708985628</c:v>
                </c:pt>
                <c:pt idx="7">
                  <c:v>0.661485031423242</c:v>
                </c:pt>
                <c:pt idx="8">
                  <c:v>0.18479725013762996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DC-460D-833B-0635FAED0F43}"/>
            </c:ext>
          </c:extLst>
        </c:ser>
        <c:ser>
          <c:idx val="4"/>
          <c:order val="4"/>
          <c:tx>
            <c:v>Marginale oder keine Erschliessung (-)</c:v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Analyse_Erschliessung_oeV!$B$2:$B$10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Analyse_Erschliessung_oeV!$L$2:$L$10</c:f>
              <c:numCache>
                <c:formatCode>0%</c:formatCode>
                <c:ptCount val="9"/>
                <c:pt idx="0">
                  <c:v>0.34158718349038036</c:v>
                </c:pt>
                <c:pt idx="1">
                  <c:v>0.41174165211477443</c:v>
                </c:pt>
                <c:pt idx="2">
                  <c:v>0.27864490989757579</c:v>
                </c:pt>
                <c:pt idx="3">
                  <c:v>0.17709203413714403</c:v>
                </c:pt>
                <c:pt idx="4">
                  <c:v>0.23076578816840002</c:v>
                </c:pt>
                <c:pt idx="5">
                  <c:v>0.29406775999996437</c:v>
                </c:pt>
                <c:pt idx="6">
                  <c:v>0.42123628586777717</c:v>
                </c:pt>
                <c:pt idx="7">
                  <c:v>7.939496804143574E-2</c:v>
                </c:pt>
                <c:pt idx="8">
                  <c:v>0.80891593232976511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5DC-460D-833B-0635FAED0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89599288"/>
        <c:axId val="689598632"/>
      </c:barChart>
      <c:catAx>
        <c:axId val="6895992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89598632"/>
        <c:crosses val="autoZero"/>
        <c:auto val="1"/>
        <c:lblAlgn val="ctr"/>
        <c:lblOffset val="100"/>
        <c:noMultiLvlLbl val="0"/>
      </c:catAx>
      <c:valAx>
        <c:axId val="689598632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6895992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Fläche der Bauzonen nach Hauptnutzungen, 2017 und 2022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2017</c:v>
          </c:tx>
          <c:invertIfNegative val="0"/>
          <c:dLbls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4E-4F36-9DEE-9A3A53B93D3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Vergleich_2017_2022!$C$2:$C$10</c:f>
              <c:numCache>
                <c:formatCode>#,##0</c:formatCode>
                <c:ptCount val="9"/>
                <c:pt idx="0">
                  <c:v>555.59823249999999</c:v>
                </c:pt>
                <c:pt idx="1">
                  <c:v>281.39850510000002</c:v>
                </c:pt>
                <c:pt idx="2">
                  <c:v>108.58261340000001</c:v>
                </c:pt>
                <c:pt idx="3">
                  <c:v>243.5878946</c:v>
                </c:pt>
                <c:pt idx="4">
                  <c:v>181.00530460000002</c:v>
                </c:pt>
                <c:pt idx="5">
                  <c:v>26.64188188</c:v>
                </c:pt>
                <c:pt idx="6">
                  <c:v>14.30562177</c:v>
                </c:pt>
                <c:pt idx="7" formatCode="General">
                  <c:v>0</c:v>
                </c:pt>
                <c:pt idx="8">
                  <c:v>3.6464688560000003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4E-4F36-9DEE-9A3A53B93D3F}"/>
            </c:ext>
          </c:extLst>
        </c:ser>
        <c:ser>
          <c:idx val="1"/>
          <c:order val="1"/>
          <c:tx>
            <c:v>Fläche der Bauzonen 2022</c:v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Vergleich_2017_2022!$B$2:$B$10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Vergleich_2017_2022!$D$2:$D$10</c:f>
              <c:numCache>
                <c:formatCode>#,##0</c:formatCode>
                <c:ptCount val="9"/>
                <c:pt idx="0">
                  <c:v>551.57595916577907</c:v>
                </c:pt>
                <c:pt idx="1">
                  <c:v>262.01789429829898</c:v>
                </c:pt>
                <c:pt idx="2">
                  <c:v>126.85164213175699</c:v>
                </c:pt>
                <c:pt idx="3">
                  <c:v>235.49683644435001</c:v>
                </c:pt>
                <c:pt idx="4">
                  <c:v>156.256471454354</c:v>
                </c:pt>
                <c:pt idx="5">
                  <c:v>45.576052580681598</c:v>
                </c:pt>
                <c:pt idx="6">
                  <c:v>27.6063270200513</c:v>
                </c:pt>
                <c:pt idx="7">
                  <c:v>45.315944504233499</c:v>
                </c:pt>
                <c:pt idx="8">
                  <c:v>50.158772934594701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4E-4F36-9DEE-9A3A53B93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689594696"/>
        <c:axId val="689595352"/>
      </c:barChart>
      <c:catAx>
        <c:axId val="6895946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689595352"/>
        <c:crosses val="autoZero"/>
        <c:auto val="1"/>
        <c:lblAlgn val="ctr"/>
        <c:lblOffset val="100"/>
        <c:noMultiLvlLbl val="0"/>
      </c:catAx>
      <c:valAx>
        <c:axId val="68959535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6895946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de-CH" sz="1000"/>
              <a:t>Fläche der Bauzonen nach Hauptnutzungen (in Prozenten)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594-4F77-8FF5-2C82D454A9FE}"/>
              </c:ext>
            </c:extLst>
          </c:dPt>
          <c:dPt>
            <c:idx val="1"/>
            <c:bubble3D val="0"/>
            <c:spPr>
              <a:solidFill>
                <a:schemeClr val="accent1">
                  <a:shade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F594-4F77-8FF5-2C82D454A9FE}"/>
              </c:ext>
            </c:extLst>
          </c:dPt>
          <c:dPt>
            <c:idx val="2"/>
            <c:bubble3D val="0"/>
            <c:spPr>
              <a:solidFill>
                <a:schemeClr val="accent1">
                  <a:shade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594-4F77-8FF5-2C82D454A9FE}"/>
              </c:ext>
            </c:extLst>
          </c:dPt>
          <c:dPt>
            <c:idx val="3"/>
            <c:bubble3D val="0"/>
            <c:spPr>
              <a:solidFill>
                <a:schemeClr val="accent1">
                  <a:shade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F594-4F77-8FF5-2C82D454A9FE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6DC-4903-B656-E78B44320A40}"/>
              </c:ext>
            </c:extLst>
          </c:dPt>
          <c:dPt>
            <c:idx val="5"/>
            <c:bubble3D val="0"/>
            <c:spPr>
              <a:solidFill>
                <a:schemeClr val="accent1">
                  <a:tint val="86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6DC-4903-B656-E78B44320A40}"/>
              </c:ext>
            </c:extLst>
          </c:dPt>
          <c:dPt>
            <c:idx val="6"/>
            <c:bubble3D val="0"/>
            <c:spPr>
              <a:solidFill>
                <a:schemeClr val="accent1">
                  <a:tint val="72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6DC-4903-B656-E78B44320A40}"/>
              </c:ext>
            </c:extLst>
          </c:dPt>
          <c:dPt>
            <c:idx val="7"/>
            <c:bubble3D val="0"/>
            <c:spPr>
              <a:solidFill>
                <a:schemeClr val="accent1">
                  <a:tint val="58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A6DC-4903-B656-E78B44320A40}"/>
              </c:ext>
            </c:extLst>
          </c:dPt>
          <c:dPt>
            <c:idx val="8"/>
            <c:bubble3D val="0"/>
            <c:spPr>
              <a:solidFill>
                <a:schemeClr val="accent1">
                  <a:tint val="44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A6DC-4903-B656-E78B44320A40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F594-4F77-8FF5-2C82D454A9FE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2-F594-4F77-8FF5-2C82D454A9FE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F594-4F77-8FF5-2C82D454A9FE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F594-4F77-8FF5-2C82D454A9F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6350" cap="flat" cmpd="sng" algn="ctr">
                  <a:solidFill>
                    <a:schemeClr val="tx1"/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Statistik_Hauptnutzung!$B$2:$B$10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Statistik_Hauptnutzung!$C$2:$C$10</c:f>
              <c:numCache>
                <c:formatCode>#,##0</c:formatCode>
                <c:ptCount val="9"/>
                <c:pt idx="0">
                  <c:v>551.57595916577907</c:v>
                </c:pt>
                <c:pt idx="1">
                  <c:v>262.01789429829898</c:v>
                </c:pt>
                <c:pt idx="2">
                  <c:v>126.85164213175699</c:v>
                </c:pt>
                <c:pt idx="3">
                  <c:v>235.49683644435001</c:v>
                </c:pt>
                <c:pt idx="4">
                  <c:v>156.256471454354</c:v>
                </c:pt>
                <c:pt idx="5">
                  <c:v>45.576052580681598</c:v>
                </c:pt>
                <c:pt idx="6">
                  <c:v>27.6063270200513</c:v>
                </c:pt>
                <c:pt idx="7">
                  <c:v>45.315944504233499</c:v>
                </c:pt>
                <c:pt idx="8">
                  <c:v>50.158772934594701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94-4F77-8FF5-2C82D454A9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75763987651323"/>
          <c:y val="0.14803982101356272"/>
          <c:w val="0.32920774220403065"/>
          <c:h val="0.851960178986437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Fläche der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Fläche der Bauzonen [ha]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B3E-47DE-B679-6043A4965106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B3E-47DE-B679-6043A4965106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B3E-47DE-B679-6043A4965106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B3E-47DE-B679-6043A4965106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B3E-47DE-B679-6043A4965106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B3E-47DE-B679-6043A4965106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B3E-47DE-B679-6043A496510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Statistik_Gemtypen_BFS9!$C$2:$C$10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996.16677431285996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 formatCode="#,##0">
                  <c:v>504.68912622124094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3E-47DE-B679-6043A4965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4309680"/>
        <c:axId val="864309024"/>
      </c:barChart>
      <c:catAx>
        <c:axId val="8643096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09024"/>
        <c:crosses val="autoZero"/>
        <c:auto val="1"/>
        <c:lblAlgn val="ctr"/>
        <c:lblOffset val="100"/>
        <c:noMultiLvlLbl val="0"/>
      </c:catAx>
      <c:valAx>
        <c:axId val="864309024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6430968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nach Gemeindetypen BFS (in m2/E)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69-4B8B-B16D-B31C5FBCBE7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69-4B8B-B16D-B31C5FBCBE7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69-4B8B-B16D-B31C5FBCBE7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869-4B8B-B16D-B31C5FBCBE7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69-4B8B-B16D-B31C5FBCBE7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869-4B8B-B16D-B31C5FBCBE7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69-4B8B-B16D-B31C5FBCBE7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325.35331318598861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 formatCode="#,##0">
                  <c:v>591.8718496789503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69-4B8B-B16D-B31C5FBCB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864317880"/>
        <c:axId val="864320832"/>
      </c:barChart>
      <c:catAx>
        <c:axId val="8643178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864320832"/>
        <c:crosses val="autoZero"/>
        <c:auto val="1"/>
        <c:lblAlgn val="ctr"/>
        <c:lblOffset val="100"/>
        <c:noMultiLvlLbl val="0"/>
      </c:catAx>
      <c:valAx>
        <c:axId val="86432083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864317880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Bauzonenfläche pro Einwohner und Beschäftigte nach Gemeindetypen BFS (in m2/E+B)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Bauzonenfläche pro Einwohner und Beschäftigte [m2]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9D3-428E-9F97-CCFD21C2C201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9D3-428E-9F97-CCFD21C2C20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9D3-428E-9F97-CCFD21C2C20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9D3-428E-9F97-CCFD21C2C20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9D3-428E-9F97-CCFD21C2C20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9D3-428E-9F97-CCFD21C2C20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9D3-428E-9F97-CCFD21C2C20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Statistik_Gemtypen_BFS9!$B$2:$B$10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Statistik_Gemtypen_BFS9!$I$2:$I$10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211.80616905784572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 formatCode="#,##0">
                  <c:v>396.20750998684326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D3-428E-9F97-CCFD21C2C2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81030888"/>
        <c:axId val="981036136"/>
      </c:barChart>
      <c:catAx>
        <c:axId val="98103088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36136"/>
        <c:crosses val="autoZero"/>
        <c:auto val="1"/>
        <c:lblAlgn val="ctr"/>
        <c:lblOffset val="100"/>
        <c:noMultiLvlLbl val="0"/>
      </c:catAx>
      <c:valAx>
        <c:axId val="981036136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98103088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Analyse_unüberbaut_Hauptnutzung!$E$2:$E$10</c:f>
              <c:numCache>
                <c:formatCode>#,##0</c:formatCode>
                <c:ptCount val="9"/>
                <c:pt idx="0">
                  <c:v>416.16534038288506</c:v>
                </c:pt>
                <c:pt idx="1">
                  <c:v>164.49250793260109</c:v>
                </c:pt>
                <c:pt idx="2">
                  <c:v>99.868769730502692</c:v>
                </c:pt>
                <c:pt idx="3">
                  <c:v>221.2302257484539</c:v>
                </c:pt>
                <c:pt idx="4">
                  <c:v>156.256471454354</c:v>
                </c:pt>
                <c:pt idx="5">
                  <c:v>45.576052580681598</c:v>
                </c:pt>
                <c:pt idx="6">
                  <c:v>27.6063270200513</c:v>
                </c:pt>
                <c:pt idx="7">
                  <c:v>45.315944504233499</c:v>
                </c:pt>
                <c:pt idx="8">
                  <c:v>50.158772934594701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A6-4A16-8956-6FBB5BC0220A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Analyse_unüberbaut_Hauptnutzung!$F$2:$F$10</c:f>
              <c:numCache>
                <c:formatCode>#,##0</c:formatCode>
                <c:ptCount val="9"/>
                <c:pt idx="0">
                  <c:v>45.263678769007512</c:v>
                </c:pt>
                <c:pt idx="1">
                  <c:v>16.763132790985622</c:v>
                </c:pt>
                <c:pt idx="2">
                  <c:v>10.306276911473798</c:v>
                </c:pt>
                <c:pt idx="3">
                  <c:v>8.9402109785758999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A6-4A16-8956-6FBB5BC0220A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Analyse_unüberbaut_Hauptnutzung!$G$2:$G$10</c:f>
              <c:numCache>
                <c:formatCode>#,##0</c:formatCode>
                <c:ptCount val="9"/>
                <c:pt idx="0">
                  <c:v>90.146940013886493</c:v>
                </c:pt>
                <c:pt idx="1">
                  <c:v>80.76225357471229</c:v>
                </c:pt>
                <c:pt idx="2">
                  <c:v>16.6765954897805</c:v>
                </c:pt>
                <c:pt idx="3">
                  <c:v>5.3263997173202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A6-4A16-8956-6FBB5BC022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1035480"/>
        <c:axId val="981026952"/>
      </c:barChart>
      <c:catAx>
        <c:axId val="9810354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26952"/>
        <c:crosses val="autoZero"/>
        <c:auto val="1"/>
        <c:lblAlgn val="ctr"/>
        <c:lblOffset val="100"/>
        <c:noMultiLvlLbl val="0"/>
      </c:catAx>
      <c:valAx>
        <c:axId val="981026952"/>
        <c:scaling>
          <c:orientation val="minMax"/>
        </c:scaling>
        <c:delete val="0"/>
        <c:axPos val="t"/>
        <c:majorGridlines/>
        <c:numFmt formatCode="#,##0" sourceLinked="1"/>
        <c:majorTickMark val="out"/>
        <c:minorTickMark val="none"/>
        <c:tickLblPos val="high"/>
        <c:crossAx val="9810354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Überbaute / unüberbaute Bauzonen nach Hauptnutzungen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E97-431A-B85F-1EC2664E396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E97-431A-B85F-1EC2664E396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E97-431A-B85F-1EC2664E396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E97-431A-B85F-1EC2664E396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E97-431A-B85F-1EC2664E39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Analyse_unüberbaut_Hauptnutzung!$H$2:$H$10</c:f>
              <c:numCache>
                <c:formatCode>0%</c:formatCode>
                <c:ptCount val="9"/>
                <c:pt idx="0">
                  <c:v>0.75450231915891819</c:v>
                </c:pt>
                <c:pt idx="1">
                  <c:v>0.62779112233201761</c:v>
                </c:pt>
                <c:pt idx="2">
                  <c:v>0.78728795348799663</c:v>
                </c:pt>
                <c:pt idx="3">
                  <c:v>0.93941909831443782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97-431A-B85F-1EC2664E396A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E97-431A-B85F-1EC2664E396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E97-431A-B85F-1EC2664E396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E97-431A-B85F-1EC2664E396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E97-431A-B85F-1EC2664E396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E97-431A-B85F-1EC2664E39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Analyse_unüberbaut_Hauptnutzung!$I$2:$I$10</c:f>
              <c:numCache>
                <c:formatCode>0%</c:formatCode>
                <c:ptCount val="9"/>
                <c:pt idx="0">
                  <c:v>8.2062457612303727E-2</c:v>
                </c:pt>
                <c:pt idx="1">
                  <c:v>6.3977053307287979E-2</c:v>
                </c:pt>
                <c:pt idx="2">
                  <c:v>8.1246696836363999E-2</c:v>
                </c:pt>
                <c:pt idx="3">
                  <c:v>3.7963189287634237E-2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97-431A-B85F-1EC2664E396A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4E97-431A-B85F-1EC2664E396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E97-431A-B85F-1EC2664E396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E97-431A-B85F-1EC2664E396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E97-431A-B85F-1EC2664E396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E97-431A-B85F-1EC2664E396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Analyse_unüberbaut_Hauptnutzung!$B$2:$B$10</c:f>
              <c:strCache>
                <c:ptCount val="9"/>
                <c:pt idx="0">
                  <c:v>Wohnzonen</c:v>
                </c:pt>
                <c:pt idx="1">
                  <c:v>Arbeitszonen</c:v>
                </c:pt>
                <c:pt idx="2">
                  <c:v>Mischzonen</c:v>
                </c:pt>
                <c:pt idx="3">
                  <c:v>Zentrumszonen</c:v>
                </c:pt>
                <c:pt idx="4">
                  <c:v>Zonen für öffentliche Nutzungen</c:v>
                </c:pt>
                <c:pt idx="5">
                  <c:v>eingeschränkte Bauzonen</c:v>
                </c:pt>
                <c:pt idx="6">
                  <c:v>Tourismus- und Freizeitzonen</c:v>
                </c:pt>
                <c:pt idx="7">
                  <c:v>Verkehrszonen innerhalb der Bauzonen</c:v>
                </c:pt>
                <c:pt idx="8">
                  <c:v>weitere Bauzonen</c:v>
                </c:pt>
              </c:strCache>
            </c:strRef>
          </c:cat>
          <c:val>
            <c:numRef>
              <c:f>Analyse_unüberbaut_Hauptnutzung!$J$2:$J$10</c:f>
              <c:numCache>
                <c:formatCode>0%</c:formatCode>
                <c:ptCount val="9"/>
                <c:pt idx="0">
                  <c:v>0.1634352232287781</c:v>
                </c:pt>
                <c:pt idx="1">
                  <c:v>0.30823182436069441</c:v>
                </c:pt>
                <c:pt idx="2">
                  <c:v>0.13146534967563936</c:v>
                </c:pt>
                <c:pt idx="3">
                  <c:v>2.2617712397928012E-2</c:v>
                </c:pt>
                <c:pt idx="4" formatCode="General">
                  <c:v>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97-431A-B85F-1EC2664E3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1055160"/>
        <c:axId val="981050240"/>
      </c:barChart>
      <c:catAx>
        <c:axId val="9810551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50240"/>
        <c:crosses val="autoZero"/>
        <c:auto val="1"/>
        <c:lblAlgn val="ctr"/>
        <c:lblOffset val="100"/>
        <c:noMultiLvlLbl val="0"/>
      </c:catAx>
      <c:valAx>
        <c:axId val="981050240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9810551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Hektaren)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v>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Anal_unüb_Gemtypen_BFS9!$E$2:$E$10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817.53226772582696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 formatCode="#,##0">
                  <c:v>409.13814456253147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30-4CC7-B628-7B7CB6A5F4D2}"/>
            </c:ext>
          </c:extLst>
        </c:ser>
        <c:ser>
          <c:idx val="1"/>
          <c:order val="1"/>
          <c:tx>
            <c:v>Unschärfe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Anal_unüb_Gemtypen_BFS9!$F$2:$F$10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46.882973841622999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 formatCode="#,##0">
                  <c:v>34.390325608420696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30-4CC7-B628-7B7CB6A5F4D2}"/>
            </c:ext>
          </c:extLst>
        </c:ser>
        <c:ser>
          <c:idx val="2"/>
          <c:order val="2"/>
          <c:tx>
            <c:v>Unüberbaut</c:v>
          </c:tx>
          <c:invertIfNegative val="0"/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Anal_unüb_Gemtypen_BFS9!$G$2:$G$10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#,##0">
                  <c:v>131.75153274541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 formatCode="#,##0">
                  <c:v>61.160656050288807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30-4CC7-B628-7B7CB6A5F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1038104"/>
        <c:axId val="981040072"/>
      </c:barChart>
      <c:catAx>
        <c:axId val="98103810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40072"/>
        <c:crosses val="autoZero"/>
        <c:auto val="1"/>
        <c:lblAlgn val="ctr"/>
        <c:lblOffset val="100"/>
        <c:noMultiLvlLbl val="0"/>
      </c:catAx>
      <c:valAx>
        <c:axId val="981040072"/>
        <c:scaling>
          <c:orientation val="minMax"/>
        </c:scaling>
        <c:delete val="0"/>
        <c:axPos val="t"/>
        <c:majorGridlines/>
        <c:numFmt formatCode="General" sourceLinked="1"/>
        <c:majorTickMark val="out"/>
        <c:minorTickMark val="none"/>
        <c:tickLblPos val="high"/>
        <c:crossAx val="9810381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de-CH" sz="1000"/>
              <a:t>Überbaute / unüberbaute Bauzonen nach Gemeindetypen BFS (in Prozenten)</a:t>
            </a:r>
          </a:p>
        </c:rich>
      </c:tx>
      <c:overlay val="0"/>
    </c:title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v>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235-48C6-8503-EAC198F8F7E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235-48C6-8503-EAC198F8F7E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235-48C6-8503-EAC198F8F7E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235-48C6-8503-EAC198F8F7E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235-48C6-8503-EAC198F8F7E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235-48C6-8503-EAC198F8F7E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235-48C6-8503-EAC198F8F7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Anal_unüb_Gemtypen_BFS9!$H$2:$H$10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0.82067811214617925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 formatCode="0%">
                  <c:v>0.81067358757235686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35-48C6-8503-EAC198F8F7E0}"/>
            </c:ext>
          </c:extLst>
        </c:ser>
        <c:ser>
          <c:idx val="1"/>
          <c:order val="1"/>
          <c:tx>
            <c:v>Unschärfe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235-48C6-8503-EAC198F8F7E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235-48C6-8503-EAC198F8F7E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235-48C6-8503-EAC198F8F7E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235-48C6-8503-EAC198F8F7E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235-48C6-8503-EAC198F8F7E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235-48C6-8503-EAC198F8F7E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235-48C6-8503-EAC198F8F7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FFFFFF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Anal_unüb_Gemtypen_BFS9!$I$2:$I$10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4.7063378392601107E-2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 formatCode="0%">
                  <c:v>6.81416020707864E-2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35-48C6-8503-EAC198F8F7E0}"/>
            </c:ext>
          </c:extLst>
        </c:ser>
        <c:ser>
          <c:idx val="2"/>
          <c:order val="2"/>
          <c:tx>
            <c:v>Unüberbaut</c:v>
          </c:tx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235-48C6-8503-EAC198F8F7E0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235-48C6-8503-EAC198F8F7E0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235-48C6-8503-EAC198F8F7E0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235-48C6-8503-EAC198F8F7E0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235-48C6-8503-EAC198F8F7E0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235-48C6-8503-EAC198F8F7E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235-48C6-8503-EAC198F8F7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rgbClr val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Anal_unüb_Gemtypen_BFS9!$B$2:$B$10</c:f>
              <c:strCache>
                <c:ptCount val="9"/>
                <c:pt idx="0">
                  <c:v>Städtische Gemeinde einer grossen Agglomeration</c:v>
                </c:pt>
                <c:pt idx="1">
                  <c:v>Städtische Gemeinde einer mittelgrossen Agglomeration</c:v>
                </c:pt>
                <c:pt idx="2">
                  <c:v>Städtische Gemeinde einer kleinen oder ausserhalb einer Agglomeration</c:v>
                </c:pt>
                <c:pt idx="3">
                  <c:v>Periurbane Gemeinde hoher Dichte</c:v>
                </c:pt>
                <c:pt idx="4">
                  <c:v>Periurbane Gemeinde mittlerer Dichte</c:v>
                </c:pt>
                <c:pt idx="5">
                  <c:v>Periurbane Gemeinde geringer Dichte</c:v>
                </c:pt>
                <c:pt idx="6">
                  <c:v>Ländliche Zentrumsgemeinde</c:v>
                </c:pt>
                <c:pt idx="7">
                  <c:v>Ländliche zentral gelegene Gemeinde</c:v>
                </c:pt>
                <c:pt idx="8">
                  <c:v>Ländliche periphere Gemeinde</c:v>
                </c:pt>
              </c:strCache>
            </c:strRef>
          </c:cat>
          <c:val>
            <c:numRef>
              <c:f>Anal_unüb_Gemtypen_BFS9!$J$2:$J$10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 formatCode="0%">
                  <c:v>0.13225850946121961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 formatCode="0%">
                  <c:v>0.1211848103568567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35-48C6-8503-EAC198F8F7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1020392"/>
        <c:axId val="981024656"/>
      </c:barChart>
      <c:catAx>
        <c:axId val="9810203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crossAx val="981024656"/>
        <c:crosses val="autoZero"/>
        <c:auto val="1"/>
        <c:lblAlgn val="ctr"/>
        <c:lblOffset val="100"/>
        <c:noMultiLvlLbl val="0"/>
      </c:catAx>
      <c:valAx>
        <c:axId val="981024656"/>
        <c:scaling>
          <c:orientation val="minMax"/>
        </c:scaling>
        <c:delete val="0"/>
        <c:axPos val="t"/>
        <c:majorGridlines/>
        <c:numFmt formatCode="0%" sourceLinked="1"/>
        <c:majorTickMark val="out"/>
        <c:minorTickMark val="none"/>
        <c:tickLblPos val="high"/>
        <c:crossAx val="9810203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solidFill>
      <a:sysClr val="window" lastClr="FFFFFF"/>
    </a:solidFill>
    <a:ln w="635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6350" cap="flat" cmpd="sng" algn="ctr">
          <a:solidFill>
            <a:sysClr val="windowText" lastClr="000000">
              <a:tint val="75000"/>
            </a:sysClr>
          </a:solidFill>
          <a:prstDash val="solid"/>
          <a:round/>
        </a14:hiddenLine>
      </a:ext>
    </a:extLst>
  </c:sp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4</xdr:col>
      <xdr:colOff>271780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474980</xdr:colOff>
      <xdr:row>12</xdr:row>
      <xdr:rowOff>66040</xdr:rowOff>
    </xdr:from>
    <xdr:to>
      <xdr:col>8</xdr:col>
      <xdr:colOff>952500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40640</xdr:rowOff>
    </xdr:from>
    <xdr:to>
      <xdr:col>4</xdr:col>
      <xdr:colOff>271780</xdr:colOff>
      <xdr:row>50</xdr:row>
      <xdr:rowOff>43180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805180</xdr:colOff>
      <xdr:row>30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1008380</xdr:colOff>
      <xdr:row>12</xdr:row>
      <xdr:rowOff>66040</xdr:rowOff>
    </xdr:from>
    <xdr:to>
      <xdr:col>8</xdr:col>
      <xdr:colOff>335280</xdr:colOff>
      <xdr:row>30</xdr:row>
      <xdr:rowOff>68580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1148080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132080</xdr:colOff>
      <xdr:row>12</xdr:row>
      <xdr:rowOff>66040</xdr:rowOff>
    </xdr:from>
    <xdr:to>
      <xdr:col>8</xdr:col>
      <xdr:colOff>1021080</xdr:colOff>
      <xdr:row>32</xdr:row>
      <xdr:rowOff>104140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66040</xdr:rowOff>
    </xdr:from>
    <xdr:to>
      <xdr:col>3</xdr:col>
      <xdr:colOff>942340</xdr:colOff>
      <xdr:row>32</xdr:row>
      <xdr:rowOff>104140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olf.giezendanner@are.admin.c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43"/>
  <sheetViews>
    <sheetView tabSelected="1" workbookViewId="0"/>
  </sheetViews>
  <sheetFormatPr baseColWidth="10" defaultColWidth="11.44140625" defaultRowHeight="14.4" x14ac:dyDescent="0.3"/>
  <cols>
    <col min="1" max="1" width="37.6640625" style="30" customWidth="1"/>
    <col min="2" max="2" width="57.6640625" style="30" customWidth="1"/>
    <col min="3" max="16384" width="11.44140625" style="31"/>
  </cols>
  <sheetData>
    <row r="1" spans="1:2" ht="18" x14ac:dyDescent="0.3">
      <c r="A1" s="29" t="s">
        <v>54</v>
      </c>
    </row>
    <row r="2" spans="1:2" ht="18" x14ac:dyDescent="0.3">
      <c r="A2" s="29" t="s">
        <v>55</v>
      </c>
    </row>
    <row r="4" spans="1:2" ht="13.8" x14ac:dyDescent="0.3">
      <c r="A4" s="56" t="s">
        <v>123</v>
      </c>
      <c r="B4" s="57"/>
    </row>
    <row r="5" spans="1:2" ht="13.8" x14ac:dyDescent="0.3">
      <c r="A5" s="58"/>
      <c r="B5" s="59"/>
    </row>
    <row r="6" spans="1:2" x14ac:dyDescent="0.3">
      <c r="A6" s="32" t="s">
        <v>56</v>
      </c>
      <c r="B6" s="33" t="s">
        <v>57</v>
      </c>
    </row>
    <row r="7" spans="1:2" x14ac:dyDescent="0.3">
      <c r="A7" s="34"/>
      <c r="B7" s="35"/>
    </row>
    <row r="8" spans="1:2" x14ac:dyDescent="0.3">
      <c r="A8" s="32" t="s">
        <v>58</v>
      </c>
      <c r="B8" s="33" t="s">
        <v>124</v>
      </c>
    </row>
    <row r="9" spans="1:2" x14ac:dyDescent="0.3">
      <c r="A9" s="36" t="s">
        <v>59</v>
      </c>
      <c r="B9" s="37">
        <v>3</v>
      </c>
    </row>
    <row r="10" spans="1:2" x14ac:dyDescent="0.3">
      <c r="A10" s="34"/>
      <c r="B10" s="35"/>
    </row>
    <row r="11" spans="1:2" x14ac:dyDescent="0.3">
      <c r="A11" s="32" t="s">
        <v>60</v>
      </c>
      <c r="B11" s="38"/>
    </row>
    <row r="12" spans="1:2" x14ac:dyDescent="0.3">
      <c r="A12" s="36" t="s">
        <v>61</v>
      </c>
      <c r="B12" s="55">
        <v>20</v>
      </c>
    </row>
    <row r="13" spans="1:2" x14ac:dyDescent="0.3">
      <c r="A13" s="34"/>
      <c r="B13" s="39"/>
    </row>
    <row r="14" spans="1:2" ht="43.2" x14ac:dyDescent="0.3">
      <c r="A14" s="32" t="s">
        <v>8</v>
      </c>
      <c r="B14" s="38" t="s">
        <v>125</v>
      </c>
    </row>
    <row r="15" spans="1:2" x14ac:dyDescent="0.3">
      <c r="A15" s="34"/>
      <c r="B15" s="39"/>
    </row>
    <row r="16" spans="1:2" ht="28.8" x14ac:dyDescent="0.3">
      <c r="A16" s="40" t="s">
        <v>62</v>
      </c>
      <c r="B16" s="41" t="s">
        <v>126</v>
      </c>
    </row>
    <row r="17" spans="1:2" ht="28.8" x14ac:dyDescent="0.3">
      <c r="A17" s="40"/>
      <c r="B17" s="41" t="s">
        <v>127</v>
      </c>
    </row>
    <row r="18" spans="1:2" ht="28.8" x14ac:dyDescent="0.3">
      <c r="A18" s="40"/>
      <c r="B18" s="41" t="s">
        <v>128</v>
      </c>
    </row>
    <row r="19" spans="1:2" ht="57.6" x14ac:dyDescent="0.3">
      <c r="A19" s="40"/>
      <c r="B19" s="41" t="s">
        <v>129</v>
      </c>
    </row>
    <row r="20" spans="1:2" x14ac:dyDescent="0.3">
      <c r="A20" s="40"/>
      <c r="B20" s="41"/>
    </row>
    <row r="21" spans="1:2" x14ac:dyDescent="0.3">
      <c r="A21" s="34"/>
      <c r="B21" s="35"/>
    </row>
    <row r="23" spans="1:2" ht="17.100000000000001" customHeight="1" x14ac:dyDescent="0.3">
      <c r="A23" s="42" t="s">
        <v>63</v>
      </c>
    </row>
    <row r="24" spans="1:2" ht="15" customHeight="1" x14ac:dyDescent="0.3">
      <c r="A24" s="43" t="s">
        <v>64</v>
      </c>
    </row>
    <row r="25" spans="1:2" ht="15" customHeight="1" x14ac:dyDescent="0.3">
      <c r="A25" s="43" t="s">
        <v>65</v>
      </c>
    </row>
    <row r="26" spans="1:2" ht="15" customHeight="1" x14ac:dyDescent="0.3">
      <c r="A26" s="43" t="s">
        <v>66</v>
      </c>
    </row>
    <row r="27" spans="1:2" ht="15" customHeight="1" x14ac:dyDescent="0.3">
      <c r="A27" s="43" t="s">
        <v>67</v>
      </c>
    </row>
    <row r="28" spans="1:2" ht="15" customHeight="1" x14ac:dyDescent="0.3">
      <c r="A28" s="43" t="s">
        <v>68</v>
      </c>
    </row>
    <row r="29" spans="1:2" ht="15" customHeight="1" x14ac:dyDescent="0.3">
      <c r="A29" s="43" t="s">
        <v>69</v>
      </c>
    </row>
    <row r="30" spans="1:2" ht="15" customHeight="1" x14ac:dyDescent="0.3">
      <c r="A30" s="43" t="s">
        <v>70</v>
      </c>
    </row>
    <row r="31" spans="1:2" x14ac:dyDescent="0.3">
      <c r="A31" s="43"/>
    </row>
    <row r="32" spans="1:2" x14ac:dyDescent="0.3">
      <c r="A32" s="43"/>
    </row>
    <row r="33" spans="1:1" x14ac:dyDescent="0.3">
      <c r="A33" s="43"/>
    </row>
    <row r="34" spans="1:1" x14ac:dyDescent="0.3">
      <c r="A34" s="44" t="s">
        <v>55</v>
      </c>
    </row>
    <row r="35" spans="1:1" x14ac:dyDescent="0.3">
      <c r="A35" s="44" t="s">
        <v>71</v>
      </c>
    </row>
    <row r="36" spans="1:1" x14ac:dyDescent="0.3">
      <c r="A36" s="44" t="s">
        <v>72</v>
      </c>
    </row>
    <row r="37" spans="1:1" x14ac:dyDescent="0.3">
      <c r="A37" s="44"/>
    </row>
    <row r="38" spans="1:1" x14ac:dyDescent="0.3">
      <c r="A38" s="44" t="s">
        <v>73</v>
      </c>
    </row>
    <row r="39" spans="1:1" x14ac:dyDescent="0.3">
      <c r="A39" s="44" t="s">
        <v>54</v>
      </c>
    </row>
    <row r="40" spans="1:1" x14ac:dyDescent="0.3">
      <c r="A40" s="44" t="s">
        <v>74</v>
      </c>
    </row>
    <row r="41" spans="1:1" x14ac:dyDescent="0.3">
      <c r="A41" s="45" t="s">
        <v>75</v>
      </c>
    </row>
    <row r="42" spans="1:1" x14ac:dyDescent="0.3">
      <c r="A42" s="44"/>
    </row>
    <row r="43" spans="1:1" x14ac:dyDescent="0.3">
      <c r="A43" s="44" t="s">
        <v>76</v>
      </c>
    </row>
  </sheetData>
  <mergeCells count="1">
    <mergeCell ref="A4:B5"/>
  </mergeCells>
  <hyperlinks>
    <hyperlink ref="A41" r:id="rId1" xr:uid="{00000000-0004-0000-0000-000000000000}"/>
  </hyperlinks>
  <pageMargins left="0.70866141732283472" right="0.70866141732283472" top="0.78740157480314965" bottom="0.78740157480314965" header="0.31496062992125984" footer="0.31496062992125984"/>
  <pageSetup paperSize="9" scale="9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39"/>
  <sheetViews>
    <sheetView workbookViewId="0">
      <selection sqref="A1:A2"/>
    </sheetView>
  </sheetViews>
  <sheetFormatPr baseColWidth="10" defaultColWidth="11.44140625" defaultRowHeight="14.4" x14ac:dyDescent="0.3"/>
  <cols>
    <col min="1" max="1" width="50.6640625" style="54" customWidth="1"/>
    <col min="2" max="2" width="70.6640625" style="54" customWidth="1"/>
    <col min="3" max="16384" width="11.44140625" style="46"/>
  </cols>
  <sheetData>
    <row r="1" spans="1:2" x14ac:dyDescent="0.3">
      <c r="A1" s="60" t="s">
        <v>77</v>
      </c>
      <c r="B1" s="60" t="s">
        <v>78</v>
      </c>
    </row>
    <row r="2" spans="1:2" x14ac:dyDescent="0.3">
      <c r="A2" s="61"/>
      <c r="B2" s="61"/>
    </row>
    <row r="3" spans="1:2" x14ac:dyDescent="0.3">
      <c r="A3" s="47" t="s">
        <v>20</v>
      </c>
      <c r="B3" s="48" t="s">
        <v>79</v>
      </c>
    </row>
    <row r="4" spans="1:2" x14ac:dyDescent="0.3">
      <c r="A4" s="49" t="s">
        <v>26</v>
      </c>
      <c r="B4" s="50" t="s">
        <v>80</v>
      </c>
    </row>
    <row r="5" spans="1:2" x14ac:dyDescent="0.3">
      <c r="A5" s="49" t="s">
        <v>0</v>
      </c>
      <c r="B5" s="50" t="s">
        <v>81</v>
      </c>
    </row>
    <row r="6" spans="1:2" ht="28.8" x14ac:dyDescent="0.3">
      <c r="A6" s="49" t="s">
        <v>27</v>
      </c>
      <c r="B6" s="50" t="s">
        <v>82</v>
      </c>
    </row>
    <row r="7" spans="1:2" x14ac:dyDescent="0.3">
      <c r="A7" s="49" t="s">
        <v>21</v>
      </c>
      <c r="B7" s="50" t="s">
        <v>83</v>
      </c>
    </row>
    <row r="8" spans="1:2" ht="28.8" x14ac:dyDescent="0.3">
      <c r="A8" s="49" t="s">
        <v>22</v>
      </c>
      <c r="B8" s="50" t="s">
        <v>84</v>
      </c>
    </row>
    <row r="9" spans="1:2" ht="43.2" x14ac:dyDescent="0.3">
      <c r="A9" s="49" t="s">
        <v>23</v>
      </c>
      <c r="B9" s="50" t="s">
        <v>85</v>
      </c>
    </row>
    <row r="10" spans="1:2" ht="16.2" x14ac:dyDescent="0.3">
      <c r="A10" s="49" t="s">
        <v>86</v>
      </c>
      <c r="B10" s="50" t="s">
        <v>87</v>
      </c>
    </row>
    <row r="11" spans="1:2" ht="43.2" x14ac:dyDescent="0.3">
      <c r="A11" s="49" t="s">
        <v>24</v>
      </c>
      <c r="B11" s="50" t="s">
        <v>88</v>
      </c>
    </row>
    <row r="12" spans="1:2" ht="16.2" x14ac:dyDescent="0.3">
      <c r="A12" s="49" t="s">
        <v>89</v>
      </c>
      <c r="B12" s="51" t="s">
        <v>90</v>
      </c>
    </row>
    <row r="13" spans="1:2" ht="16.2" x14ac:dyDescent="0.3">
      <c r="A13" s="49" t="s">
        <v>91</v>
      </c>
      <c r="B13" s="51" t="s">
        <v>92</v>
      </c>
    </row>
    <row r="14" spans="1:2" x14ac:dyDescent="0.3">
      <c r="A14" s="49" t="s">
        <v>28</v>
      </c>
      <c r="B14" s="51" t="s">
        <v>93</v>
      </c>
    </row>
    <row r="15" spans="1:2" x14ac:dyDescent="0.3">
      <c r="A15" s="49" t="s">
        <v>29</v>
      </c>
      <c r="B15" s="51" t="s">
        <v>94</v>
      </c>
    </row>
    <row r="16" spans="1:2" x14ac:dyDescent="0.3">
      <c r="A16" s="49" t="s">
        <v>30</v>
      </c>
      <c r="B16" s="51" t="s">
        <v>95</v>
      </c>
    </row>
    <row r="17" spans="1:2" ht="28.8" x14ac:dyDescent="0.3">
      <c r="A17" s="49" t="s">
        <v>31</v>
      </c>
      <c r="B17" s="51" t="s">
        <v>96</v>
      </c>
    </row>
    <row r="18" spans="1:2" x14ac:dyDescent="0.3">
      <c r="A18" s="49" t="s">
        <v>32</v>
      </c>
      <c r="B18" s="51" t="s">
        <v>97</v>
      </c>
    </row>
    <row r="19" spans="1:2" x14ac:dyDescent="0.3">
      <c r="A19" s="49" t="s">
        <v>33</v>
      </c>
      <c r="B19" s="51" t="s">
        <v>98</v>
      </c>
    </row>
    <row r="20" spans="1:2" ht="28.8" x14ac:dyDescent="0.3">
      <c r="A20" s="49" t="s">
        <v>34</v>
      </c>
      <c r="B20" s="51" t="s">
        <v>99</v>
      </c>
    </row>
    <row r="21" spans="1:2" x14ac:dyDescent="0.3">
      <c r="A21" s="49" t="s">
        <v>35</v>
      </c>
      <c r="B21" s="51" t="s">
        <v>100</v>
      </c>
    </row>
    <row r="22" spans="1:2" ht="16.2" x14ac:dyDescent="0.3">
      <c r="A22" s="49" t="s">
        <v>101</v>
      </c>
      <c r="B22" s="51" t="s">
        <v>102</v>
      </c>
    </row>
    <row r="23" spans="1:2" ht="43.2" x14ac:dyDescent="0.3">
      <c r="A23" s="49" t="s">
        <v>103</v>
      </c>
      <c r="B23" s="51" t="s">
        <v>104</v>
      </c>
    </row>
    <row r="24" spans="1:2" x14ac:dyDescent="0.3">
      <c r="A24" s="49" t="s">
        <v>36</v>
      </c>
      <c r="B24" s="51" t="s">
        <v>105</v>
      </c>
    </row>
    <row r="25" spans="1:2" x14ac:dyDescent="0.3">
      <c r="A25" s="49" t="s">
        <v>37</v>
      </c>
      <c r="B25" s="51" t="s">
        <v>106</v>
      </c>
    </row>
    <row r="26" spans="1:2" x14ac:dyDescent="0.3">
      <c r="A26" s="49" t="s">
        <v>38</v>
      </c>
      <c r="B26" s="51" t="s">
        <v>107</v>
      </c>
    </row>
    <row r="27" spans="1:2" x14ac:dyDescent="0.3">
      <c r="A27" s="49" t="s">
        <v>39</v>
      </c>
      <c r="B27" s="51" t="s">
        <v>108</v>
      </c>
    </row>
    <row r="28" spans="1:2" x14ac:dyDescent="0.3">
      <c r="A28" s="49" t="s">
        <v>40</v>
      </c>
      <c r="B28" s="51" t="s">
        <v>109</v>
      </c>
    </row>
    <row r="29" spans="1:2" x14ac:dyDescent="0.3">
      <c r="A29" s="49" t="s">
        <v>41</v>
      </c>
      <c r="B29" s="51" t="s">
        <v>110</v>
      </c>
    </row>
    <row r="30" spans="1:2" x14ac:dyDescent="0.3">
      <c r="A30" s="49" t="s">
        <v>42</v>
      </c>
      <c r="B30" s="51" t="s">
        <v>111</v>
      </c>
    </row>
    <row r="31" spans="1:2" x14ac:dyDescent="0.3">
      <c r="A31" s="49" t="s">
        <v>43</v>
      </c>
      <c r="B31" s="51" t="s">
        <v>112</v>
      </c>
    </row>
    <row r="32" spans="1:2" x14ac:dyDescent="0.3">
      <c r="A32" s="49" t="s">
        <v>44</v>
      </c>
      <c r="B32" s="51" t="s">
        <v>113</v>
      </c>
    </row>
    <row r="33" spans="1:2" x14ac:dyDescent="0.3">
      <c r="A33" s="49" t="s">
        <v>45</v>
      </c>
      <c r="B33" s="51" t="s">
        <v>114</v>
      </c>
    </row>
    <row r="34" spans="1:2" x14ac:dyDescent="0.3">
      <c r="A34" s="49" t="s">
        <v>46</v>
      </c>
      <c r="B34" s="51" t="s">
        <v>115</v>
      </c>
    </row>
    <row r="35" spans="1:2" x14ac:dyDescent="0.3">
      <c r="A35" s="49" t="s">
        <v>47</v>
      </c>
      <c r="B35" s="51" t="s">
        <v>116</v>
      </c>
    </row>
    <row r="36" spans="1:2" x14ac:dyDescent="0.3">
      <c r="A36" s="49" t="s">
        <v>48</v>
      </c>
      <c r="B36" s="51" t="s">
        <v>117</v>
      </c>
    </row>
    <row r="37" spans="1:2" ht="28.8" x14ac:dyDescent="0.3">
      <c r="A37" s="49" t="s">
        <v>49</v>
      </c>
      <c r="B37" s="51" t="s">
        <v>118</v>
      </c>
    </row>
    <row r="38" spans="1:2" x14ac:dyDescent="0.3">
      <c r="A38" s="49" t="s">
        <v>119</v>
      </c>
      <c r="B38" s="51" t="s">
        <v>120</v>
      </c>
    </row>
    <row r="39" spans="1:2" x14ac:dyDescent="0.3">
      <c r="A39" s="52" t="s">
        <v>121</v>
      </c>
      <c r="B39" s="53" t="s">
        <v>122</v>
      </c>
    </row>
  </sheetData>
  <mergeCells count="2">
    <mergeCell ref="A1:A2"/>
    <mergeCell ref="B1:B2"/>
  </mergeCells>
  <pageMargins left="0.70866141732283472" right="0.70866141732283472" top="0.78740157480314965" bottom="0.78740157480314965" header="0.31496062992125984" footer="0.31496062992125984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20</v>
      </c>
      <c r="B1" s="2" t="s">
        <v>0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1</v>
      </c>
      <c r="C2" s="6">
        <v>551.57595916577907</v>
      </c>
      <c r="D2" s="7">
        <f t="shared" ref="D2:D10" si="0">C2/$C$11</f>
        <v>0.36750760613959887</v>
      </c>
      <c r="E2" s="6">
        <v>20276</v>
      </c>
      <c r="F2" s="6">
        <v>1888</v>
      </c>
      <c r="G2" s="6">
        <f>(C2*10000)/E2</f>
        <v>272.0339116027713</v>
      </c>
      <c r="H2" s="6">
        <f>(C2*10000)/F2</f>
        <v>2921.4828345645078</v>
      </c>
      <c r="I2" s="6">
        <f>(C2*10000)/(E2+F2)</f>
        <v>248.86119796326432</v>
      </c>
    </row>
    <row r="3" spans="1:9" ht="15" customHeight="1" x14ac:dyDescent="0.3">
      <c r="A3" s="8">
        <v>12</v>
      </c>
      <c r="B3" s="8" t="s">
        <v>2</v>
      </c>
      <c r="C3" s="9">
        <v>262.01789429829898</v>
      </c>
      <c r="D3" s="10">
        <f t="shared" si="0"/>
        <v>0.17457898136993455</v>
      </c>
      <c r="E3" s="9">
        <v>785</v>
      </c>
      <c r="F3" s="9">
        <v>7731</v>
      </c>
      <c r="G3" s="9">
        <f t="shared" ref="G3:G10" si="1">(C3*10000)/E3</f>
        <v>3337.8075706789677</v>
      </c>
      <c r="H3" s="9">
        <f t="shared" ref="H3:H10" si="2">(C3*10000)/F3</f>
        <v>338.9185025201125</v>
      </c>
      <c r="I3" s="9">
        <f t="shared" ref="I3:I10" si="3">(C3*10000)/(E3+F3)</f>
        <v>307.67718917132339</v>
      </c>
    </row>
    <row r="4" spans="1:9" ht="15" customHeight="1" x14ac:dyDescent="0.3">
      <c r="A4" s="8">
        <v>13</v>
      </c>
      <c r="B4" s="8" t="s">
        <v>3</v>
      </c>
      <c r="C4" s="9">
        <v>126.85164213175699</v>
      </c>
      <c r="D4" s="10">
        <f t="shared" si="0"/>
        <v>8.4519534544665542E-2</v>
      </c>
      <c r="E4" s="9">
        <v>2998</v>
      </c>
      <c r="F4" s="9">
        <v>3010</v>
      </c>
      <c r="G4" s="9">
        <f t="shared" si="1"/>
        <v>423.12088769765506</v>
      </c>
      <c r="H4" s="9">
        <f t="shared" si="2"/>
        <v>421.43402701580396</v>
      </c>
      <c r="I4" s="9">
        <f t="shared" si="3"/>
        <v>211.13788637110019</v>
      </c>
    </row>
    <row r="5" spans="1:9" ht="15" customHeight="1" x14ac:dyDescent="0.3">
      <c r="A5" s="8">
        <v>14</v>
      </c>
      <c r="B5" s="8" t="s">
        <v>4</v>
      </c>
      <c r="C5" s="9">
        <v>235.49683644435001</v>
      </c>
      <c r="D5" s="10">
        <f t="shared" si="0"/>
        <v>0.15690835899738625</v>
      </c>
      <c r="E5" s="9">
        <v>14208</v>
      </c>
      <c r="F5" s="9">
        <v>4364</v>
      </c>
      <c r="G5" s="9">
        <f t="shared" si="1"/>
        <v>165.74946258752112</v>
      </c>
      <c r="H5" s="9">
        <f t="shared" si="2"/>
        <v>539.63528057825386</v>
      </c>
      <c r="I5" s="9">
        <f t="shared" si="3"/>
        <v>126.80208725196533</v>
      </c>
    </row>
    <row r="6" spans="1:9" ht="15" customHeight="1" x14ac:dyDescent="0.3">
      <c r="A6" s="8">
        <v>15</v>
      </c>
      <c r="B6" s="8" t="s">
        <v>5</v>
      </c>
      <c r="C6" s="9">
        <v>156.256471454354</v>
      </c>
      <c r="D6" s="10">
        <f t="shared" si="0"/>
        <v>0.10411157486787906</v>
      </c>
      <c r="E6" s="9">
        <v>825</v>
      </c>
      <c r="F6" s="9">
        <v>3478</v>
      </c>
      <c r="G6" s="9">
        <f t="shared" si="1"/>
        <v>1894.0178358103515</v>
      </c>
      <c r="H6" s="9">
        <f t="shared" si="2"/>
        <v>449.27105076007479</v>
      </c>
      <c r="I6" s="9">
        <f t="shared" si="3"/>
        <v>363.13379375866606</v>
      </c>
    </row>
    <row r="7" spans="1:9" ht="15" customHeight="1" x14ac:dyDescent="0.3">
      <c r="A7" s="8">
        <v>16</v>
      </c>
      <c r="B7" s="8" t="s">
        <v>6</v>
      </c>
      <c r="C7" s="9">
        <v>45.576052580681598</v>
      </c>
      <c r="D7" s="10">
        <f t="shared" si="0"/>
        <v>3.0366707799504761E-2</v>
      </c>
      <c r="E7" s="9">
        <v>3</v>
      </c>
      <c r="F7" s="9">
        <v>19</v>
      </c>
      <c r="G7" s="9">
        <f t="shared" si="1"/>
        <v>151920.17526893868</v>
      </c>
      <c r="H7" s="9">
        <f t="shared" si="2"/>
        <v>23987.396095095581</v>
      </c>
      <c r="I7" s="9">
        <f t="shared" si="3"/>
        <v>20716.387536673454</v>
      </c>
    </row>
    <row r="8" spans="1:9" ht="15" customHeight="1" x14ac:dyDescent="0.3">
      <c r="A8" s="8">
        <v>17</v>
      </c>
      <c r="B8" s="8" t="s">
        <v>7</v>
      </c>
      <c r="C8" s="9">
        <v>27.6063270200513</v>
      </c>
      <c r="D8" s="10">
        <f t="shared" si="0"/>
        <v>1.8393722548731836E-2</v>
      </c>
      <c r="E8" s="9">
        <v>2</v>
      </c>
      <c r="F8" s="9">
        <v>55</v>
      </c>
      <c r="G8" s="9">
        <f t="shared" si="1"/>
        <v>138031.63510025651</v>
      </c>
      <c r="H8" s="9">
        <f t="shared" si="2"/>
        <v>5019.3321854638725</v>
      </c>
      <c r="I8" s="9">
        <f t="shared" si="3"/>
        <v>4843.2152666756665</v>
      </c>
    </row>
    <row r="9" spans="1:9" ht="15" customHeight="1" x14ac:dyDescent="0.3">
      <c r="A9" s="8">
        <v>18</v>
      </c>
      <c r="B9" s="8" t="s">
        <v>8</v>
      </c>
      <c r="C9" s="9">
        <v>45.315944504233499</v>
      </c>
      <c r="D9" s="10">
        <f t="shared" si="0"/>
        <v>3.0193401303954096E-2</v>
      </c>
      <c r="E9" s="9">
        <v>0</v>
      </c>
      <c r="F9" s="9">
        <v>0</v>
      </c>
      <c r="G9" s="9">
        <v>0</v>
      </c>
      <c r="H9" s="9">
        <v>0</v>
      </c>
      <c r="I9" s="9">
        <v>0</v>
      </c>
    </row>
    <row r="10" spans="1:9" ht="15" customHeight="1" x14ac:dyDescent="0.3">
      <c r="A10" s="8">
        <v>19</v>
      </c>
      <c r="B10" s="8" t="s">
        <v>9</v>
      </c>
      <c r="C10" s="9">
        <v>50.158772934594701</v>
      </c>
      <c r="D10" s="10">
        <f t="shared" si="0"/>
        <v>3.3420112428345063E-2</v>
      </c>
      <c r="E10" s="9">
        <v>48</v>
      </c>
      <c r="F10" s="9">
        <v>80</v>
      </c>
      <c r="G10" s="9">
        <f t="shared" si="1"/>
        <v>10449.744361373896</v>
      </c>
      <c r="H10" s="9">
        <f t="shared" si="2"/>
        <v>6269.8466168243376</v>
      </c>
      <c r="I10" s="9">
        <f t="shared" si="3"/>
        <v>3918.6541355152112</v>
      </c>
    </row>
    <row r="11" spans="1:9" ht="15" customHeight="1" x14ac:dyDescent="0.25">
      <c r="A11" s="62"/>
      <c r="B11" s="62"/>
      <c r="C11" s="11">
        <f>SUM(C2:C10)</f>
        <v>1500.8559005341001</v>
      </c>
      <c r="D11" s="12"/>
      <c r="E11" s="11">
        <f>SUM(E2:E10)</f>
        <v>39145</v>
      </c>
      <c r="F11" s="11">
        <f>SUM(F2:F10)</f>
        <v>20625</v>
      </c>
      <c r="G11" s="11">
        <f>(C11*10000)/E11</f>
        <v>383.40934998955169</v>
      </c>
      <c r="H11" s="11">
        <f>(C11*10000)/F11</f>
        <v>727.68770934986674</v>
      </c>
      <c r="I11" s="11">
        <f>(C11*10000)/(E11+F11)</f>
        <v>251.10522009939771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3" width="17.77734375" style="1" customWidth="1"/>
    <col min="4" max="4" width="12.77734375" style="1" customWidth="1"/>
    <col min="5" max="6" width="17.77734375" style="1" customWidth="1"/>
    <col min="7" max="9" width="20.77734375" style="1" customWidth="1"/>
    <col min="10" max="16384" width="11.5546875" style="1"/>
  </cols>
  <sheetData>
    <row r="1" spans="1:9" ht="49.95" customHeight="1" x14ac:dyDescent="0.25">
      <c r="A1" s="2" t="s">
        <v>26</v>
      </c>
      <c r="B1" s="2" t="s">
        <v>27</v>
      </c>
      <c r="C1" s="2" t="s">
        <v>21</v>
      </c>
      <c r="D1" s="2" t="s">
        <v>22</v>
      </c>
      <c r="E1" s="2" t="s">
        <v>23</v>
      </c>
      <c r="F1" s="2" t="s">
        <v>24</v>
      </c>
      <c r="G1" s="2" t="s">
        <v>50</v>
      </c>
      <c r="H1" s="2" t="s">
        <v>51</v>
      </c>
      <c r="I1" s="2" t="s">
        <v>52</v>
      </c>
    </row>
    <row r="2" spans="1:9" ht="15" customHeight="1" x14ac:dyDescent="0.3">
      <c r="A2" s="5">
        <v>11</v>
      </c>
      <c r="B2" s="5" t="s">
        <v>11</v>
      </c>
      <c r="C2" s="13" t="s">
        <v>53</v>
      </c>
      <c r="D2" s="13" t="s">
        <v>53</v>
      </c>
      <c r="E2" s="13" t="s">
        <v>53</v>
      </c>
      <c r="F2" s="13" t="s">
        <v>53</v>
      </c>
      <c r="G2" s="13" t="s">
        <v>53</v>
      </c>
      <c r="H2" s="13" t="s">
        <v>53</v>
      </c>
      <c r="I2" s="13" t="s">
        <v>53</v>
      </c>
    </row>
    <row r="3" spans="1:9" ht="15" customHeight="1" x14ac:dyDescent="0.3">
      <c r="A3" s="8">
        <v>12</v>
      </c>
      <c r="B3" s="8" t="s">
        <v>12</v>
      </c>
      <c r="C3" s="14" t="s">
        <v>53</v>
      </c>
      <c r="D3" s="14" t="s">
        <v>53</v>
      </c>
      <c r="E3" s="14" t="s">
        <v>53</v>
      </c>
      <c r="F3" s="14" t="s">
        <v>53</v>
      </c>
      <c r="G3" s="14" t="s">
        <v>53</v>
      </c>
      <c r="H3" s="14" t="s">
        <v>53</v>
      </c>
      <c r="I3" s="14" t="s">
        <v>53</v>
      </c>
    </row>
    <row r="4" spans="1:9" ht="15" customHeight="1" x14ac:dyDescent="0.3">
      <c r="A4" s="8">
        <v>13</v>
      </c>
      <c r="B4" s="8" t="s">
        <v>13</v>
      </c>
      <c r="C4" s="9">
        <v>996.16677431285996</v>
      </c>
      <c r="D4" s="10">
        <f>C4/$C$11</f>
        <v>0.66373245689900007</v>
      </c>
      <c r="E4" s="9">
        <v>30618</v>
      </c>
      <c r="F4" s="9">
        <v>16414</v>
      </c>
      <c r="G4" s="9">
        <f t="shared" ref="G4:G10" si="0">(C4*10000)/E4</f>
        <v>325.35331318598861</v>
      </c>
      <c r="H4" s="9">
        <f t="shared" ref="H4:H10" si="1">(C4*10000)/F4</f>
        <v>606.90067887952966</v>
      </c>
      <c r="I4" s="9">
        <f t="shared" ref="I4:I10" si="2">(C4*10000)/(E4+F4)</f>
        <v>211.80616905784572</v>
      </c>
    </row>
    <row r="5" spans="1:9" ht="15" customHeight="1" x14ac:dyDescent="0.3">
      <c r="A5" s="8">
        <v>21</v>
      </c>
      <c r="B5" s="8" t="s">
        <v>14</v>
      </c>
      <c r="C5" s="14" t="s">
        <v>53</v>
      </c>
      <c r="D5" s="14" t="s">
        <v>53</v>
      </c>
      <c r="E5" s="14" t="s">
        <v>53</v>
      </c>
      <c r="F5" s="14" t="s">
        <v>53</v>
      </c>
      <c r="G5" s="14" t="s">
        <v>53</v>
      </c>
      <c r="H5" s="14" t="s">
        <v>53</v>
      </c>
      <c r="I5" s="14" t="s">
        <v>53</v>
      </c>
    </row>
    <row r="6" spans="1:9" ht="15" customHeight="1" x14ac:dyDescent="0.3">
      <c r="A6" s="8">
        <v>22</v>
      </c>
      <c r="B6" s="8" t="s">
        <v>15</v>
      </c>
      <c r="C6" s="14" t="s">
        <v>53</v>
      </c>
      <c r="D6" s="14" t="s">
        <v>53</v>
      </c>
      <c r="E6" s="14" t="s">
        <v>53</v>
      </c>
      <c r="F6" s="14" t="s">
        <v>53</v>
      </c>
      <c r="G6" s="14" t="s">
        <v>53</v>
      </c>
      <c r="H6" s="14" t="s">
        <v>53</v>
      </c>
      <c r="I6" s="14" t="s">
        <v>53</v>
      </c>
    </row>
    <row r="7" spans="1:9" ht="15" customHeight="1" x14ac:dyDescent="0.3">
      <c r="A7" s="8">
        <v>23</v>
      </c>
      <c r="B7" s="8" t="s">
        <v>16</v>
      </c>
      <c r="C7" s="14" t="s">
        <v>53</v>
      </c>
      <c r="D7" s="14" t="s">
        <v>53</v>
      </c>
      <c r="E7" s="14" t="s">
        <v>53</v>
      </c>
      <c r="F7" s="14" t="s">
        <v>53</v>
      </c>
      <c r="G7" s="14" t="s">
        <v>53</v>
      </c>
      <c r="H7" s="14" t="s">
        <v>53</v>
      </c>
      <c r="I7" s="14" t="s">
        <v>53</v>
      </c>
    </row>
    <row r="8" spans="1:9" ht="15" customHeight="1" x14ac:dyDescent="0.3">
      <c r="A8" s="8">
        <v>31</v>
      </c>
      <c r="B8" s="8" t="s">
        <v>17</v>
      </c>
      <c r="C8" s="14" t="s">
        <v>53</v>
      </c>
      <c r="D8" s="14" t="s">
        <v>53</v>
      </c>
      <c r="E8" s="14" t="s">
        <v>53</v>
      </c>
      <c r="F8" s="14" t="s">
        <v>53</v>
      </c>
      <c r="G8" s="14" t="s">
        <v>53</v>
      </c>
      <c r="H8" s="14" t="s">
        <v>53</v>
      </c>
      <c r="I8" s="14" t="s">
        <v>53</v>
      </c>
    </row>
    <row r="9" spans="1:9" ht="15" customHeight="1" x14ac:dyDescent="0.3">
      <c r="A9" s="8">
        <v>32</v>
      </c>
      <c r="B9" s="8" t="s">
        <v>18</v>
      </c>
      <c r="C9" s="14" t="s">
        <v>53</v>
      </c>
      <c r="D9" s="14" t="s">
        <v>53</v>
      </c>
      <c r="E9" s="14" t="s">
        <v>53</v>
      </c>
      <c r="F9" s="14" t="s">
        <v>53</v>
      </c>
      <c r="G9" s="14" t="s">
        <v>53</v>
      </c>
      <c r="H9" s="14" t="s">
        <v>53</v>
      </c>
      <c r="I9" s="14" t="s">
        <v>53</v>
      </c>
    </row>
    <row r="10" spans="1:9" ht="15" customHeight="1" x14ac:dyDescent="0.3">
      <c r="A10" s="8">
        <v>33</v>
      </c>
      <c r="B10" s="8" t="s">
        <v>19</v>
      </c>
      <c r="C10" s="9">
        <v>504.68912622124094</v>
      </c>
      <c r="D10" s="10">
        <f>C10/$C$11</f>
        <v>0.33626754310100004</v>
      </c>
      <c r="E10" s="9">
        <v>8527</v>
      </c>
      <c r="F10" s="9">
        <v>4211</v>
      </c>
      <c r="G10" s="9">
        <f t="shared" si="0"/>
        <v>591.8718496789503</v>
      </c>
      <c r="H10" s="9">
        <f t="shared" si="1"/>
        <v>1198.501843318074</v>
      </c>
      <c r="I10" s="9">
        <f t="shared" si="2"/>
        <v>396.20750998684326</v>
      </c>
    </row>
    <row r="11" spans="1:9" ht="15" customHeight="1" x14ac:dyDescent="0.25">
      <c r="A11" s="62"/>
      <c r="B11" s="62"/>
      <c r="C11" s="11">
        <f>SUM(C2:C10)</f>
        <v>1500.8559005341008</v>
      </c>
      <c r="D11" s="12"/>
      <c r="E11" s="11">
        <f>SUM(E2:E10)</f>
        <v>39145</v>
      </c>
      <c r="F11" s="11">
        <f>SUM(F2:F10)</f>
        <v>20625</v>
      </c>
      <c r="G11" s="11">
        <f>(C11*10000)/E11</f>
        <v>383.40934998955186</v>
      </c>
      <c r="H11" s="11">
        <f>(C11*10000)/F11</f>
        <v>727.68770934986708</v>
      </c>
      <c r="I11" s="11">
        <f>(C11*10000)/(E11+F11)</f>
        <v>251.10522009939783</v>
      </c>
    </row>
    <row r="12" spans="1:9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20</v>
      </c>
      <c r="B1" s="2" t="s">
        <v>0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1</v>
      </c>
      <c r="C2" s="15">
        <v>90.146940013886493</v>
      </c>
      <c r="D2" s="15">
        <v>135.41061878289401</v>
      </c>
      <c r="E2" s="15">
        <v>416.16534038288506</v>
      </c>
      <c r="F2" s="15">
        <v>45.263678769007512</v>
      </c>
      <c r="G2" s="15">
        <v>90.146940013886493</v>
      </c>
      <c r="H2" s="16">
        <f>E2/SUM($E2:$G2)</f>
        <v>0.75450231915891819</v>
      </c>
      <c r="I2" s="16">
        <f t="shared" ref="I2:J2" si="0">F2/SUM($E2:$G2)</f>
        <v>8.2062457612303727E-2</v>
      </c>
      <c r="J2" s="16">
        <f t="shared" si="0"/>
        <v>0.1634352232287781</v>
      </c>
    </row>
    <row r="3" spans="1:10" ht="15" customHeight="1" x14ac:dyDescent="0.3">
      <c r="A3" s="8">
        <v>12</v>
      </c>
      <c r="B3" s="8" t="s">
        <v>2</v>
      </c>
      <c r="C3" s="17">
        <v>80.76225357471229</v>
      </c>
      <c r="D3" s="17">
        <v>97.525386365697912</v>
      </c>
      <c r="E3" s="17">
        <v>164.49250793260109</v>
      </c>
      <c r="F3" s="17">
        <v>16.763132790985622</v>
      </c>
      <c r="G3" s="17">
        <v>80.76225357471229</v>
      </c>
      <c r="H3" s="18">
        <f t="shared" ref="H3:H11" si="1">E3/SUM($E3:$G3)</f>
        <v>0.62779112233201761</v>
      </c>
      <c r="I3" s="18">
        <f t="shared" ref="I3:I11" si="2">F3/SUM($E3:$G3)</f>
        <v>6.3977053307287979E-2</v>
      </c>
      <c r="J3" s="18">
        <f t="shared" ref="J3:J11" si="3">G3/SUM($E3:$G3)</f>
        <v>0.30823182436069441</v>
      </c>
    </row>
    <row r="4" spans="1:10" ht="15" customHeight="1" x14ac:dyDescent="0.3">
      <c r="A4" s="8">
        <v>13</v>
      </c>
      <c r="B4" s="8" t="s">
        <v>3</v>
      </c>
      <c r="C4" s="17">
        <v>16.6765954897805</v>
      </c>
      <c r="D4" s="17">
        <v>26.982872401254298</v>
      </c>
      <c r="E4" s="17">
        <v>99.868769730502692</v>
      </c>
      <c r="F4" s="17">
        <v>10.306276911473798</v>
      </c>
      <c r="G4" s="17">
        <v>16.6765954897805</v>
      </c>
      <c r="H4" s="18">
        <f t="shared" si="1"/>
        <v>0.78728795348799663</v>
      </c>
      <c r="I4" s="18">
        <f t="shared" si="2"/>
        <v>8.1246696836363999E-2</v>
      </c>
      <c r="J4" s="18">
        <f t="shared" si="3"/>
        <v>0.13146534967563936</v>
      </c>
    </row>
    <row r="5" spans="1:10" ht="15" customHeight="1" x14ac:dyDescent="0.3">
      <c r="A5" s="8">
        <v>14</v>
      </c>
      <c r="B5" s="8" t="s">
        <v>4</v>
      </c>
      <c r="C5" s="17">
        <v>5.3263997173202</v>
      </c>
      <c r="D5" s="17">
        <v>14.2666106958961</v>
      </c>
      <c r="E5" s="17">
        <v>221.2302257484539</v>
      </c>
      <c r="F5" s="17">
        <v>8.9402109785758999</v>
      </c>
      <c r="G5" s="17">
        <v>5.3263997173202</v>
      </c>
      <c r="H5" s="18">
        <f t="shared" si="1"/>
        <v>0.93941909831443782</v>
      </c>
      <c r="I5" s="18">
        <f t="shared" si="2"/>
        <v>3.7963189287634237E-2</v>
      </c>
      <c r="J5" s="18">
        <f t="shared" si="3"/>
        <v>2.2617712397928012E-2</v>
      </c>
    </row>
    <row r="6" spans="1:10" ht="15" customHeight="1" x14ac:dyDescent="0.3">
      <c r="A6" s="8">
        <v>15</v>
      </c>
      <c r="B6" s="8" t="s">
        <v>5</v>
      </c>
      <c r="C6" s="14" t="s">
        <v>53</v>
      </c>
      <c r="D6" s="14" t="s">
        <v>53</v>
      </c>
      <c r="E6" s="17">
        <v>156.256471454354</v>
      </c>
      <c r="F6" s="14" t="s">
        <v>53</v>
      </c>
      <c r="G6" s="14" t="s">
        <v>53</v>
      </c>
      <c r="H6" s="14" t="s">
        <v>53</v>
      </c>
      <c r="I6" s="14" t="s">
        <v>53</v>
      </c>
      <c r="J6" s="14" t="s">
        <v>53</v>
      </c>
    </row>
    <row r="7" spans="1:10" ht="15" customHeight="1" x14ac:dyDescent="0.3">
      <c r="A7" s="8">
        <v>16</v>
      </c>
      <c r="B7" s="8" t="s">
        <v>6</v>
      </c>
      <c r="C7" s="14" t="s">
        <v>53</v>
      </c>
      <c r="D7" s="14" t="s">
        <v>53</v>
      </c>
      <c r="E7" s="17">
        <v>45.576052580681598</v>
      </c>
      <c r="F7" s="14" t="s">
        <v>53</v>
      </c>
      <c r="G7" s="14" t="s">
        <v>53</v>
      </c>
      <c r="H7" s="14" t="s">
        <v>53</v>
      </c>
      <c r="I7" s="14" t="s">
        <v>53</v>
      </c>
      <c r="J7" s="14" t="s">
        <v>53</v>
      </c>
    </row>
    <row r="8" spans="1:10" ht="15" customHeight="1" x14ac:dyDescent="0.3">
      <c r="A8" s="8">
        <v>17</v>
      </c>
      <c r="B8" s="8" t="s">
        <v>7</v>
      </c>
      <c r="C8" s="14" t="s">
        <v>53</v>
      </c>
      <c r="D8" s="14" t="s">
        <v>53</v>
      </c>
      <c r="E8" s="17">
        <v>27.6063270200513</v>
      </c>
      <c r="F8" s="14" t="s">
        <v>53</v>
      </c>
      <c r="G8" s="14" t="s">
        <v>53</v>
      </c>
      <c r="H8" s="14" t="s">
        <v>53</v>
      </c>
      <c r="I8" s="14" t="s">
        <v>53</v>
      </c>
      <c r="J8" s="14" t="s">
        <v>53</v>
      </c>
    </row>
    <row r="9" spans="1:10" ht="15" customHeight="1" x14ac:dyDescent="0.3">
      <c r="A9" s="8">
        <v>18</v>
      </c>
      <c r="B9" s="8" t="s">
        <v>8</v>
      </c>
      <c r="C9" s="14" t="s">
        <v>53</v>
      </c>
      <c r="D9" s="14" t="s">
        <v>53</v>
      </c>
      <c r="E9" s="17">
        <v>45.315944504233499</v>
      </c>
      <c r="F9" s="14" t="s">
        <v>53</v>
      </c>
      <c r="G9" s="14" t="s">
        <v>53</v>
      </c>
      <c r="H9" s="14" t="s">
        <v>53</v>
      </c>
      <c r="I9" s="14" t="s">
        <v>53</v>
      </c>
      <c r="J9" s="14" t="s">
        <v>53</v>
      </c>
    </row>
    <row r="10" spans="1:10" ht="15" customHeight="1" x14ac:dyDescent="0.3">
      <c r="A10" s="8">
        <v>19</v>
      </c>
      <c r="B10" s="8" t="s">
        <v>9</v>
      </c>
      <c r="C10" s="14" t="s">
        <v>53</v>
      </c>
      <c r="D10" s="14" t="s">
        <v>53</v>
      </c>
      <c r="E10" s="17">
        <v>50.158772934594701</v>
      </c>
      <c r="F10" s="14" t="s">
        <v>53</v>
      </c>
      <c r="G10" s="14" t="s">
        <v>53</v>
      </c>
      <c r="H10" s="14" t="s">
        <v>53</v>
      </c>
      <c r="I10" s="14" t="s">
        <v>53</v>
      </c>
      <c r="J10" s="14" t="s">
        <v>53</v>
      </c>
    </row>
    <row r="11" spans="1:10" ht="15" customHeight="1" x14ac:dyDescent="0.25">
      <c r="A11" s="62"/>
      <c r="B11" s="62"/>
      <c r="C11" s="11">
        <f>SUM(C2:C10)</f>
        <v>192.91218879569948</v>
      </c>
      <c r="D11" s="11">
        <f t="shared" ref="D11:G11" si="4">SUM(D2:D10)</f>
        <v>274.18548824574231</v>
      </c>
      <c r="E11" s="11">
        <f t="shared" si="4"/>
        <v>1226.670412288358</v>
      </c>
      <c r="F11" s="11">
        <f t="shared" si="4"/>
        <v>81.273299450042842</v>
      </c>
      <c r="G11" s="11">
        <f t="shared" si="4"/>
        <v>192.91218879569948</v>
      </c>
      <c r="H11" s="19">
        <f t="shared" si="1"/>
        <v>0.81731391524784647</v>
      </c>
      <c r="I11" s="19">
        <f t="shared" si="2"/>
        <v>5.4151300881797253E-2</v>
      </c>
      <c r="J11" s="19">
        <f t="shared" si="3"/>
        <v>0.12853478387035625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2.77734375" style="1" customWidth="1"/>
    <col min="5" max="10" width="17.77734375" style="1" customWidth="1"/>
    <col min="11" max="16384" width="11.5546875" style="1"/>
  </cols>
  <sheetData>
    <row r="1" spans="1:10" ht="49.95" customHeight="1" x14ac:dyDescent="0.25">
      <c r="A1" s="2" t="s">
        <v>10</v>
      </c>
      <c r="B1" s="2" t="s">
        <v>27</v>
      </c>
      <c r="C1" s="2" t="s">
        <v>28</v>
      </c>
      <c r="D1" s="2" t="s">
        <v>29</v>
      </c>
      <c r="E1" s="2" t="s">
        <v>30</v>
      </c>
      <c r="F1" s="2" t="s">
        <v>31</v>
      </c>
      <c r="G1" s="2" t="s">
        <v>32</v>
      </c>
      <c r="H1" s="2" t="s">
        <v>33</v>
      </c>
      <c r="I1" s="2" t="s">
        <v>34</v>
      </c>
      <c r="J1" s="2" t="s">
        <v>35</v>
      </c>
    </row>
    <row r="2" spans="1:10" ht="15" customHeight="1" x14ac:dyDescent="0.3">
      <c r="A2" s="5">
        <v>11</v>
      </c>
      <c r="B2" s="5" t="s">
        <v>11</v>
      </c>
      <c r="C2" s="13" t="s">
        <v>53</v>
      </c>
      <c r="D2" s="13" t="s">
        <v>53</v>
      </c>
      <c r="E2" s="13" t="s">
        <v>53</v>
      </c>
      <c r="F2" s="13" t="s">
        <v>53</v>
      </c>
      <c r="G2" s="13" t="s">
        <v>53</v>
      </c>
      <c r="H2" s="13" t="s">
        <v>53</v>
      </c>
      <c r="I2" s="13" t="s">
        <v>53</v>
      </c>
      <c r="J2" s="13" t="s">
        <v>53</v>
      </c>
    </row>
    <row r="3" spans="1:10" ht="15" customHeight="1" x14ac:dyDescent="0.3">
      <c r="A3" s="8">
        <v>12</v>
      </c>
      <c r="B3" s="8" t="s">
        <v>12</v>
      </c>
      <c r="C3" s="14" t="s">
        <v>53</v>
      </c>
      <c r="D3" s="14" t="s">
        <v>53</v>
      </c>
      <c r="E3" s="14" t="s">
        <v>53</v>
      </c>
      <c r="F3" s="14" t="s">
        <v>53</v>
      </c>
      <c r="G3" s="14" t="s">
        <v>53</v>
      </c>
      <c r="H3" s="14" t="s">
        <v>53</v>
      </c>
      <c r="I3" s="14" t="s">
        <v>53</v>
      </c>
      <c r="J3" s="14" t="s">
        <v>53</v>
      </c>
    </row>
    <row r="4" spans="1:10" ht="15" customHeight="1" x14ac:dyDescent="0.3">
      <c r="A4" s="8">
        <v>13</v>
      </c>
      <c r="B4" s="8" t="s">
        <v>13</v>
      </c>
      <c r="C4" s="17">
        <v>131.75153274541</v>
      </c>
      <c r="D4" s="17">
        <v>178.634506587033</v>
      </c>
      <c r="E4" s="17">
        <v>817.53226772582696</v>
      </c>
      <c r="F4" s="17">
        <v>46.882973841622999</v>
      </c>
      <c r="G4" s="17">
        <v>131.75153274541</v>
      </c>
      <c r="H4" s="18">
        <f t="shared" ref="H4:H11" si="0">E4/SUM($E4:$G4)</f>
        <v>0.82067811214617925</v>
      </c>
      <c r="I4" s="18">
        <f t="shared" ref="I4:I11" si="1">F4/SUM($E4:$G4)</f>
        <v>4.7063378392601107E-2</v>
      </c>
      <c r="J4" s="18">
        <f t="shared" ref="J4:J11" si="2">G4/SUM($E4:$G4)</f>
        <v>0.13225850946121961</v>
      </c>
    </row>
    <row r="5" spans="1:10" ht="15" customHeight="1" x14ac:dyDescent="0.3">
      <c r="A5" s="8">
        <v>21</v>
      </c>
      <c r="B5" s="8" t="s">
        <v>14</v>
      </c>
      <c r="C5" s="14" t="s">
        <v>53</v>
      </c>
      <c r="D5" s="14" t="s">
        <v>53</v>
      </c>
      <c r="E5" s="14" t="s">
        <v>53</v>
      </c>
      <c r="F5" s="14" t="s">
        <v>53</v>
      </c>
      <c r="G5" s="14" t="s">
        <v>53</v>
      </c>
      <c r="H5" s="14" t="s">
        <v>53</v>
      </c>
      <c r="I5" s="14" t="s">
        <v>53</v>
      </c>
      <c r="J5" s="14" t="s">
        <v>53</v>
      </c>
    </row>
    <row r="6" spans="1:10" ht="15" customHeight="1" x14ac:dyDescent="0.3">
      <c r="A6" s="8">
        <v>22</v>
      </c>
      <c r="B6" s="8" t="s">
        <v>15</v>
      </c>
      <c r="C6" s="14" t="s">
        <v>53</v>
      </c>
      <c r="D6" s="14" t="s">
        <v>53</v>
      </c>
      <c r="E6" s="14" t="s">
        <v>53</v>
      </c>
      <c r="F6" s="14" t="s">
        <v>53</v>
      </c>
      <c r="G6" s="14" t="s">
        <v>53</v>
      </c>
      <c r="H6" s="14" t="s">
        <v>53</v>
      </c>
      <c r="I6" s="14" t="s">
        <v>53</v>
      </c>
      <c r="J6" s="14" t="s">
        <v>53</v>
      </c>
    </row>
    <row r="7" spans="1:10" ht="15" customHeight="1" x14ac:dyDescent="0.3">
      <c r="A7" s="8">
        <v>23</v>
      </c>
      <c r="B7" s="8" t="s">
        <v>16</v>
      </c>
      <c r="C7" s="14" t="s">
        <v>53</v>
      </c>
      <c r="D7" s="14" t="s">
        <v>53</v>
      </c>
      <c r="E7" s="14" t="s">
        <v>53</v>
      </c>
      <c r="F7" s="14" t="s">
        <v>53</v>
      </c>
      <c r="G7" s="14" t="s">
        <v>53</v>
      </c>
      <c r="H7" s="14" t="s">
        <v>53</v>
      </c>
      <c r="I7" s="14" t="s">
        <v>53</v>
      </c>
      <c r="J7" s="14" t="s">
        <v>53</v>
      </c>
    </row>
    <row r="8" spans="1:10" ht="15" customHeight="1" x14ac:dyDescent="0.3">
      <c r="A8" s="8">
        <v>31</v>
      </c>
      <c r="B8" s="8" t="s">
        <v>17</v>
      </c>
      <c r="C8" s="14" t="s">
        <v>53</v>
      </c>
      <c r="D8" s="14" t="s">
        <v>53</v>
      </c>
      <c r="E8" s="14" t="s">
        <v>53</v>
      </c>
      <c r="F8" s="14" t="s">
        <v>53</v>
      </c>
      <c r="G8" s="14" t="s">
        <v>53</v>
      </c>
      <c r="H8" s="14" t="s">
        <v>53</v>
      </c>
      <c r="I8" s="14" t="s">
        <v>53</v>
      </c>
      <c r="J8" s="14" t="s">
        <v>53</v>
      </c>
    </row>
    <row r="9" spans="1:10" ht="15" customHeight="1" x14ac:dyDescent="0.3">
      <c r="A9" s="8">
        <v>32</v>
      </c>
      <c r="B9" s="8" t="s">
        <v>18</v>
      </c>
      <c r="C9" s="14" t="s">
        <v>53</v>
      </c>
      <c r="D9" s="14" t="s">
        <v>53</v>
      </c>
      <c r="E9" s="14" t="s">
        <v>53</v>
      </c>
      <c r="F9" s="14" t="s">
        <v>53</v>
      </c>
      <c r="G9" s="14" t="s">
        <v>53</v>
      </c>
      <c r="H9" s="14" t="s">
        <v>53</v>
      </c>
      <c r="I9" s="14" t="s">
        <v>53</v>
      </c>
      <c r="J9" s="14" t="s">
        <v>53</v>
      </c>
    </row>
    <row r="10" spans="1:10" ht="15" customHeight="1" x14ac:dyDescent="0.3">
      <c r="A10" s="8">
        <v>33</v>
      </c>
      <c r="B10" s="8" t="s">
        <v>19</v>
      </c>
      <c r="C10" s="17">
        <v>61.160656050288807</v>
      </c>
      <c r="D10" s="17">
        <v>95.550981658709503</v>
      </c>
      <c r="E10" s="17">
        <v>409.13814456253147</v>
      </c>
      <c r="F10" s="17">
        <v>34.390325608420696</v>
      </c>
      <c r="G10" s="17">
        <v>61.160656050288807</v>
      </c>
      <c r="H10" s="18">
        <f t="shared" si="0"/>
        <v>0.81067358757235686</v>
      </c>
      <c r="I10" s="18">
        <f t="shared" si="1"/>
        <v>6.81416020707864E-2</v>
      </c>
      <c r="J10" s="18">
        <f t="shared" si="2"/>
        <v>0.1211848103568567</v>
      </c>
    </row>
    <row r="11" spans="1:10" ht="15" customHeight="1" x14ac:dyDescent="0.25">
      <c r="A11" s="62"/>
      <c r="B11" s="62"/>
      <c r="C11" s="11">
        <f>SUM(C2:C10)</f>
        <v>192.9121887956988</v>
      </c>
      <c r="D11" s="11">
        <f t="shared" ref="D11:G11" si="3">SUM(D2:D10)</f>
        <v>274.18548824574248</v>
      </c>
      <c r="E11" s="11">
        <f t="shared" si="3"/>
        <v>1226.6704122883584</v>
      </c>
      <c r="F11" s="11">
        <f t="shared" si="3"/>
        <v>81.273299450043694</v>
      </c>
      <c r="G11" s="11">
        <f t="shared" si="3"/>
        <v>192.9121887956988</v>
      </c>
      <c r="H11" s="19">
        <f t="shared" si="0"/>
        <v>0.81731391524784658</v>
      </c>
      <c r="I11" s="19">
        <f t="shared" si="1"/>
        <v>5.4151300881797808E-2</v>
      </c>
      <c r="J11" s="19">
        <f t="shared" si="2"/>
        <v>0.12853478387035575</v>
      </c>
    </row>
    <row r="12" spans="1:10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6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L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12" width="17.77734375" style="1" customWidth="1"/>
    <col min="13" max="16384" width="11.5546875" style="1"/>
  </cols>
  <sheetData>
    <row r="1" spans="1:12" ht="49.95" customHeight="1" x14ac:dyDescent="0.25">
      <c r="A1" s="2" t="s">
        <v>20</v>
      </c>
      <c r="B1" s="2" t="s">
        <v>0</v>
      </c>
      <c r="C1" s="2" t="s">
        <v>36</v>
      </c>
      <c r="D1" s="2" t="s">
        <v>37</v>
      </c>
      <c r="E1" s="2" t="s">
        <v>38</v>
      </c>
      <c r="F1" s="2" t="s">
        <v>39</v>
      </c>
      <c r="G1" s="2" t="s">
        <v>40</v>
      </c>
      <c r="H1" s="2" t="s">
        <v>41</v>
      </c>
      <c r="I1" s="2" t="s">
        <v>42</v>
      </c>
      <c r="J1" s="2" t="s">
        <v>43</v>
      </c>
      <c r="K1" s="2" t="s">
        <v>44</v>
      </c>
      <c r="L1" s="2" t="s">
        <v>45</v>
      </c>
    </row>
    <row r="2" spans="1:12" ht="15" customHeight="1" x14ac:dyDescent="0.3">
      <c r="A2" s="20">
        <v>11</v>
      </c>
      <c r="B2" s="20" t="s">
        <v>1</v>
      </c>
      <c r="C2" s="21">
        <v>8.5688994622822392</v>
      </c>
      <c r="D2" s="21">
        <v>2.9906237471652699</v>
      </c>
      <c r="E2" s="15">
        <v>48.759341778319204</v>
      </c>
      <c r="F2" s="15">
        <v>302.84581580556596</v>
      </c>
      <c r="G2" s="15">
        <v>188.41127837244201</v>
      </c>
      <c r="H2" s="16">
        <v>1.5535302653948483E-2</v>
      </c>
      <c r="I2" s="16">
        <v>5.4219617397545895E-3</v>
      </c>
      <c r="J2" s="16">
        <v>8.8400048929008379E-2</v>
      </c>
      <c r="K2" s="16">
        <v>0.54905550318690832</v>
      </c>
      <c r="L2" s="16">
        <v>0.34158718349038036</v>
      </c>
    </row>
    <row r="3" spans="1:12" ht="15" customHeight="1" x14ac:dyDescent="0.3">
      <c r="A3" s="22">
        <v>12</v>
      </c>
      <c r="B3" s="22" t="s">
        <v>2</v>
      </c>
      <c r="C3" s="23">
        <v>2.3174038474087704</v>
      </c>
      <c r="D3" s="23">
        <v>3.6963132841035899</v>
      </c>
      <c r="E3" s="17">
        <v>40.233787959172702</v>
      </c>
      <c r="F3" s="17">
        <v>107.886708525598</v>
      </c>
      <c r="G3" s="17">
        <v>107.88368068201601</v>
      </c>
      <c r="H3" s="18">
        <v>8.8444487870377245E-3</v>
      </c>
      <c r="I3" s="18">
        <v>1.4107102471007014E-2</v>
      </c>
      <c r="J3" s="18">
        <v>0.15355358864676549</v>
      </c>
      <c r="K3" s="18">
        <v>0.4117532079804152</v>
      </c>
      <c r="L3" s="18">
        <v>0.41174165211477443</v>
      </c>
    </row>
    <row r="4" spans="1:12" ht="15" customHeight="1" x14ac:dyDescent="0.3">
      <c r="A4" s="22">
        <v>13</v>
      </c>
      <c r="B4" s="22" t="s">
        <v>3</v>
      </c>
      <c r="C4" s="23">
        <v>4.6182034542024102</v>
      </c>
      <c r="D4" s="23">
        <v>3.6194112046846501</v>
      </c>
      <c r="E4" s="17">
        <v>25.211666906452599</v>
      </c>
      <c r="F4" s="17">
        <v>58.055796174250602</v>
      </c>
      <c r="G4" s="17">
        <v>35.346564392161497</v>
      </c>
      <c r="H4" s="18">
        <v>3.6406335594818796E-2</v>
      </c>
      <c r="I4" s="18">
        <v>2.8532631851351405E-2</v>
      </c>
      <c r="J4" s="18">
        <v>0.19874923558551208</v>
      </c>
      <c r="K4" s="18">
        <v>0.45766688707074193</v>
      </c>
      <c r="L4" s="18">
        <v>0.27864490989757579</v>
      </c>
    </row>
    <row r="5" spans="1:12" ht="15" customHeight="1" x14ac:dyDescent="0.3">
      <c r="A5" s="22">
        <v>14</v>
      </c>
      <c r="B5" s="22" t="s">
        <v>4</v>
      </c>
      <c r="C5" s="23">
        <v>0</v>
      </c>
      <c r="D5" s="23">
        <v>0.44151418275163795</v>
      </c>
      <c r="E5" s="17">
        <v>50.1879960368355</v>
      </c>
      <c r="F5" s="17">
        <v>143.16271242596801</v>
      </c>
      <c r="G5" s="17">
        <v>41.704613798791698</v>
      </c>
      <c r="H5" s="18">
        <v>0</v>
      </c>
      <c r="I5" s="18">
        <v>1.8748200163443707E-3</v>
      </c>
      <c r="J5" s="18">
        <v>0.21311537256550808</v>
      </c>
      <c r="K5" s="18">
        <v>0.60791777328100349</v>
      </c>
      <c r="L5" s="18">
        <v>0.17709203413714403</v>
      </c>
    </row>
    <row r="6" spans="1:12" ht="15" customHeight="1" x14ac:dyDescent="0.3">
      <c r="A6" s="22">
        <v>15</v>
      </c>
      <c r="B6" s="22" t="s">
        <v>5</v>
      </c>
      <c r="C6" s="23">
        <v>3.3275607910604696</v>
      </c>
      <c r="D6" s="23">
        <v>2.2273171296399501</v>
      </c>
      <c r="E6" s="17">
        <v>20.3620374475883</v>
      </c>
      <c r="F6" s="17">
        <v>94.280908294491198</v>
      </c>
      <c r="G6" s="17">
        <v>36.058647791577997</v>
      </c>
      <c r="H6" s="18">
        <v>2.1295507060214408E-2</v>
      </c>
      <c r="I6" s="18">
        <v>1.4254239257479609E-2</v>
      </c>
      <c r="J6" s="18">
        <v>0.13031164250714569</v>
      </c>
      <c r="K6" s="18">
        <v>0.60337282300676043</v>
      </c>
      <c r="L6" s="18">
        <v>0.23076578816840002</v>
      </c>
    </row>
    <row r="7" spans="1:12" ht="15" customHeight="1" x14ac:dyDescent="0.3">
      <c r="A7" s="22">
        <v>16</v>
      </c>
      <c r="B7" s="22" t="s">
        <v>6</v>
      </c>
      <c r="C7" s="23">
        <v>0.38221178444496001</v>
      </c>
      <c r="D7" s="23">
        <v>1.2579352716855698</v>
      </c>
      <c r="E7" s="17">
        <v>11.361071759428301</v>
      </c>
      <c r="F7" s="17">
        <v>19.172386073074101</v>
      </c>
      <c r="G7" s="17">
        <v>13.402447692038701</v>
      </c>
      <c r="H7" s="18">
        <v>8.3862415194564787E-3</v>
      </c>
      <c r="I7" s="18">
        <v>2.7600794725672409E-2</v>
      </c>
      <c r="J7" s="18">
        <v>0.24927722161366875</v>
      </c>
      <c r="K7" s="18">
        <v>0.42066798214123807</v>
      </c>
      <c r="L7" s="18">
        <v>0.29406775999996437</v>
      </c>
    </row>
    <row r="8" spans="1:12" ht="15" customHeight="1" x14ac:dyDescent="0.3">
      <c r="A8" s="22">
        <v>17</v>
      </c>
      <c r="B8" s="22" t="s">
        <v>7</v>
      </c>
      <c r="C8" s="23">
        <v>0</v>
      </c>
      <c r="D8" s="23">
        <v>0</v>
      </c>
      <c r="E8" s="17">
        <v>0.618772273127011</v>
      </c>
      <c r="F8" s="17">
        <v>15.358768086544599</v>
      </c>
      <c r="G8" s="17">
        <v>11.6287866603762</v>
      </c>
      <c r="H8" s="18">
        <v>0</v>
      </c>
      <c r="I8" s="18">
        <v>0</v>
      </c>
      <c r="J8" s="18">
        <v>2.2414147042366647E-2</v>
      </c>
      <c r="K8" s="18">
        <v>0.55634956708985628</v>
      </c>
      <c r="L8" s="18">
        <v>0.42123628586777717</v>
      </c>
    </row>
    <row r="9" spans="1:12" ht="15" customHeight="1" x14ac:dyDescent="0.3">
      <c r="A9" s="22">
        <v>18</v>
      </c>
      <c r="B9" s="22" t="s">
        <v>8</v>
      </c>
      <c r="C9" s="23">
        <v>0</v>
      </c>
      <c r="D9" s="23">
        <v>0</v>
      </c>
      <c r="E9" s="17">
        <v>11.7422675641957</v>
      </c>
      <c r="F9" s="17">
        <v>29.975818974357001</v>
      </c>
      <c r="G9" s="17">
        <v>3.5978579656811198</v>
      </c>
      <c r="H9" s="18">
        <v>0</v>
      </c>
      <c r="I9" s="18">
        <v>0</v>
      </c>
      <c r="J9" s="18">
        <v>0.25912000053532225</v>
      </c>
      <c r="K9" s="18">
        <v>0.661485031423242</v>
      </c>
      <c r="L9" s="18">
        <v>7.939496804143574E-2</v>
      </c>
    </row>
    <row r="10" spans="1:12" ht="15" customHeight="1" x14ac:dyDescent="0.3">
      <c r="A10" s="22">
        <v>19</v>
      </c>
      <c r="B10" s="22" t="s">
        <v>9</v>
      </c>
      <c r="C10" s="23">
        <v>0</v>
      </c>
      <c r="D10" s="23">
        <v>0</v>
      </c>
      <c r="E10" s="17">
        <v>0.31533905309916899</v>
      </c>
      <c r="F10" s="17">
        <v>9.2692033085911412</v>
      </c>
      <c r="G10" s="17">
        <v>40.574230572905797</v>
      </c>
      <c r="H10" s="18">
        <v>0</v>
      </c>
      <c r="I10" s="18">
        <v>0</v>
      </c>
      <c r="J10" s="18">
        <v>6.2868175326049412E-3</v>
      </c>
      <c r="K10" s="18">
        <v>0.18479725013762996</v>
      </c>
      <c r="L10" s="18">
        <v>0.80891593232976511</v>
      </c>
    </row>
    <row r="11" spans="1:12" ht="15" customHeight="1" x14ac:dyDescent="0.25">
      <c r="A11" s="62"/>
      <c r="B11" s="62"/>
      <c r="C11" s="24">
        <f t="shared" ref="C11:G11" si="0">SUM(C2:C10)</f>
        <v>19.214279339398846</v>
      </c>
      <c r="D11" s="24">
        <f t="shared" si="0"/>
        <v>14.233114820030668</v>
      </c>
      <c r="E11" s="11">
        <f t="shared" si="0"/>
        <v>208.7922807782185</v>
      </c>
      <c r="F11" s="11">
        <f t="shared" si="0"/>
        <v>780.0081176684406</v>
      </c>
      <c r="G11" s="11">
        <f t="shared" si="0"/>
        <v>478.60810792799094</v>
      </c>
      <c r="H11" s="19">
        <v>1.2802214611383707E-2</v>
      </c>
      <c r="I11" s="19">
        <v>9.4833320207261818E-3</v>
      </c>
      <c r="J11" s="19">
        <v>0.13911547451285614</v>
      </c>
      <c r="K11" s="19">
        <v>0.51970886571513941</v>
      </c>
      <c r="L11" s="19">
        <v>0.31889011313989452</v>
      </c>
    </row>
    <row r="12" spans="1:12" ht="15" customHeight="1" x14ac:dyDescent="0.25">
      <c r="A12" s="3" t="s">
        <v>25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4"/>
    </row>
  </sheetData>
  <sortState xmlns:xlrd2="http://schemas.microsoft.com/office/spreadsheetml/2017/richdata2" ref="A2:F39">
    <sortCondition ref="A1:A1048576"/>
    <sortCondition ref="C1:C1048576"/>
  </sortState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scale="58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2"/>
  <sheetViews>
    <sheetView workbookViewId="0"/>
  </sheetViews>
  <sheetFormatPr baseColWidth="10" defaultRowHeight="12.6" x14ac:dyDescent="0.25"/>
  <cols>
    <col min="1" max="1" width="10.77734375" style="1" customWidth="1"/>
    <col min="2" max="2" width="38.77734375" style="1" customWidth="1"/>
    <col min="3" max="4" width="20.77734375" style="1" customWidth="1"/>
    <col min="5" max="6" width="15.77734375" style="1" customWidth="1"/>
    <col min="7" max="16384" width="11.5546875" style="1"/>
  </cols>
  <sheetData>
    <row r="1" spans="1:6" ht="49.95" customHeight="1" x14ac:dyDescent="0.25">
      <c r="A1" s="2" t="s">
        <v>20</v>
      </c>
      <c r="B1" s="2" t="s">
        <v>0</v>
      </c>
      <c r="C1" s="2" t="s">
        <v>46</v>
      </c>
      <c r="D1" s="2" t="s">
        <v>47</v>
      </c>
      <c r="E1" s="2" t="s">
        <v>48</v>
      </c>
      <c r="F1" s="2" t="s">
        <v>49</v>
      </c>
    </row>
    <row r="2" spans="1:6" ht="15" customHeight="1" x14ac:dyDescent="0.3">
      <c r="A2" s="5">
        <v>11</v>
      </c>
      <c r="B2" s="5" t="s">
        <v>1</v>
      </c>
      <c r="C2" s="15">
        <v>555.59823249999999</v>
      </c>
      <c r="D2" s="15">
        <v>551.57595916577907</v>
      </c>
      <c r="E2" s="15">
        <f t="shared" ref="E2:E11" si="0">ROUND(D2,0)-ROUND(C2,0)</f>
        <v>-4</v>
      </c>
      <c r="F2" s="26">
        <f t="shared" ref="F2:F11" si="1">D2/C2-1</f>
        <v>-7.23953587131132E-3</v>
      </c>
    </row>
    <row r="3" spans="1:6" ht="15" customHeight="1" x14ac:dyDescent="0.3">
      <c r="A3" s="8">
        <v>12</v>
      </c>
      <c r="B3" s="8" t="s">
        <v>2</v>
      </c>
      <c r="C3" s="17">
        <v>281.39850510000002</v>
      </c>
      <c r="D3" s="17">
        <v>262.01789429829898</v>
      </c>
      <c r="E3" s="17">
        <f t="shared" si="0"/>
        <v>-19</v>
      </c>
      <c r="F3" s="27">
        <f t="shared" si="1"/>
        <v>-6.8872472491685044E-2</v>
      </c>
    </row>
    <row r="4" spans="1:6" ht="15" customHeight="1" x14ac:dyDescent="0.3">
      <c r="A4" s="8">
        <v>13</v>
      </c>
      <c r="B4" s="8" t="s">
        <v>3</v>
      </c>
      <c r="C4" s="17">
        <v>108.58261340000001</v>
      </c>
      <c r="D4" s="17">
        <v>126.85164213175699</v>
      </c>
      <c r="E4" s="17">
        <f t="shared" si="0"/>
        <v>18</v>
      </c>
      <c r="F4" s="27">
        <f t="shared" si="1"/>
        <v>0.16825003708887487</v>
      </c>
    </row>
    <row r="5" spans="1:6" ht="15" customHeight="1" x14ac:dyDescent="0.3">
      <c r="A5" s="8">
        <v>14</v>
      </c>
      <c r="B5" s="8" t="s">
        <v>4</v>
      </c>
      <c r="C5" s="17">
        <v>243.5878946</v>
      </c>
      <c r="D5" s="17">
        <v>235.49683644435001</v>
      </c>
      <c r="E5" s="17">
        <f t="shared" si="0"/>
        <v>-9</v>
      </c>
      <c r="F5" s="27">
        <f t="shared" si="1"/>
        <v>-3.3216175085122646E-2</v>
      </c>
    </row>
    <row r="6" spans="1:6" ht="15" customHeight="1" x14ac:dyDescent="0.3">
      <c r="A6" s="8">
        <v>15</v>
      </c>
      <c r="B6" s="8" t="s">
        <v>5</v>
      </c>
      <c r="C6" s="17">
        <v>181.00530460000002</v>
      </c>
      <c r="D6" s="17">
        <v>156.256471454354</v>
      </c>
      <c r="E6" s="17">
        <f t="shared" si="0"/>
        <v>-25</v>
      </c>
      <c r="F6" s="27">
        <f t="shared" si="1"/>
        <v>-0.13672987761512279</v>
      </c>
    </row>
    <row r="7" spans="1:6" ht="15" customHeight="1" x14ac:dyDescent="0.3">
      <c r="A7" s="8">
        <v>16</v>
      </c>
      <c r="B7" s="8" t="s">
        <v>6</v>
      </c>
      <c r="C7" s="17">
        <v>26.64188188</v>
      </c>
      <c r="D7" s="17">
        <v>45.576052580681598</v>
      </c>
      <c r="E7" s="17">
        <f t="shared" si="0"/>
        <v>19</v>
      </c>
      <c r="F7" s="27">
        <f t="shared" si="1"/>
        <v>0.7106919393293849</v>
      </c>
    </row>
    <row r="8" spans="1:6" ht="15" customHeight="1" x14ac:dyDescent="0.3">
      <c r="A8" s="8">
        <v>17</v>
      </c>
      <c r="B8" s="8" t="s">
        <v>7</v>
      </c>
      <c r="C8" s="17">
        <v>14.30562177</v>
      </c>
      <c r="D8" s="17">
        <v>27.6063270200513</v>
      </c>
      <c r="E8" s="17">
        <f t="shared" si="0"/>
        <v>14</v>
      </c>
      <c r="F8" s="27">
        <f t="shared" si="1"/>
        <v>0.92975373345490731</v>
      </c>
    </row>
    <row r="9" spans="1:6" ht="15" customHeight="1" x14ac:dyDescent="0.3">
      <c r="A9" s="8">
        <v>18</v>
      </c>
      <c r="B9" s="8" t="s">
        <v>8</v>
      </c>
      <c r="C9" s="14" t="s">
        <v>53</v>
      </c>
      <c r="D9" s="17">
        <v>45.315944504233499</v>
      </c>
      <c r="E9" s="17">
        <v>45.315944504233499</v>
      </c>
      <c r="F9" s="27">
        <v>1</v>
      </c>
    </row>
    <row r="10" spans="1:6" ht="15" customHeight="1" x14ac:dyDescent="0.3">
      <c r="A10" s="8">
        <v>19</v>
      </c>
      <c r="B10" s="8" t="s">
        <v>9</v>
      </c>
      <c r="C10" s="17">
        <v>3.6464688560000003</v>
      </c>
      <c r="D10" s="17">
        <v>50.158772934594701</v>
      </c>
      <c r="E10" s="17">
        <f t="shared" si="0"/>
        <v>46</v>
      </c>
      <c r="F10" s="27">
        <f t="shared" si="1"/>
        <v>12.755437085952915</v>
      </c>
    </row>
    <row r="11" spans="1:6" ht="15" customHeight="1" x14ac:dyDescent="0.25">
      <c r="A11" s="62"/>
      <c r="B11" s="62"/>
      <c r="C11" s="11">
        <f t="shared" ref="C11:D11" si="2">SUM(C2:C10)</f>
        <v>1414.7665227059999</v>
      </c>
      <c r="D11" s="11">
        <f t="shared" si="2"/>
        <v>1500.8559005341001</v>
      </c>
      <c r="E11" s="25">
        <f t="shared" si="0"/>
        <v>86</v>
      </c>
      <c r="F11" s="28">
        <f t="shared" si="1"/>
        <v>6.0850590147863093E-2</v>
      </c>
    </row>
    <row r="12" spans="1:6" ht="15" customHeight="1" x14ac:dyDescent="0.25">
      <c r="A12" s="3" t="s">
        <v>25</v>
      </c>
      <c r="B12" s="3"/>
      <c r="C12" s="3"/>
      <c r="D12" s="3"/>
      <c r="E12" s="3"/>
      <c r="F12" s="4"/>
    </row>
  </sheetData>
  <mergeCells count="1">
    <mergeCell ref="A11:B11"/>
  </mergeCells>
  <printOptions horizontalCentered="1" verticalCentered="1"/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Faktenblatt</vt:lpstr>
      <vt:lpstr>Legende</vt:lpstr>
      <vt:lpstr>Statistik_Hauptnutzung</vt:lpstr>
      <vt:lpstr>Statistik_Gemtypen_BFS9</vt:lpstr>
      <vt:lpstr>Analyse_unüberbaut_Hauptnutzung</vt:lpstr>
      <vt:lpstr>Anal_unüb_Gemtypen_BFS9</vt:lpstr>
      <vt:lpstr>Analyse_Erschliessung_oeV</vt:lpstr>
      <vt:lpstr>Vergleich_2017_2022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Giezendanner Rolf ARE</dc:creator>
  <cp:lastModifiedBy>Giezendanner Rolf ARE</cp:lastModifiedBy>
  <dcterms:created xsi:type="dcterms:W3CDTF">2022-08-30T11:17:47Z</dcterms:created>
  <dcterms:modified xsi:type="dcterms:W3CDTF">2022-10-24T12:58:25Z</dcterms:modified>
</cp:coreProperties>
</file>