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6.xml" ContentType="application/vnd.openxmlformats-officedocument.drawing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U:\GIS\INFOPLAN\Projekte_GISKZ\Bauzonenstatistik\3_Bauzonenstatistik_2022\6_Dokumentation\Resultate_Sept_2022\"/>
    </mc:Choice>
  </mc:AlternateContent>
  <xr:revisionPtr revIDLastSave="0" documentId="13_ncr:1_{C6A43706-9411-4C15-A9B5-D989286AEA1F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Faktenblatt" sheetId="10" r:id="rId1"/>
    <sheet name="Legende" sheetId="12" r:id="rId2"/>
    <sheet name="Statistik_Hauptnutzung" sheetId="9" r:id="rId3"/>
    <sheet name="Statistik_Gemtypen_BFS9" sheetId="8" r:id="rId4"/>
    <sheet name="Analyse_unüberbaut_Hauptnutzung" sheetId="7" r:id="rId5"/>
    <sheet name="Anal_unüb_Gemtypen_BFS9" sheetId="5" r:id="rId6"/>
    <sheet name="Analyse_Erschliessung_oeV" sheetId="3" r:id="rId7"/>
    <sheet name="Vergleich_2017_2022" sheetId="2" r:id="rId8"/>
  </sheets>
  <externalReferences>
    <externalReference r:id="rId9"/>
  </externalReferences>
  <definedNames>
    <definedName name="aa" localSheetId="1">#REF!</definedName>
    <definedName name="aa">#REF!</definedName>
    <definedName name="Auswertung_GdeTypen_CH00" localSheetId="1">#REF!</definedName>
    <definedName name="Auswertung_GdeTypen_CH00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2" l="1"/>
  <c r="F3" i="2"/>
  <c r="F4" i="2"/>
  <c r="F5" i="2"/>
  <c r="F6" i="2"/>
  <c r="F7" i="2"/>
  <c r="F8" i="2"/>
  <c r="F9" i="2"/>
  <c r="F10" i="2"/>
  <c r="E2" i="2"/>
  <c r="E3" i="2"/>
  <c r="E4" i="2"/>
  <c r="E5" i="2"/>
  <c r="E6" i="2"/>
  <c r="E7" i="2"/>
  <c r="E8" i="2"/>
  <c r="E9" i="2"/>
  <c r="E10" i="2"/>
  <c r="C11" i="2"/>
  <c r="D11" i="2"/>
  <c r="F11" i="2" s="1"/>
  <c r="C11" i="3"/>
  <c r="D11" i="3"/>
  <c r="E11" i="3"/>
  <c r="F11" i="3"/>
  <c r="G11" i="3"/>
  <c r="H4" i="5"/>
  <c r="I4" i="5"/>
  <c r="J4" i="5"/>
  <c r="H5" i="5"/>
  <c r="I5" i="5"/>
  <c r="J5" i="5"/>
  <c r="H6" i="5"/>
  <c r="I6" i="5"/>
  <c r="J6" i="5"/>
  <c r="H7" i="5"/>
  <c r="I7" i="5"/>
  <c r="J7" i="5"/>
  <c r="H8" i="5"/>
  <c r="I8" i="5"/>
  <c r="J8" i="5"/>
  <c r="H9" i="5"/>
  <c r="I9" i="5"/>
  <c r="J9" i="5"/>
  <c r="H10" i="5"/>
  <c r="I10" i="5"/>
  <c r="J10" i="5"/>
  <c r="I2" i="5"/>
  <c r="J2" i="5"/>
  <c r="H2" i="5"/>
  <c r="D11" i="5"/>
  <c r="E11" i="5"/>
  <c r="F11" i="5"/>
  <c r="G11" i="5"/>
  <c r="C11" i="5"/>
  <c r="H3" i="7"/>
  <c r="I3" i="7"/>
  <c r="J3" i="7"/>
  <c r="H4" i="7"/>
  <c r="I4" i="7"/>
  <c r="J4" i="7"/>
  <c r="H5" i="7"/>
  <c r="I5" i="7"/>
  <c r="J5" i="7"/>
  <c r="I2" i="7"/>
  <c r="J2" i="7"/>
  <c r="H2" i="7"/>
  <c r="D11" i="7"/>
  <c r="E11" i="7"/>
  <c r="F11" i="7"/>
  <c r="G11" i="7"/>
  <c r="C11" i="7"/>
  <c r="F11" i="8"/>
  <c r="E11" i="8"/>
  <c r="C11" i="8"/>
  <c r="D6" i="8" s="1"/>
  <c r="I4" i="8"/>
  <c r="I5" i="8"/>
  <c r="I6" i="8"/>
  <c r="I7" i="8"/>
  <c r="I8" i="8"/>
  <c r="I9" i="8"/>
  <c r="I10" i="8"/>
  <c r="I2" i="8"/>
  <c r="H4" i="8"/>
  <c r="H5" i="8"/>
  <c r="H6" i="8"/>
  <c r="H7" i="8"/>
  <c r="H8" i="8"/>
  <c r="H9" i="8"/>
  <c r="H10" i="8"/>
  <c r="H2" i="8"/>
  <c r="G4" i="8"/>
  <c r="G5" i="8"/>
  <c r="G6" i="8"/>
  <c r="G7" i="8"/>
  <c r="G8" i="8"/>
  <c r="G9" i="8"/>
  <c r="G10" i="8"/>
  <c r="G2" i="8"/>
  <c r="F11" i="9"/>
  <c r="E11" i="9"/>
  <c r="C11" i="9"/>
  <c r="D6" i="9" s="1"/>
  <c r="I3" i="9"/>
  <c r="I4" i="9"/>
  <c r="I5" i="9"/>
  <c r="I6" i="9"/>
  <c r="I7" i="9"/>
  <c r="I8" i="9"/>
  <c r="I10" i="9"/>
  <c r="I2" i="9"/>
  <c r="H3" i="9"/>
  <c r="H4" i="9"/>
  <c r="H5" i="9"/>
  <c r="H6" i="9"/>
  <c r="H7" i="9"/>
  <c r="H8" i="9"/>
  <c r="H9" i="9"/>
  <c r="H10" i="9"/>
  <c r="H2" i="9"/>
  <c r="G3" i="9"/>
  <c r="G4" i="9"/>
  <c r="G5" i="9"/>
  <c r="G6" i="9"/>
  <c r="G7" i="9"/>
  <c r="G8" i="9"/>
  <c r="G10" i="9"/>
  <c r="G2" i="9"/>
  <c r="J11" i="5" l="1"/>
  <c r="E11" i="2"/>
  <c r="I11" i="5"/>
  <c r="H11" i="5"/>
  <c r="J11" i="7"/>
  <c r="I11" i="7"/>
  <c r="H11" i="7"/>
  <c r="D10" i="8"/>
  <c r="D7" i="8"/>
  <c r="D8" i="8"/>
  <c r="D9" i="8"/>
  <c r="I11" i="8"/>
  <c r="G11" i="8"/>
  <c r="H11" i="8"/>
  <c r="D2" i="8"/>
  <c r="D4" i="8"/>
  <c r="D5" i="8"/>
  <c r="D7" i="9"/>
  <c r="D8" i="9"/>
  <c r="D9" i="9"/>
  <c r="D10" i="9"/>
  <c r="I11" i="9"/>
  <c r="G11" i="9"/>
  <c r="H11" i="9"/>
  <c r="D2" i="9"/>
  <c r="D3" i="9"/>
  <c r="D4" i="9"/>
  <c r="D5" i="9"/>
</calcChain>
</file>

<file path=xl/sharedStrings.xml><?xml version="1.0" encoding="utf-8"?>
<sst xmlns="http://schemas.openxmlformats.org/spreadsheetml/2006/main" count="277" uniqueCount="132">
  <si>
    <t>Hauptnutzung</t>
  </si>
  <si>
    <t>Wohnzonen</t>
  </si>
  <si>
    <t>Arbeitszonen</t>
  </si>
  <si>
    <t>Mischzonen</t>
  </si>
  <si>
    <t>Zentrumszonen</t>
  </si>
  <si>
    <t>Zonen für öffentliche Nutzungen</t>
  </si>
  <si>
    <t>eingeschränkte Bauzonen</t>
  </si>
  <si>
    <t>Tourismus- und Freizeitzonen</t>
  </si>
  <si>
    <t>Verkehrszonen innerhalb der Bauzonen</t>
  </si>
  <si>
    <t>weitere Bauzonen</t>
  </si>
  <si>
    <t>Typ_BFS00_9_No</t>
  </si>
  <si>
    <t>Städtische Gemeinde einer grossen Agglomeration</t>
  </si>
  <si>
    <t>Städtische Gemeinde einer mittelgrossen Agglomeration</t>
  </si>
  <si>
    <t>Städtische Gemeinde einer kleinen oder ausserhalb einer Agglomeration</t>
  </si>
  <si>
    <t>Periurbane Gemeinde hoher Dichte</t>
  </si>
  <si>
    <t>Periurbane Gemeinde mittlerer Dichte</t>
  </si>
  <si>
    <t>Periurbane Gemeinde geringer Dichte</t>
  </si>
  <si>
    <t>Ländliche Zentrumsgemeinde</t>
  </si>
  <si>
    <t>Ländliche zentral gelegene Gemeinde</t>
  </si>
  <si>
    <t>Ländliche periphere Gemeinde</t>
  </si>
  <si>
    <t>Code HN</t>
  </si>
  <si>
    <t>Fläche der Bauzonen [ha]</t>
  </si>
  <si>
    <t>Anteil [%]</t>
  </si>
  <si>
    <t>Einwohner innerhalb BZ</t>
  </si>
  <si>
    <t>Beschäftigte innerhalb BZ</t>
  </si>
  <si>
    <t>Quelle: Bundesamt für Raumentwicklung ARE, Bauzonenstatistik Schweiz 2022</t>
  </si>
  <si>
    <t>Code GT</t>
  </si>
  <si>
    <t>Gemeindetyp BFS</t>
  </si>
  <si>
    <t>Unüberbaute Bauzonen Annahme 1 [ha]</t>
  </si>
  <si>
    <t>Unüberbaute Bauzonen Annahme 2 [ha]</t>
  </si>
  <si>
    <t>Überbaut [ha]</t>
  </si>
  <si>
    <t>Unschärfe [ha]</t>
  </si>
  <si>
    <t>Unüberbaut [ha]</t>
  </si>
  <si>
    <t>Überbaut [%]</t>
  </si>
  <si>
    <t>Unschärfe [%]</t>
  </si>
  <si>
    <t>Unüberbaut [%]</t>
  </si>
  <si>
    <t>Sehr gute Erschliessung [ha]</t>
  </si>
  <si>
    <t>Gute Erschliessung [ha]</t>
  </si>
  <si>
    <t>Mittelmässige Erschliessung [ha]</t>
  </si>
  <si>
    <t>Geringe Erschliessung [ha]</t>
  </si>
  <si>
    <t>Marginale oder keine Erschliessung [ha]</t>
  </si>
  <si>
    <t>Sehr gute Erschliessung [%]</t>
  </si>
  <si>
    <t>Gute Erschliessung [%]</t>
  </si>
  <si>
    <t>Mittelmässige Erschliessung [%]</t>
  </si>
  <si>
    <t>Geringe Erschliessung [%]</t>
  </si>
  <si>
    <t>Marginale oder keine Erschliessung [%]</t>
  </si>
  <si>
    <t>Fläche der Bauzonen 2017 [ha]</t>
  </si>
  <si>
    <t>Fläche der Bauzonen 2022 [ha]</t>
  </si>
  <si>
    <t>Differenz [ha]</t>
  </si>
  <si>
    <t>Differenz [%]</t>
  </si>
  <si>
    <r>
      <t>Bauzonenfläche pro Einwohner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</si>
  <si>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</si>
  <si>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Einwohner und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</si>
  <si>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</si>
  <si>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Bundesamt für Raumentwicklung ARE</t>
  </si>
  <si>
    <t>Bauzonenstatistik Schweiz 2022</t>
  </si>
  <si>
    <t>Stand der Daten</t>
  </si>
  <si>
    <t>01.01.2022</t>
  </si>
  <si>
    <t>Vollständigkeit</t>
  </si>
  <si>
    <t>ja</t>
  </si>
  <si>
    <t>Anzahl Gemeinden</t>
  </si>
  <si>
    <t>Zonentypen</t>
  </si>
  <si>
    <t>Anzahl Zonen innerhalb der Bauzonen</t>
  </si>
  <si>
    <t>Bemerkungen</t>
  </si>
  <si>
    <t>Inhalt</t>
  </si>
  <si>
    <t>- Legende</t>
  </si>
  <si>
    <t>- Statistik nach Hauptnutzungen</t>
  </si>
  <si>
    <t>- Statistik nach Gemeindetypen BFS</t>
  </si>
  <si>
    <t>- Analyse der unüberbauten Bauzonen nach Hauptnutzungen</t>
  </si>
  <si>
    <t>- Analyse der unüberbauten Bauzonen nach Gemeindetypen BFS</t>
  </si>
  <si>
    <t>- Analyse der Erschliessung mit dem ÖV nach Hauptnutzungen</t>
  </si>
  <si>
    <t>- Vergleich 2017 - 2022 nach Hauptnutzungen</t>
  </si>
  <si>
    <t>Geodaten: Kantonale Raumplanungsfachstellen</t>
  </si>
  <si>
    <t>Statistik und Analysen: Bundesamt für Raumentwicklung ARE</t>
  </si>
  <si>
    <t>Auskünfte:</t>
  </si>
  <si>
    <t>Rolf Giezendanner</t>
  </si>
  <si>
    <t>rolf.giezendanner@are.admin.ch</t>
  </si>
  <si>
    <t>© ARE, 12.2022</t>
  </si>
  <si>
    <t>Bezeichnung</t>
  </si>
  <si>
    <t>Beschreibung</t>
  </si>
  <si>
    <t>Code-Nummer der Hauptnutzungen</t>
  </si>
  <si>
    <t>Code-Nummer der Gemeindetypen</t>
  </si>
  <si>
    <t>Hauptnutzung der Bauzonen nach dem minimalen Geodatenmodell Nutzungsplanung</t>
  </si>
  <si>
    <t>Die Gemeindetypologie 2012 des BFS ist kohärent mit der Definition zum "Raum mit städtischem Charakter 2012".</t>
  </si>
  <si>
    <t>Fläche der Bauzonen</t>
  </si>
  <si>
    <r>
      <t>Bauzonenfläche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</si>
  <si>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r>
      <t>Bauzonenfläche pro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</si>
  <si>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r>
      <t>Bauzonenfläche pro Einwohner und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</si>
  <si>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Unschärfe der Bestimmung der unüberbauten Bauzonenfläche (Differenz zwischen der unüberbauten Bauzonenfläche mit Annahmen 1 und 2)</t>
  </si>
  <si>
    <t>Unüberbaute Bauzonenfläche</t>
  </si>
  <si>
    <t>Anteil der überbauten Bauzonenfläche an der gesamten Bauzonenfläche</t>
  </si>
  <si>
    <t>Anteil der Unschärfe (Differenz zwischen der unüberbauten Bauzonenfläche mit Annahmen 1 und 2)</t>
  </si>
  <si>
    <t>Anteil der unüberbauten Bauzonenfläche an der gesamten Bauzonenfläche</t>
  </si>
  <si>
    <r>
      <t>Überbaut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</si>
  <si>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Überbaute Bauzonenfläche pro Einwohner innerhalb der Bauzone</t>
  </si>
  <si>
    <r>
      <t>Unschärfe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</si>
  <si>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Unschärfe der Bestimmung der unüberbauten Bauzonenfläche pro Einwohner innerhalb der Bauzonenfläche (Differenz zwischen der unüberbauten Bauzonenfläche mit Annahmen 1 und 2 pro Einwohner)</t>
  </si>
  <si>
    <t>Bauzonenfläche innerhalb der ÖV-Güteklasse A</t>
  </si>
  <si>
    <t>Bauzonenfläche innerhalb der ÖV-Güteklasse B</t>
  </si>
  <si>
    <t>Bauzonenfläche innerhalb der ÖV-Güteklasse C</t>
  </si>
  <si>
    <t>Bauzonenfläche innerhalb der ÖV-Güteklasse D</t>
  </si>
  <si>
    <t>Bauzonenfläche ausserhalb der ÖV-Güteklassen</t>
  </si>
  <si>
    <t>Anteil der Bauzonenfläche innerhalb der ÖV-Güteklasse A</t>
  </si>
  <si>
    <t>Anteil der Bauzonenfläche innerhalb der ÖV-Güteklasse B</t>
  </si>
  <si>
    <t>Anteil der Bauzonenfläche innerhalb der ÖV-Güteklasse C</t>
  </si>
  <si>
    <t>Anteil der Bauzonenfläche innerhalb der ÖV-Güteklasse D</t>
  </si>
  <si>
    <t>Anteil der Bauzonenfläche ausserhalb der ÖV-Güteklassen</t>
  </si>
  <si>
    <t>Flächen der Bauzonen, Stand Bauzonenstatistik Schweiz 2017</t>
  </si>
  <si>
    <t>Flächen der Bauzonen, Stand Bauzonenstatistik Schweiz 2022</t>
  </si>
  <si>
    <t>Flächendifferenz zwischen den Bauzonen 2012 und 2017</t>
  </si>
  <si>
    <t>Anteil der Differenz zwischen den Bauzonenflächen 2017 und 2022 (Bauzonenfläche 2017 = 100%)</t>
  </si>
  <si>
    <t>Kantonsnummer</t>
  </si>
  <si>
    <t>Kantonsnummer BFS</t>
  </si>
  <si>
    <t>Kantonskürzel</t>
  </si>
  <si>
    <t>Abkürzung der Kantonsnamen</t>
  </si>
  <si>
    <t>Faktenblatt Kanton SZ</t>
  </si>
  <si>
    <t>30/31</t>
  </si>
  <si>
    <t>1 Gemeinde ohne Bauzonen: Riemenstalden</t>
  </si>
  <si>
    <t>Nur einzelne Kleinflächen. Die Verkehrsflächen sind ausgeschnitten.</t>
  </si>
  <si>
    <t>Die Golfplätze sind in der Bauzonenstatistik den Nichtbauzonen zugeordnet.</t>
  </si>
  <si>
    <t>Die Gemeinde Innerthal hat neu 4 ha Bauzonen.</t>
  </si>
  <si>
    <t xml:space="preserve">19 ha Sportanlagen sind neu den Zonen für öffentliche Nutzungen zugeordnet (2017 den Tourismus- und Freizeitzonen) &gt; siehe Blatt "Vergleich 2017_2022", Code_HN 15/17 </t>
  </si>
  <si>
    <t>35 ha Freizeitanlagen sind neu den weiteren Bauzonen zugeordnet (2017 den Tourismus- und Freizeitzonen) &gt; siehe Blatt "Vergleich 2017_2022", Code_HN 17/19</t>
  </si>
  <si>
    <t xml:space="preserve">Anteil der jeweiligen Bauzonenfläche einer Hauptnutzung / eines Gemeindetyps / eines Kantons an der gesamten Bauzonenfläche </t>
  </si>
  <si>
    <t>Einwohner innerhalb der Bauzonen am 31.12.2021. Es werden die georeferenzierten Einzeldaten aus der Statistik der Bevölkerungsstruktur STATPOP verwendet (ständige Wohnbevölkerung).</t>
  </si>
  <si>
    <t>Bauzonenfläche pro Einwohner innerhalb der Bauzonen</t>
  </si>
  <si>
    <t>Beschäftigte innerhalb der Bauzonen am 31.12.2020. Es werden die georeferenzierten Einzeldaten aus der Statistik der Untenehmensstruktur STATENT verwendet (Anzahl Beschäftigte).</t>
  </si>
  <si>
    <t>Bauzonenfläche pro Beschäftigte innerhalb der Bauzonen</t>
  </si>
  <si>
    <t>Bauzonenfläche dividiert durch die Summe der Einwohner und Beschäftigten</t>
  </si>
  <si>
    <t>Unüberbaute Bauzonenfläche, berechnet mit Annahme 1</t>
  </si>
  <si>
    <t>Unüberbaute Bauzonenfläche, berechnet mit Annahme 2</t>
  </si>
  <si>
    <t>Überbaute Bauzonenfläche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</si>
</sst>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\ %"/>
    <numFmt numFmtId="165" formatCode="0.0%"/>
  </numFmts>
  <fonts count="16" x14ac:knownFonts="1">
    <font>
      <sz val="10"/>
      <color theme="1"/>
      <name val="Arial"/>
      <family val="2"/>
    </font>
    <font>
      <sz val="10"/>
      <name val="MS Sans Serif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sz val="10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61">
    <xf numFmtId="0" fontId="0" fillId="0" borderId="0" xfId="0"/>
    <xf numFmtId="0" fontId="1" fillId="0" borderId="0" xfId="1"/>
    <xf numFmtId="0" fontId="4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horizontal="right" vertical="center" wrapText="1"/>
    </xf>
    <xf numFmtId="0" fontId="4" fillId="3" borderId="6" xfId="1" applyFont="1" applyFill="1" applyBorder="1" applyAlignment="1">
      <alignment horizontal="right" vertical="center" wrapText="1"/>
    </xf>
    <xf numFmtId="0" fontId="2" fillId="0" borderId="5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4" fillId="3" borderId="6" xfId="1" applyNumberFormat="1" applyFont="1" applyFill="1" applyBorder="1" applyAlignment="1">
      <alignment vertical="center" wrapText="1"/>
    </xf>
    <xf numFmtId="0" fontId="3" fillId="0" borderId="4" xfId="0" applyFont="1" applyBorder="1"/>
    <xf numFmtId="3" fontId="3" fillId="0" borderId="4" xfId="0" applyNumberFormat="1" applyFont="1" applyBorder="1"/>
    <xf numFmtId="0" fontId="3" fillId="0" borderId="5" xfId="0" applyFont="1" applyBorder="1"/>
    <xf numFmtId="3" fontId="3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3" fontId="4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4" fillId="3" borderId="6" xfId="1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8" fillId="0" borderId="0" xfId="0" applyFont="1"/>
    <xf numFmtId="0" fontId="10" fillId="0" borderId="4" xfId="0" applyFont="1" applyBorder="1" applyAlignment="1">
      <alignment horizontal="left" vertical="top"/>
    </xf>
    <xf numFmtId="49" fontId="3" fillId="0" borderId="8" xfId="0" applyNumberFormat="1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/>
    </xf>
    <xf numFmtId="49" fontId="3" fillId="0" borderId="10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0" fontId="3" fillId="0" borderId="12" xfId="0" applyNumberFormat="1" applyFont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0" fontId="2" fillId="0" borderId="12" xfId="0" applyNumberFormat="1" applyFont="1" applyFill="1" applyBorder="1" applyAlignment="1">
      <alignment horizontal="left" vertical="top" wrapText="1"/>
    </xf>
    <xf numFmtId="49" fontId="3" fillId="0" borderId="10" xfId="0" applyNumberFormat="1" applyFont="1" applyFill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/>
    </xf>
    <xf numFmtId="49" fontId="3" fillId="0" borderId="12" xfId="0" applyNumberFormat="1" applyFont="1" applyFill="1" applyBorder="1" applyAlignment="1">
      <alignment horizontal="left" vertical="top" wrapText="1"/>
    </xf>
    <xf numFmtId="49" fontId="6" fillId="0" borderId="0" xfId="0" applyNumberFormat="1" applyFont="1" applyBorder="1" applyAlignment="1">
      <alignment vertical="top"/>
    </xf>
    <xf numFmtId="49" fontId="3" fillId="0" borderId="0" xfId="0" applyNumberFormat="1" applyFont="1" applyBorder="1" applyAlignment="1">
      <alignment vertical="top"/>
    </xf>
    <xf numFmtId="0" fontId="3" fillId="0" borderId="0" xfId="0" applyFont="1" applyAlignment="1">
      <alignment vertical="top"/>
    </xf>
    <xf numFmtId="0" fontId="11" fillId="0" borderId="0" xfId="2" applyFont="1" applyAlignment="1" applyProtection="1">
      <alignment vertical="top"/>
    </xf>
    <xf numFmtId="0" fontId="9" fillId="4" borderId="7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49" fontId="13" fillId="5" borderId="4" xfId="3" applyNumberFormat="1" applyFont="1" applyFill="1" applyBorder="1" applyAlignment="1">
      <alignment horizontal="left" vertical="top" wrapText="1"/>
    </xf>
    <xf numFmtId="49" fontId="13" fillId="5" borderId="11" xfId="3" applyNumberFormat="1" applyFont="1" applyFill="1" applyBorder="1" applyAlignment="1">
      <alignment horizontal="left" vertical="top" wrapText="1"/>
    </xf>
    <xf numFmtId="0" fontId="6" fillId="3" borderId="6" xfId="0" applyFont="1" applyFill="1" applyBorder="1" applyAlignment="1">
      <alignment vertical="center" wrapText="1"/>
    </xf>
    <xf numFmtId="0" fontId="12" fillId="0" borderId="0" xfId="3"/>
    <xf numFmtId="49" fontId="12" fillId="0" borderId="4" xfId="3" applyNumberFormat="1" applyBorder="1" applyAlignment="1">
      <alignment horizontal="left" vertical="top" wrapText="1"/>
    </xf>
    <xf numFmtId="49" fontId="12" fillId="0" borderId="8" xfId="3" applyNumberFormat="1" applyBorder="1" applyAlignment="1">
      <alignment horizontal="left" vertical="top" wrapText="1"/>
    </xf>
    <xf numFmtId="49" fontId="12" fillId="0" borderId="5" xfId="3" applyNumberFormat="1" applyBorder="1" applyAlignment="1">
      <alignment horizontal="left" vertical="top" wrapText="1"/>
    </xf>
    <xf numFmtId="49" fontId="12" fillId="0" borderId="12" xfId="3" applyNumberFormat="1" applyBorder="1" applyAlignment="1">
      <alignment horizontal="left" vertical="top" wrapText="1"/>
    </xf>
    <xf numFmtId="49" fontId="12" fillId="0" borderId="11" xfId="3" applyNumberFormat="1" applyBorder="1" applyAlignment="1">
      <alignment horizontal="left" vertical="top" wrapText="1"/>
    </xf>
    <xf numFmtId="49" fontId="12" fillId="0" borderId="10" xfId="3" applyNumberFormat="1" applyBorder="1" applyAlignment="1">
      <alignment horizontal="left" vertical="top" wrapText="1"/>
    </xf>
    <xf numFmtId="0" fontId="12" fillId="0" borderId="0" xfId="3" applyAlignment="1">
      <alignment vertical="top"/>
    </xf>
  </cellXfs>
  <cellStyles count="4">
    <cellStyle name="Link" xfId="2" builtinId="8"/>
    <cellStyle name="Standard" xfId="0" builtinId="0"/>
    <cellStyle name="Standard 2" xfId="1" xr:uid="{00000000-0005-0000-0000-000002000000}"/>
    <cellStyle name="Standard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1678.4662464293201</c:v>
                </c:pt>
                <c:pt idx="1">
                  <c:v>534.71816648598099</c:v>
                </c:pt>
                <c:pt idx="2">
                  <c:v>428.61931667181403</c:v>
                </c:pt>
                <c:pt idx="3">
                  <c:v>295.86062848644497</c:v>
                </c:pt>
                <c:pt idx="4">
                  <c:v>393.06077797710498</c:v>
                </c:pt>
                <c:pt idx="5">
                  <c:v>31.392783675335497</c:v>
                </c:pt>
                <c:pt idx="6">
                  <c:v>137.51313525137002</c:v>
                </c:pt>
                <c:pt idx="7">
                  <c:v>19.949080666587701</c:v>
                </c:pt>
                <c:pt idx="8">
                  <c:v>312.73674767477098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4C-4A2E-847C-84E3B74513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73017408"/>
        <c:axId val="873014784"/>
      </c:barChart>
      <c:catAx>
        <c:axId val="87301740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73014784"/>
        <c:crosses val="autoZero"/>
        <c:auto val="1"/>
        <c:lblAlgn val="ctr"/>
        <c:lblOffset val="100"/>
        <c:noMultiLvlLbl val="0"/>
      </c:catAx>
      <c:valAx>
        <c:axId val="873014784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873017408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Sehr gute Erschliessung (A)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Analyse_Erschliessung_oeV!$C$2:$C$10</c:f>
              <c:numCache>
                <c:formatCode>#,##0</c:formatCode>
                <c:ptCount val="9"/>
                <c:pt idx="0">
                  <c:v>36.511457579471994</c:v>
                </c:pt>
                <c:pt idx="1">
                  <c:v>2.6939905587517798</c:v>
                </c:pt>
                <c:pt idx="2">
                  <c:v>22.0889559868723</c:v>
                </c:pt>
                <c:pt idx="3">
                  <c:v>33.6506795806852</c:v>
                </c:pt>
                <c:pt idx="4">
                  <c:v>18.3358872297127</c:v>
                </c:pt>
                <c:pt idx="5">
                  <c:v>1.9904909181277799</c:v>
                </c:pt>
                <c:pt idx="6">
                  <c:v>0.93279132384238206</c:v>
                </c:pt>
                <c:pt idx="7">
                  <c:v>0</c:v>
                </c:pt>
                <c:pt idx="8">
                  <c:v>15.9725026183146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1F-4A7E-A995-66C31EBA013E}"/>
            </c:ext>
          </c:extLst>
        </c:ser>
        <c:ser>
          <c:idx val="1"/>
          <c:order val="1"/>
          <c:tx>
            <c:v>Gute Erschliessung (B) 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Analyse_Erschliessung_oeV!$D$2:$D$10</c:f>
              <c:numCache>
                <c:formatCode>#,##0</c:formatCode>
                <c:ptCount val="9"/>
                <c:pt idx="0">
                  <c:v>108.07893057480798</c:v>
                </c:pt>
                <c:pt idx="1">
                  <c:v>23.8572645892765</c:v>
                </c:pt>
                <c:pt idx="2">
                  <c:v>36.220549925012897</c:v>
                </c:pt>
                <c:pt idx="3">
                  <c:v>76.897230988580205</c:v>
                </c:pt>
                <c:pt idx="4">
                  <c:v>30.7046273932026</c:v>
                </c:pt>
                <c:pt idx="5">
                  <c:v>1.0653788153399602</c:v>
                </c:pt>
                <c:pt idx="6">
                  <c:v>6.2512682187051896</c:v>
                </c:pt>
                <c:pt idx="7">
                  <c:v>1.1380698188438201</c:v>
                </c:pt>
                <c:pt idx="8">
                  <c:v>11.568353970276901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1F-4A7E-A995-66C31EBA013E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Analyse_Erschliessung_oeV!$E$2:$E$10</c:f>
              <c:numCache>
                <c:formatCode>#,##0</c:formatCode>
                <c:ptCount val="9"/>
                <c:pt idx="0">
                  <c:v>528.21565496056701</c:v>
                </c:pt>
                <c:pt idx="1">
                  <c:v>167.39469909015199</c:v>
                </c:pt>
                <c:pt idx="2">
                  <c:v>154.16539156274601</c:v>
                </c:pt>
                <c:pt idx="3">
                  <c:v>106.06478602497501</c:v>
                </c:pt>
                <c:pt idx="4">
                  <c:v>156.645390500259</c:v>
                </c:pt>
                <c:pt idx="5">
                  <c:v>6.2225202835329405</c:v>
                </c:pt>
                <c:pt idx="6">
                  <c:v>10.7873377164247</c:v>
                </c:pt>
                <c:pt idx="7">
                  <c:v>4.6801261559138805</c:v>
                </c:pt>
                <c:pt idx="8">
                  <c:v>17.056033804163299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1F-4A7E-A995-66C31EBA013E}"/>
            </c:ext>
          </c:extLst>
        </c:ser>
        <c:ser>
          <c:idx val="3"/>
          <c:order val="3"/>
          <c:tx>
            <c:v>Geringe Erschliessung (D)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Analyse_Erschliessung_oeV!$F$2:$F$10</c:f>
              <c:numCache>
                <c:formatCode>#,##0</c:formatCode>
                <c:ptCount val="9"/>
                <c:pt idx="0">
                  <c:v>662.49292981324299</c:v>
                </c:pt>
                <c:pt idx="1">
                  <c:v>178.56294913988</c:v>
                </c:pt>
                <c:pt idx="2">
                  <c:v>156.73935872970301</c:v>
                </c:pt>
                <c:pt idx="3">
                  <c:v>70.851070824966698</c:v>
                </c:pt>
                <c:pt idx="4">
                  <c:v>119.19551624387701</c:v>
                </c:pt>
                <c:pt idx="5">
                  <c:v>13.524750382601301</c:v>
                </c:pt>
                <c:pt idx="6">
                  <c:v>55.4257802628685</c:v>
                </c:pt>
                <c:pt idx="7">
                  <c:v>6.8934888665686795</c:v>
                </c:pt>
                <c:pt idx="8">
                  <c:v>47.882460705887901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1F-4A7E-A995-66C31EBA013E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Analyse_Erschliessung_oeV!$G$2:$G$10</c:f>
              <c:numCache>
                <c:formatCode>#,##0</c:formatCode>
                <c:ptCount val="9"/>
                <c:pt idx="0">
                  <c:v>343.16727350123699</c:v>
                </c:pt>
                <c:pt idx="1">
                  <c:v>162.209263107921</c:v>
                </c:pt>
                <c:pt idx="2">
                  <c:v>59.405060467479096</c:v>
                </c:pt>
                <c:pt idx="3">
                  <c:v>8.3968610672359407</c:v>
                </c:pt>
                <c:pt idx="4">
                  <c:v>68.179356610058093</c:v>
                </c:pt>
                <c:pt idx="5">
                  <c:v>8.5896432757352699</c:v>
                </c:pt>
                <c:pt idx="6">
                  <c:v>64.115957729529299</c:v>
                </c:pt>
                <c:pt idx="7">
                  <c:v>7.2373958252639801</c:v>
                </c:pt>
                <c:pt idx="8">
                  <c:v>220.25739657612698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51F-4A7E-A995-66C31EBA01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64348056"/>
        <c:axId val="864349368"/>
      </c:barChart>
      <c:catAx>
        <c:axId val="86434805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64349368"/>
        <c:crosses val="autoZero"/>
        <c:auto val="1"/>
        <c:lblAlgn val="ctr"/>
        <c:lblOffset val="100"/>
        <c:noMultiLvlLbl val="0"/>
      </c:catAx>
      <c:valAx>
        <c:axId val="864349368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8643480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Sehr gute Erschliessung (A)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599-4A1D-B2ED-BB4141BBB17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Analyse_Erschliessung_oeV!$H$2:$H$10</c:f>
              <c:numCache>
                <c:formatCode>0%</c:formatCode>
                <c:ptCount val="9"/>
                <c:pt idx="0">
                  <c:v>2.1752869714922407E-2</c:v>
                </c:pt>
                <c:pt idx="1">
                  <c:v>5.0381504268985928E-3</c:v>
                </c:pt>
                <c:pt idx="2">
                  <c:v>5.1535138822932348E-2</c:v>
                </c:pt>
                <c:pt idx="3">
                  <c:v>0.11373828194996599</c:v>
                </c:pt>
                <c:pt idx="4">
                  <c:v>4.6648987273872754E-2</c:v>
                </c:pt>
                <c:pt idx="5">
                  <c:v>6.3406002433978037E-2</c:v>
                </c:pt>
                <c:pt idx="6">
                  <c:v>6.7832888991823668E-3</c:v>
                </c:pt>
                <c:pt idx="7">
                  <c:v>0</c:v>
                </c:pt>
                <c:pt idx="8">
                  <c:v>5.1073315614720116E-2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99-4A1D-B2ED-BB4141BBB178}"/>
            </c:ext>
          </c:extLst>
        </c:ser>
        <c:ser>
          <c:idx val="1"/>
          <c:order val="1"/>
          <c:tx>
            <c:v>Gute Erschliessung (B)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Analyse_Erschliessung_oeV!$I$2:$I$10</c:f>
              <c:numCache>
                <c:formatCode>0%</c:formatCode>
                <c:ptCount val="9"/>
                <c:pt idx="0">
                  <c:v>6.4391482881904188E-2</c:v>
                </c:pt>
                <c:pt idx="1">
                  <c:v>4.4616521533314996E-2</c:v>
                </c:pt>
                <c:pt idx="2">
                  <c:v>8.4505173976436462E-2</c:v>
                </c:pt>
                <c:pt idx="3">
                  <c:v>0.25991032122783381</c:v>
                </c:pt>
                <c:pt idx="4">
                  <c:v>7.811674202453936E-2</c:v>
                </c:pt>
                <c:pt idx="5">
                  <c:v>3.3937061025172521E-2</c:v>
                </c:pt>
                <c:pt idx="6">
                  <c:v>4.5459426165202696E-2</c:v>
                </c:pt>
                <c:pt idx="7">
                  <c:v>5.7048735120400693E-2</c:v>
                </c:pt>
                <c:pt idx="8">
                  <c:v>3.699070881912285E-2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99-4A1D-B2ED-BB4141BBB178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Analyse_Erschliessung_oeV!$J$2:$J$10</c:f>
              <c:numCache>
                <c:formatCode>0%</c:formatCode>
                <c:ptCount val="9"/>
                <c:pt idx="0">
                  <c:v>0.31470138650941759</c:v>
                </c:pt>
                <c:pt idx="1">
                  <c:v>0.31305220129367078</c:v>
                </c:pt>
                <c:pt idx="2">
                  <c:v>0.35967905683725376</c:v>
                </c:pt>
                <c:pt idx="3">
                  <c:v>0.35849577744622119</c:v>
                </c:pt>
                <c:pt idx="4">
                  <c:v>0.39852714714104981</c:v>
                </c:pt>
                <c:pt idx="5">
                  <c:v>0.19821498940285015</c:v>
                </c:pt>
                <c:pt idx="6">
                  <c:v>7.8445871346804474E-2</c:v>
                </c:pt>
                <c:pt idx="7">
                  <c:v>0.23460360074396319</c:v>
                </c:pt>
                <c:pt idx="8">
                  <c:v>5.4537990597448779E-2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599-4A1D-B2ED-BB4141BBB178}"/>
            </c:ext>
          </c:extLst>
        </c:ser>
        <c:ser>
          <c:idx val="3"/>
          <c:order val="3"/>
          <c:tx>
            <c:v>Geringe Erschliessung (D)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Analyse_Erschliessung_oeV!$K$2:$K$10</c:f>
              <c:numCache>
                <c:formatCode>0%</c:formatCode>
                <c:ptCount val="9"/>
                <c:pt idx="0">
                  <c:v>0.3947013716972817</c:v>
                </c:pt>
                <c:pt idx="1">
                  <c:v>0.3339384377257012</c:v>
                </c:pt>
                <c:pt idx="2">
                  <c:v>0.36568430920652079</c:v>
                </c:pt>
                <c:pt idx="3">
                  <c:v>0.23947448225005458</c:v>
                </c:pt>
                <c:pt idx="4">
                  <c:v>0.3032495810376139</c:v>
                </c:pt>
                <c:pt idx="5">
                  <c:v>0.4308235460248972</c:v>
                </c:pt>
                <c:pt idx="6">
                  <c:v>0.40305807995397502</c:v>
                </c:pt>
                <c:pt idx="7">
                  <c:v>0.34555421283716198</c:v>
                </c:pt>
                <c:pt idx="8">
                  <c:v>0.15310788086753152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599-4A1D-B2ED-BB4141BBB178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Analyse_Erschliessung_oeV!$L$2:$L$10</c:f>
              <c:numCache>
                <c:formatCode>0%</c:formatCode>
                <c:ptCount val="9"/>
                <c:pt idx="0">
                  <c:v>0.20445288919647411</c:v>
                </c:pt>
                <c:pt idx="1">
                  <c:v>0.30335468902041435</c:v>
                </c:pt>
                <c:pt idx="2">
                  <c:v>0.13859632115685669</c:v>
                </c:pt>
                <c:pt idx="3">
                  <c:v>2.838113712592449E-2</c:v>
                </c:pt>
                <c:pt idx="4">
                  <c:v>0.17345754252292411</c:v>
                </c:pt>
                <c:pt idx="5">
                  <c:v>0.27361840111310204</c:v>
                </c:pt>
                <c:pt idx="6">
                  <c:v>0.4662533336348354</c:v>
                </c:pt>
                <c:pt idx="7">
                  <c:v>0.36279345129847401</c:v>
                </c:pt>
                <c:pt idx="8">
                  <c:v>0.70429010410117676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599-4A1D-B2ED-BB4141BBB1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64301808"/>
        <c:axId val="864309352"/>
      </c:barChart>
      <c:catAx>
        <c:axId val="86430180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64309352"/>
        <c:crosses val="autoZero"/>
        <c:auto val="1"/>
        <c:lblAlgn val="ctr"/>
        <c:lblOffset val="100"/>
        <c:noMultiLvlLbl val="0"/>
      </c:catAx>
      <c:valAx>
        <c:axId val="864309352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86430180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Hauptnutzungen, 2017 und 2022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2017</c:v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Vergleich_2017_2022!$B$2:$B$10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Vergleich_2017_2022!$C$2:$C$10</c:f>
              <c:numCache>
                <c:formatCode>#,##0</c:formatCode>
                <c:ptCount val="9"/>
                <c:pt idx="0">
                  <c:v>1673.888314</c:v>
                </c:pt>
                <c:pt idx="1">
                  <c:v>536.26465130000008</c:v>
                </c:pt>
                <c:pt idx="2">
                  <c:v>437.96194989999998</c:v>
                </c:pt>
                <c:pt idx="3">
                  <c:v>296.71437609999998</c:v>
                </c:pt>
                <c:pt idx="4">
                  <c:v>367.50781189999998</c:v>
                </c:pt>
                <c:pt idx="5">
                  <c:v>34.40896205</c:v>
                </c:pt>
                <c:pt idx="6">
                  <c:v>188.55852099999998</c:v>
                </c:pt>
                <c:pt idx="7">
                  <c:v>16.068802640000001</c:v>
                </c:pt>
                <c:pt idx="8">
                  <c:v>278.46588169999995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C0-463F-B0E1-2AD0CF5945BB}"/>
            </c:ext>
          </c:extLst>
        </c:ser>
        <c:ser>
          <c:idx val="1"/>
          <c:order val="1"/>
          <c:tx>
            <c:v>Fläche der Bauzonen 2022</c:v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Vergleich_2017_2022!$B$2:$B$10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Vergleich_2017_2022!$D$2:$D$10</c:f>
              <c:numCache>
                <c:formatCode>#,##0</c:formatCode>
                <c:ptCount val="9"/>
                <c:pt idx="0">
                  <c:v>1678.4662464293201</c:v>
                </c:pt>
                <c:pt idx="1">
                  <c:v>534.71816648598099</c:v>
                </c:pt>
                <c:pt idx="2">
                  <c:v>428.61931667181403</c:v>
                </c:pt>
                <c:pt idx="3">
                  <c:v>295.86062848644497</c:v>
                </c:pt>
                <c:pt idx="4">
                  <c:v>393.06077797710498</c:v>
                </c:pt>
                <c:pt idx="5">
                  <c:v>31.392783675335497</c:v>
                </c:pt>
                <c:pt idx="6">
                  <c:v>137.51313525137002</c:v>
                </c:pt>
                <c:pt idx="7">
                  <c:v>19.949080666587701</c:v>
                </c:pt>
                <c:pt idx="8">
                  <c:v>312.73674767477098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C0-463F-B0E1-2AD0CF5945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864313616"/>
        <c:axId val="864319520"/>
      </c:barChart>
      <c:catAx>
        <c:axId val="86431361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64319520"/>
        <c:crosses val="autoZero"/>
        <c:auto val="1"/>
        <c:lblAlgn val="ctr"/>
        <c:lblOffset val="100"/>
        <c:noMultiLvlLbl val="0"/>
      </c:catAx>
      <c:valAx>
        <c:axId val="864319520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86431361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de-CH" sz="1000"/>
              <a:t>Fläche der Bauzonen nach Hauptnutzungen (in Prozenten)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1D6-435E-9075-DDFCCDACCC09}"/>
              </c:ext>
            </c:extLst>
          </c:dPt>
          <c:dPt>
            <c:idx val="1"/>
            <c:bubble3D val="0"/>
            <c:spPr>
              <a:solidFill>
                <a:schemeClr val="accent1">
                  <a:shade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D1D6-435E-9075-DDFCCDACCC09}"/>
              </c:ext>
            </c:extLst>
          </c:dPt>
          <c:dPt>
            <c:idx val="2"/>
            <c:bubble3D val="0"/>
            <c:spPr>
              <a:solidFill>
                <a:schemeClr val="accent1">
                  <a:shade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D1D6-435E-9075-DDFCCDACCC09}"/>
              </c:ext>
            </c:extLst>
          </c:dPt>
          <c:dPt>
            <c:idx val="3"/>
            <c:bubble3D val="0"/>
            <c:spPr>
              <a:solidFill>
                <a:schemeClr val="accent1">
                  <a:shade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D1D6-435E-9075-DDFCCDACCC09}"/>
              </c:ext>
            </c:extLst>
          </c:dPt>
          <c:dPt>
            <c:idx val="4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E5A-4443-A700-6AEDAA5CC7CF}"/>
              </c:ext>
            </c:extLst>
          </c:dPt>
          <c:dPt>
            <c:idx val="5"/>
            <c:bubble3D val="0"/>
            <c:spPr>
              <a:solidFill>
                <a:schemeClr val="accent1">
                  <a:tint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EE5A-4443-A700-6AEDAA5CC7CF}"/>
              </c:ext>
            </c:extLst>
          </c:dPt>
          <c:dPt>
            <c:idx val="6"/>
            <c:bubble3D val="0"/>
            <c:spPr>
              <a:solidFill>
                <a:schemeClr val="accent1">
                  <a:tint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EE5A-4443-A700-6AEDAA5CC7CF}"/>
              </c:ext>
            </c:extLst>
          </c:dPt>
          <c:dPt>
            <c:idx val="7"/>
            <c:bubble3D val="0"/>
            <c:spPr>
              <a:solidFill>
                <a:schemeClr val="accent1">
                  <a:tint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EE5A-4443-A700-6AEDAA5CC7CF}"/>
              </c:ext>
            </c:extLst>
          </c:dPt>
          <c:dPt>
            <c:idx val="8"/>
            <c:bubble3D val="0"/>
            <c:spPr>
              <a:solidFill>
                <a:schemeClr val="accent1">
                  <a:tint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EE5A-4443-A700-6AEDAA5CC7CF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D1D6-435E-9075-DDFCCDACCC09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2-D1D6-435E-9075-DDFCCDACCC09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D1D6-435E-9075-DDFCCDACCC09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4-D1D6-435E-9075-DDFCCDACCC0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6350" cap="flat" cmpd="sng" algn="ctr">
                  <a:solidFill>
                    <a:schemeClr val="tx1"/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1678.4662464293201</c:v>
                </c:pt>
                <c:pt idx="1">
                  <c:v>534.71816648598099</c:v>
                </c:pt>
                <c:pt idx="2">
                  <c:v>428.61931667181403</c:v>
                </c:pt>
                <c:pt idx="3">
                  <c:v>295.86062848644497</c:v>
                </c:pt>
                <c:pt idx="4">
                  <c:v>393.06077797710498</c:v>
                </c:pt>
                <c:pt idx="5">
                  <c:v>31.392783675335497</c:v>
                </c:pt>
                <c:pt idx="6">
                  <c:v>137.51313525137002</c:v>
                </c:pt>
                <c:pt idx="7">
                  <c:v>19.949080666587701</c:v>
                </c:pt>
                <c:pt idx="8">
                  <c:v>312.73674767477098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D6-435E-9075-DDFCCDACCC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75763987651323"/>
          <c:y val="0.14803982101356272"/>
          <c:w val="0.32920774220403065"/>
          <c:h val="0.851960178986437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4C9-46AB-B01F-340D9F65167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Statistik_Gemtypen_BFS9!$C$2:$C$10</c:f>
              <c:numCache>
                <c:formatCode>General</c:formatCode>
                <c:ptCount val="9"/>
                <c:pt idx="0" formatCode="#,##0">
                  <c:v>531.045245428312</c:v>
                </c:pt>
                <c:pt idx="1">
                  <c:v>0</c:v>
                </c:pt>
                <c:pt idx="2" formatCode="#,##0">
                  <c:v>1635.7093839777401</c:v>
                </c:pt>
                <c:pt idx="3" formatCode="#,##0">
                  <c:v>335.736661694242</c:v>
                </c:pt>
                <c:pt idx="4" formatCode="#,##0">
                  <c:v>451.77141074592902</c:v>
                </c:pt>
                <c:pt idx="5" formatCode="#,##0">
                  <c:v>86.906254699142806</c:v>
                </c:pt>
                <c:pt idx="6" formatCode="#,##0">
                  <c:v>117.31714911446102</c:v>
                </c:pt>
                <c:pt idx="7" formatCode="#,##0">
                  <c:v>611.68543712088399</c:v>
                </c:pt>
                <c:pt idx="8" formatCode="#,##0">
                  <c:v>62.145340538012597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C9-46AB-B01F-340D9F6516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73010192"/>
        <c:axId val="873010520"/>
      </c:barChart>
      <c:catAx>
        <c:axId val="87301019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73010520"/>
        <c:crosses val="autoZero"/>
        <c:auto val="1"/>
        <c:lblAlgn val="ctr"/>
        <c:lblOffset val="100"/>
        <c:noMultiLvlLbl val="0"/>
      </c:catAx>
      <c:valAx>
        <c:axId val="873010520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873010192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Bauzonenfläche pro Einwohner nach Gemeindetypen BFS (in m2/E)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D2B-45FC-A908-15E2A4C7EE3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Statistik_Gemtypen_BFS9!$G$2:$G$10</c:f>
              <c:numCache>
                <c:formatCode>General</c:formatCode>
                <c:ptCount val="9"/>
                <c:pt idx="0" formatCode="#,##0">
                  <c:v>227.17541299979123</c:v>
                </c:pt>
                <c:pt idx="1">
                  <c:v>0</c:v>
                </c:pt>
                <c:pt idx="2" formatCode="#,##0">
                  <c:v>237.85217158321072</c:v>
                </c:pt>
                <c:pt idx="3" formatCode="#,##0">
                  <c:v>271.2804312332272</c:v>
                </c:pt>
                <c:pt idx="4" formatCode="#,##0">
                  <c:v>283.06479370045679</c:v>
                </c:pt>
                <c:pt idx="5" formatCode="#,##0">
                  <c:v>388.49465667922573</c:v>
                </c:pt>
                <c:pt idx="6" formatCode="#,##0">
                  <c:v>435.15263024651711</c:v>
                </c:pt>
                <c:pt idx="7" formatCode="#,##0">
                  <c:v>295.22922782030213</c:v>
                </c:pt>
                <c:pt idx="8" formatCode="#,##0">
                  <c:v>500.36506069253301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2B-45FC-A908-15E2A4C7EE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73010848"/>
        <c:axId val="873016424"/>
      </c:barChart>
      <c:catAx>
        <c:axId val="87301084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73016424"/>
        <c:crosses val="autoZero"/>
        <c:auto val="1"/>
        <c:lblAlgn val="ctr"/>
        <c:lblOffset val="100"/>
        <c:noMultiLvlLbl val="0"/>
      </c:catAx>
      <c:valAx>
        <c:axId val="873016424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873010848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Bauzonenfläche pro Einwohner und Beschäftigte nach Gemeindetypen BFS (in m2/E+B)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ADC-4007-A9B4-04A02087C60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Statistik_Gemtypen_BFS9!$I$2:$I$10</c:f>
              <c:numCache>
                <c:formatCode>General</c:formatCode>
                <c:ptCount val="9"/>
                <c:pt idx="0" formatCode="#,##0">
                  <c:v>124.02962570728513</c:v>
                </c:pt>
                <c:pt idx="1">
                  <c:v>0</c:v>
                </c:pt>
                <c:pt idx="2" formatCode="#,##0">
                  <c:v>156.73269108570472</c:v>
                </c:pt>
                <c:pt idx="3" formatCode="#,##0">
                  <c:v>176.94564229695479</c:v>
                </c:pt>
                <c:pt idx="4" formatCode="#,##0">
                  <c:v>195.48741269836825</c:v>
                </c:pt>
                <c:pt idx="5" formatCode="#,##0">
                  <c:v>304.40019159069283</c:v>
                </c:pt>
                <c:pt idx="6" formatCode="#,##0">
                  <c:v>292.48852933049369</c:v>
                </c:pt>
                <c:pt idx="7" formatCode="#,##0">
                  <c:v>215.08683045145187</c:v>
                </c:pt>
                <c:pt idx="8" formatCode="#,##0">
                  <c:v>376.86683164349665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DC-4007-A9B4-04A02087C6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73013472"/>
        <c:axId val="873014128"/>
      </c:barChart>
      <c:catAx>
        <c:axId val="87301347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73014128"/>
        <c:crosses val="autoZero"/>
        <c:auto val="1"/>
        <c:lblAlgn val="ctr"/>
        <c:lblOffset val="100"/>
        <c:noMultiLvlLbl val="0"/>
      </c:catAx>
      <c:valAx>
        <c:axId val="873014128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873013472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Analyse_unüberbaut_Hauptnutzung!$E$2:$E$10</c:f>
              <c:numCache>
                <c:formatCode>#,##0</c:formatCode>
                <c:ptCount val="9"/>
                <c:pt idx="0">
                  <c:v>1479.0576215937281</c:v>
                </c:pt>
                <c:pt idx="1">
                  <c:v>360.60768107275203</c:v>
                </c:pt>
                <c:pt idx="2">
                  <c:v>375.26088789164635</c:v>
                </c:pt>
                <c:pt idx="3">
                  <c:v>279.63979553810555</c:v>
                </c:pt>
                <c:pt idx="4">
                  <c:v>393.06077797710498</c:v>
                </c:pt>
                <c:pt idx="5">
                  <c:v>31.392783675335497</c:v>
                </c:pt>
                <c:pt idx="6">
                  <c:v>137.51313525137002</c:v>
                </c:pt>
                <c:pt idx="7">
                  <c:v>19.949080666587701</c:v>
                </c:pt>
                <c:pt idx="8">
                  <c:v>312.73674767477098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28-4369-9AE1-B465A201BEFE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Analyse_unüberbaut_Hauptnutzung!$F$2:$F$10</c:f>
              <c:numCache>
                <c:formatCode>#,##0</c:formatCode>
                <c:ptCount val="9"/>
                <c:pt idx="0">
                  <c:v>75.112518641442009</c:v>
                </c:pt>
                <c:pt idx="1">
                  <c:v>44.288453424504979</c:v>
                </c:pt>
                <c:pt idx="2">
                  <c:v>23.269251579563598</c:v>
                </c:pt>
                <c:pt idx="3">
                  <c:v>10.962262693652709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28-4369-9AE1-B465A201BEFE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Analyse_unüberbaut_Hauptnutzung!$G$2:$G$10</c:f>
              <c:numCache>
                <c:formatCode>#,##0</c:formatCode>
                <c:ptCount val="9"/>
                <c:pt idx="0">
                  <c:v>124.29610619415</c:v>
                </c:pt>
                <c:pt idx="1">
                  <c:v>129.82203198872401</c:v>
                </c:pt>
                <c:pt idx="2">
                  <c:v>30.089177200604102</c:v>
                </c:pt>
                <c:pt idx="3">
                  <c:v>5.2585702546866901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C28-4369-9AE1-B465A201BE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73019048"/>
        <c:axId val="873026264"/>
      </c:barChart>
      <c:catAx>
        <c:axId val="87301904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73026264"/>
        <c:crosses val="autoZero"/>
        <c:auto val="1"/>
        <c:lblAlgn val="ctr"/>
        <c:lblOffset val="100"/>
        <c:noMultiLvlLbl val="0"/>
      </c:catAx>
      <c:valAx>
        <c:axId val="873026264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87301904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259-4A61-BFDF-A13EDB71E96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259-4A61-BFDF-A13EDB71E96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259-4A61-BFDF-A13EDB71E963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259-4A61-BFDF-A13EDB71E96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259-4A61-BFDF-A13EDB71E96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Analyse_unüberbaut_Hauptnutzung!$H$2:$H$10</c:f>
              <c:numCache>
                <c:formatCode>0%</c:formatCode>
                <c:ptCount val="9"/>
                <c:pt idx="0">
                  <c:v>0.8811959279730508</c:v>
                </c:pt>
                <c:pt idx="1">
                  <c:v>0.67438831084151374</c:v>
                </c:pt>
                <c:pt idx="2">
                  <c:v>0.87551090978705637</c:v>
                </c:pt>
                <c:pt idx="3">
                  <c:v>0.94517407391675801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59-4A61-BFDF-A13EDB71E963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259-4A61-BFDF-A13EDB71E96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259-4A61-BFDF-A13EDB71E96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259-4A61-BFDF-A13EDB71E963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259-4A61-BFDF-A13EDB71E96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259-4A61-BFDF-A13EDB71E96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Analyse_unüberbaut_Hauptnutzung!$I$2:$I$10</c:f>
              <c:numCache>
                <c:formatCode>0%</c:formatCode>
                <c:ptCount val="9"/>
                <c:pt idx="0">
                  <c:v>4.4750687600201906E-2</c:v>
                </c:pt>
                <c:pt idx="1">
                  <c:v>8.2825787864205871E-2</c:v>
                </c:pt>
                <c:pt idx="2">
                  <c:v>5.4288854175418406E-2</c:v>
                </c:pt>
                <c:pt idx="3">
                  <c:v>3.7052117240922292E-2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59-4A61-BFDF-A13EDB71E963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9259-4A61-BFDF-A13EDB71E96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9259-4A61-BFDF-A13EDB71E96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9259-4A61-BFDF-A13EDB71E963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9259-4A61-BFDF-A13EDB71E96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259-4A61-BFDF-A13EDB71E96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Analyse_unüberbaut_Hauptnutzung!$J$2:$J$10</c:f>
              <c:numCache>
                <c:formatCode>0%</c:formatCode>
                <c:ptCount val="9"/>
                <c:pt idx="0">
                  <c:v>7.405338442674729E-2</c:v>
                </c:pt>
                <c:pt idx="1">
                  <c:v>0.24278590129428046</c:v>
                </c:pt>
                <c:pt idx="2">
                  <c:v>7.0200236037525177E-2</c:v>
                </c:pt>
                <c:pt idx="3">
                  <c:v>1.7773808842319876E-2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259-4A61-BFDF-A13EDB71E9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73040696"/>
        <c:axId val="873039712"/>
      </c:barChart>
      <c:catAx>
        <c:axId val="87304069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73039712"/>
        <c:crosses val="autoZero"/>
        <c:auto val="1"/>
        <c:lblAlgn val="ctr"/>
        <c:lblOffset val="100"/>
        <c:noMultiLvlLbl val="0"/>
      </c:catAx>
      <c:valAx>
        <c:axId val="873039712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8730406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Anal_unüb_Gemtypen_BFS9!$E$2:$E$10</c:f>
              <c:numCache>
                <c:formatCode>General</c:formatCode>
                <c:ptCount val="9"/>
                <c:pt idx="0" formatCode="#,##0">
                  <c:v>457.77614287811809</c:v>
                </c:pt>
                <c:pt idx="1">
                  <c:v>0</c:v>
                </c:pt>
                <c:pt idx="2" formatCode="#,##0">
                  <c:v>1466.4963992699211</c:v>
                </c:pt>
                <c:pt idx="3" formatCode="#,##0">
                  <c:v>286.32187845175963</c:v>
                </c:pt>
                <c:pt idx="4" formatCode="#,##0">
                  <c:v>387.0211280676042</c:v>
                </c:pt>
                <c:pt idx="5" formatCode="#,##0">
                  <c:v>75.735615979307809</c:v>
                </c:pt>
                <c:pt idx="6" formatCode="#,##0">
                  <c:v>108.74957402915305</c:v>
                </c:pt>
                <c:pt idx="7" formatCode="#,##0">
                  <c:v>550.93681331170774</c:v>
                </c:pt>
                <c:pt idx="8" formatCode="#,##0">
                  <c:v>56.180959353822608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B2-41DA-97E2-F71289D356B0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Anal_unüb_Gemtypen_BFS9!$F$2:$F$10</c:f>
              <c:numCache>
                <c:formatCode>General</c:formatCode>
                <c:ptCount val="9"/>
                <c:pt idx="0" formatCode="#,##0">
                  <c:v>28.494410632804104</c:v>
                </c:pt>
                <c:pt idx="1">
                  <c:v>0</c:v>
                </c:pt>
                <c:pt idx="2" formatCode="#,##0">
                  <c:v>64.264427484950019</c:v>
                </c:pt>
                <c:pt idx="3" formatCode="#,##0">
                  <c:v>12.858072174533604</c:v>
                </c:pt>
                <c:pt idx="4" formatCode="#,##0">
                  <c:v>18.063992861568792</c:v>
                </c:pt>
                <c:pt idx="5" formatCode="#,##0">
                  <c:v>5.0412485455132812</c:v>
                </c:pt>
                <c:pt idx="6" formatCode="#,##0">
                  <c:v>2.1921107684994592</c:v>
                </c:pt>
                <c:pt idx="7" formatCode="#,##0">
                  <c:v>19.571422637172098</c:v>
                </c:pt>
                <c:pt idx="8" formatCode="#,##0">
                  <c:v>3.1468012341232399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B2-41DA-97E2-F71289D356B0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Anal_unüb_Gemtypen_BFS9!$G$2:$G$10</c:f>
              <c:numCache>
                <c:formatCode>General</c:formatCode>
                <c:ptCount val="9"/>
                <c:pt idx="0" formatCode="#,##0">
                  <c:v>44.774691917389802</c:v>
                </c:pt>
                <c:pt idx="1">
                  <c:v>0</c:v>
                </c:pt>
                <c:pt idx="2" formatCode="#,##0">
                  <c:v>104.94855722286898</c:v>
                </c:pt>
                <c:pt idx="3" formatCode="#,##0">
                  <c:v>36.556711067948797</c:v>
                </c:pt>
                <c:pt idx="4" formatCode="#,##0">
                  <c:v>46.686289816756002</c:v>
                </c:pt>
                <c:pt idx="5" formatCode="#,##0">
                  <c:v>6.1293901743217196</c:v>
                </c:pt>
                <c:pt idx="6" formatCode="#,##0">
                  <c:v>6.3754643168085003</c:v>
                </c:pt>
                <c:pt idx="7" formatCode="#,##0">
                  <c:v>41.177201172004096</c:v>
                </c:pt>
                <c:pt idx="8" formatCode="#,##0">
                  <c:v>2.81757995006675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FB2-41DA-97E2-F71289D356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73025608"/>
        <c:axId val="873022000"/>
      </c:barChart>
      <c:catAx>
        <c:axId val="87302560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73022000"/>
        <c:crosses val="autoZero"/>
        <c:auto val="1"/>
        <c:lblAlgn val="ctr"/>
        <c:lblOffset val="100"/>
        <c:noMultiLvlLbl val="0"/>
      </c:catAx>
      <c:valAx>
        <c:axId val="873022000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87302560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BFS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AC0-45D4-B14A-770F6137C2D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Anal_unüb_Gemtypen_BFS9!$H$2:$H$10</c:f>
              <c:numCache>
                <c:formatCode>General</c:formatCode>
                <c:ptCount val="9"/>
                <c:pt idx="0" formatCode="0%">
                  <c:v>0.86202851229540889</c:v>
                </c:pt>
                <c:pt idx="1">
                  <c:v>0</c:v>
                </c:pt>
                <c:pt idx="2" formatCode="0%">
                  <c:v>0.89655070370977241</c:v>
                </c:pt>
                <c:pt idx="3" formatCode="0%">
                  <c:v>0.85281683867016922</c:v>
                </c:pt>
                <c:pt idx="4" formatCode="0%">
                  <c:v>0.85667467852511003</c:v>
                </c:pt>
                <c:pt idx="5" formatCode="0%">
                  <c:v>0.87146335141807485</c:v>
                </c:pt>
                <c:pt idx="6" formatCode="0%">
                  <c:v>0.9269708209756361</c:v>
                </c:pt>
                <c:pt idx="7" formatCode="0%">
                  <c:v>0.90068649648565891</c:v>
                </c:pt>
                <c:pt idx="8" formatCode="0%">
                  <c:v>0.90402528761521972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C0-45D4-B14A-770F6137C2DB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AC0-45D4-B14A-770F6137C2D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Anal_unüb_Gemtypen_BFS9!$I$2:$I$10</c:f>
              <c:numCache>
                <c:formatCode>General</c:formatCode>
                <c:ptCount val="9"/>
                <c:pt idx="0" formatCode="0%">
                  <c:v>5.3657218246671384E-2</c:v>
                </c:pt>
                <c:pt idx="1">
                  <c:v>0</c:v>
                </c:pt>
                <c:pt idx="2" formatCode="0%">
                  <c:v>3.9288414014395957E-2</c:v>
                </c:pt>
                <c:pt idx="3" formatCode="0%">
                  <c:v>3.8298087881279849E-2</c:v>
                </c:pt>
                <c:pt idx="4" formatCode="0%">
                  <c:v>3.9984807431136388E-2</c:v>
                </c:pt>
                <c:pt idx="5" formatCode="0%">
                  <c:v>5.8007890950603873E-2</c:v>
                </c:pt>
                <c:pt idx="6" formatCode="0%">
                  <c:v>1.8685339569245039E-2</c:v>
                </c:pt>
                <c:pt idx="7" formatCode="0%">
                  <c:v>3.1995894375533927E-2</c:v>
                </c:pt>
                <c:pt idx="8" formatCode="0%">
                  <c:v>5.0636157222413609E-2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C0-45D4-B14A-770F6137C2DB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AC0-45D4-B14A-770F6137C2D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Anal_unüb_Gemtypen_BFS9!$J$2:$J$10</c:f>
              <c:numCache>
                <c:formatCode>General</c:formatCode>
                <c:ptCount val="9"/>
                <c:pt idx="0" formatCode="0%">
                  <c:v>8.4314269457919713E-2</c:v>
                </c:pt>
                <c:pt idx="1">
                  <c:v>0</c:v>
                </c:pt>
                <c:pt idx="2" formatCode="0%">
                  <c:v>6.4160882275831721E-2</c:v>
                </c:pt>
                <c:pt idx="3" formatCode="0%">
                  <c:v>0.10888507344855079</c:v>
                </c:pt>
                <c:pt idx="4" formatCode="0%">
                  <c:v>0.10334051404375348</c:v>
                </c:pt>
                <c:pt idx="5" formatCode="0%">
                  <c:v>7.0528757631321284E-2</c:v>
                </c:pt>
                <c:pt idx="6" formatCode="0%">
                  <c:v>5.4343839455118781E-2</c:v>
                </c:pt>
                <c:pt idx="7" formatCode="0%">
                  <c:v>6.7317609138807216E-2</c:v>
                </c:pt>
                <c:pt idx="8" formatCode="0%">
                  <c:v>4.5338555162366741E-2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AC0-45D4-B14A-770F6137C2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64341168"/>
        <c:axId val="864331984"/>
      </c:barChart>
      <c:catAx>
        <c:axId val="86434116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64331984"/>
        <c:crosses val="autoZero"/>
        <c:auto val="1"/>
        <c:lblAlgn val="ctr"/>
        <c:lblOffset val="100"/>
        <c:noMultiLvlLbl val="0"/>
      </c:catAx>
      <c:valAx>
        <c:axId val="864331984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8643411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4</xdr:col>
      <xdr:colOff>271780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474980</xdr:colOff>
      <xdr:row>12</xdr:row>
      <xdr:rowOff>66040</xdr:rowOff>
    </xdr:from>
    <xdr:to>
      <xdr:col>8</xdr:col>
      <xdr:colOff>952500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4</xdr:col>
      <xdr:colOff>271780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474980</xdr:colOff>
      <xdr:row>12</xdr:row>
      <xdr:rowOff>66040</xdr:rowOff>
    </xdr:from>
    <xdr:to>
      <xdr:col>8</xdr:col>
      <xdr:colOff>952500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40640</xdr:rowOff>
    </xdr:from>
    <xdr:to>
      <xdr:col>4</xdr:col>
      <xdr:colOff>271780</xdr:colOff>
      <xdr:row>50</xdr:row>
      <xdr:rowOff>43180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805180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1008380</xdr:colOff>
      <xdr:row>12</xdr:row>
      <xdr:rowOff>66040</xdr:rowOff>
    </xdr:from>
    <xdr:to>
      <xdr:col>8</xdr:col>
      <xdr:colOff>335280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805180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1008380</xdr:colOff>
      <xdr:row>12</xdr:row>
      <xdr:rowOff>66040</xdr:rowOff>
    </xdr:from>
    <xdr:to>
      <xdr:col>8</xdr:col>
      <xdr:colOff>335280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1148080</xdr:colOff>
      <xdr:row>32</xdr:row>
      <xdr:rowOff>104140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132080</xdr:colOff>
      <xdr:row>12</xdr:row>
      <xdr:rowOff>66040</xdr:rowOff>
    </xdr:from>
    <xdr:to>
      <xdr:col>8</xdr:col>
      <xdr:colOff>1021080</xdr:colOff>
      <xdr:row>32</xdr:row>
      <xdr:rowOff>104140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942340</xdr:colOff>
      <xdr:row>32</xdr:row>
      <xdr:rowOff>104140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sultate_Kanton_B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ktenblatt"/>
      <sheetName val="Legende"/>
      <sheetName val="Statistik_Hauptnutzung"/>
      <sheetName val="Statistik_Gemtypen_BFS9"/>
      <sheetName val="Analyse_unüberbaut_Hauptnutzung"/>
      <sheetName val="Anal_unüb_Gemtypen_BFS9"/>
      <sheetName val="Analyse_Erschliessung_oeV"/>
      <sheetName val="Vergleich_2017_202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43"/>
  <sheetViews>
    <sheetView tabSelected="1" workbookViewId="0"/>
  </sheetViews>
  <sheetFormatPr baseColWidth="10" defaultColWidth="11.44140625" defaultRowHeight="14.4" x14ac:dyDescent="0.3"/>
  <cols>
    <col min="1" max="1" width="37.6640625" style="29" customWidth="1"/>
    <col min="2" max="2" width="57.6640625" style="29" customWidth="1"/>
    <col min="3" max="16384" width="11.44140625" style="30"/>
  </cols>
  <sheetData>
    <row r="1" spans="1:2" ht="18" x14ac:dyDescent="0.3">
      <c r="A1" s="28" t="s">
        <v>54</v>
      </c>
    </row>
    <row r="2" spans="1:2" ht="18" x14ac:dyDescent="0.3">
      <c r="A2" s="28" t="s">
        <v>55</v>
      </c>
    </row>
    <row r="4" spans="1:2" ht="13.8" x14ac:dyDescent="0.3">
      <c r="A4" s="46" t="s">
        <v>115</v>
      </c>
      <c r="B4" s="47"/>
    </row>
    <row r="5" spans="1:2" ht="13.8" x14ac:dyDescent="0.3">
      <c r="A5" s="48"/>
      <c r="B5" s="49"/>
    </row>
    <row r="6" spans="1:2" x14ac:dyDescent="0.3">
      <c r="A6" s="31" t="s">
        <v>56</v>
      </c>
      <c r="B6" s="32" t="s">
        <v>57</v>
      </c>
    </row>
    <row r="7" spans="1:2" x14ac:dyDescent="0.3">
      <c r="A7" s="33"/>
      <c r="B7" s="34"/>
    </row>
    <row r="8" spans="1:2" x14ac:dyDescent="0.3">
      <c r="A8" s="31" t="s">
        <v>58</v>
      </c>
      <c r="B8" s="32" t="s">
        <v>59</v>
      </c>
    </row>
    <row r="9" spans="1:2" x14ac:dyDescent="0.3">
      <c r="A9" s="35" t="s">
        <v>60</v>
      </c>
      <c r="B9" s="36" t="s">
        <v>116</v>
      </c>
    </row>
    <row r="10" spans="1:2" x14ac:dyDescent="0.3">
      <c r="A10" s="33"/>
      <c r="B10" s="34" t="s">
        <v>117</v>
      </c>
    </row>
    <row r="11" spans="1:2" x14ac:dyDescent="0.3">
      <c r="A11" s="31" t="s">
        <v>61</v>
      </c>
      <c r="B11" s="37"/>
    </row>
    <row r="12" spans="1:2" x14ac:dyDescent="0.3">
      <c r="A12" s="35" t="s">
        <v>62</v>
      </c>
      <c r="B12" s="38">
        <v>9</v>
      </c>
    </row>
    <row r="13" spans="1:2" x14ac:dyDescent="0.3">
      <c r="A13" s="33"/>
      <c r="B13" s="39"/>
    </row>
    <row r="14" spans="1:2" x14ac:dyDescent="0.3">
      <c r="A14" s="31" t="s">
        <v>8</v>
      </c>
      <c r="B14" s="37" t="s">
        <v>118</v>
      </c>
    </row>
    <row r="15" spans="1:2" x14ac:dyDescent="0.3">
      <c r="A15" s="33"/>
      <c r="B15" s="39"/>
    </row>
    <row r="16" spans="1:2" ht="43.2" x14ac:dyDescent="0.3">
      <c r="A16" s="40" t="s">
        <v>63</v>
      </c>
      <c r="B16" s="41" t="s">
        <v>121</v>
      </c>
    </row>
    <row r="17" spans="1:2" ht="43.2" x14ac:dyDescent="0.3">
      <c r="A17" s="40"/>
      <c r="B17" s="41" t="s">
        <v>122</v>
      </c>
    </row>
    <row r="18" spans="1:2" ht="28.8" x14ac:dyDescent="0.3">
      <c r="A18" s="40"/>
      <c r="B18" s="41" t="s">
        <v>119</v>
      </c>
    </row>
    <row r="19" spans="1:2" x14ac:dyDescent="0.3">
      <c r="A19" s="40"/>
      <c r="B19" s="41" t="s">
        <v>120</v>
      </c>
    </row>
    <row r="20" spans="1:2" x14ac:dyDescent="0.3">
      <c r="A20" s="40"/>
      <c r="B20" s="41"/>
    </row>
    <row r="21" spans="1:2" x14ac:dyDescent="0.3">
      <c r="A21" s="33"/>
      <c r="B21" s="34"/>
    </row>
    <row r="23" spans="1:2" ht="17.100000000000001" customHeight="1" x14ac:dyDescent="0.3">
      <c r="A23" s="42" t="s">
        <v>64</v>
      </c>
    </row>
    <row r="24" spans="1:2" ht="15" customHeight="1" x14ac:dyDescent="0.3">
      <c r="A24" s="43" t="s">
        <v>65</v>
      </c>
    </row>
    <row r="25" spans="1:2" ht="15" customHeight="1" x14ac:dyDescent="0.3">
      <c r="A25" s="43" t="s">
        <v>66</v>
      </c>
    </row>
    <row r="26" spans="1:2" ht="15" customHeight="1" x14ac:dyDescent="0.3">
      <c r="A26" s="43" t="s">
        <v>67</v>
      </c>
    </row>
    <row r="27" spans="1:2" ht="15" customHeight="1" x14ac:dyDescent="0.3">
      <c r="A27" s="43" t="s">
        <v>68</v>
      </c>
    </row>
    <row r="28" spans="1:2" ht="15" customHeight="1" x14ac:dyDescent="0.3">
      <c r="A28" s="43" t="s">
        <v>69</v>
      </c>
    </row>
    <row r="29" spans="1:2" ht="15" customHeight="1" x14ac:dyDescent="0.3">
      <c r="A29" s="43" t="s">
        <v>70</v>
      </c>
    </row>
    <row r="30" spans="1:2" ht="15" customHeight="1" x14ac:dyDescent="0.3">
      <c r="A30" s="43" t="s">
        <v>71</v>
      </c>
    </row>
    <row r="31" spans="1:2" x14ac:dyDescent="0.3">
      <c r="A31" s="43"/>
    </row>
    <row r="32" spans="1:2" x14ac:dyDescent="0.3">
      <c r="A32" s="43"/>
    </row>
    <row r="33" spans="1:1" x14ac:dyDescent="0.3">
      <c r="A33" s="43"/>
    </row>
    <row r="34" spans="1:1" x14ac:dyDescent="0.3">
      <c r="A34" s="44" t="s">
        <v>55</v>
      </c>
    </row>
    <row r="35" spans="1:1" x14ac:dyDescent="0.3">
      <c r="A35" s="44" t="s">
        <v>72</v>
      </c>
    </row>
    <row r="36" spans="1:1" x14ac:dyDescent="0.3">
      <c r="A36" s="44" t="s">
        <v>73</v>
      </c>
    </row>
    <row r="37" spans="1:1" x14ac:dyDescent="0.3">
      <c r="A37" s="44"/>
    </row>
    <row r="38" spans="1:1" x14ac:dyDescent="0.3">
      <c r="A38" s="44" t="s">
        <v>74</v>
      </c>
    </row>
    <row r="39" spans="1:1" x14ac:dyDescent="0.3">
      <c r="A39" s="44" t="s">
        <v>54</v>
      </c>
    </row>
    <row r="40" spans="1:1" x14ac:dyDescent="0.3">
      <c r="A40" s="44" t="s">
        <v>75</v>
      </c>
    </row>
    <row r="41" spans="1:1" x14ac:dyDescent="0.3">
      <c r="A41" s="45" t="s">
        <v>76</v>
      </c>
    </row>
    <row r="42" spans="1:1" x14ac:dyDescent="0.3">
      <c r="A42" s="44"/>
    </row>
    <row r="43" spans="1:1" x14ac:dyDescent="0.3">
      <c r="A43" s="44" t="s">
        <v>77</v>
      </c>
    </row>
  </sheetData>
  <mergeCells count="1">
    <mergeCell ref="A4:B5"/>
  </mergeCells>
  <hyperlinks>
    <hyperlink ref="A41" r:id="rId1" xr:uid="{00000000-0004-0000-0000-000000000000}"/>
  </hyperlinks>
  <pageMargins left="0.70866141732283472" right="0.70866141732283472" top="0.78740157480314965" bottom="0.78740157480314965" header="0.31496062992125984" footer="0.31496062992125984"/>
  <pageSetup paperSize="9" scale="93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E8E057-05E4-481A-9ADB-DC422555E41C}">
  <sheetPr>
    <pageSetUpPr fitToPage="1"/>
  </sheetPr>
  <dimension ref="A1:B39"/>
  <sheetViews>
    <sheetView workbookViewId="0">
      <selection sqref="A1:A2"/>
    </sheetView>
  </sheetViews>
  <sheetFormatPr baseColWidth="10" defaultColWidth="11.44140625" defaultRowHeight="14.4" x14ac:dyDescent="0.3"/>
  <cols>
    <col min="1" max="1" width="50.6640625" style="60" customWidth="1"/>
    <col min="2" max="2" width="70.6640625" style="60" customWidth="1"/>
    <col min="3" max="16384" width="11.44140625" style="53"/>
  </cols>
  <sheetData>
    <row r="1" spans="1:2" x14ac:dyDescent="0.3">
      <c r="A1" s="50" t="s">
        <v>78</v>
      </c>
      <c r="B1" s="50" t="s">
        <v>79</v>
      </c>
    </row>
    <row r="2" spans="1:2" x14ac:dyDescent="0.3">
      <c r="A2" s="51"/>
      <c r="B2" s="51"/>
    </row>
    <row r="3" spans="1:2" x14ac:dyDescent="0.3">
      <c r="A3" s="54" t="s">
        <v>20</v>
      </c>
      <c r="B3" s="55" t="s">
        <v>80</v>
      </c>
    </row>
    <row r="4" spans="1:2" x14ac:dyDescent="0.3">
      <c r="A4" s="56" t="s">
        <v>26</v>
      </c>
      <c r="B4" s="57" t="s">
        <v>81</v>
      </c>
    </row>
    <row r="5" spans="1:2" x14ac:dyDescent="0.3">
      <c r="A5" s="56" t="s">
        <v>0</v>
      </c>
      <c r="B5" s="57" t="s">
        <v>82</v>
      </c>
    </row>
    <row r="6" spans="1:2" ht="28.8" x14ac:dyDescent="0.3">
      <c r="A6" s="56" t="s">
        <v>27</v>
      </c>
      <c r="B6" s="57" t="s">
        <v>83</v>
      </c>
    </row>
    <row r="7" spans="1:2" x14ac:dyDescent="0.3">
      <c r="A7" s="56" t="s">
        <v>21</v>
      </c>
      <c r="B7" s="57" t="s">
        <v>84</v>
      </c>
    </row>
    <row r="8" spans="1:2" ht="28.8" x14ac:dyDescent="0.3">
      <c r="A8" s="56" t="s">
        <v>22</v>
      </c>
      <c r="B8" s="57" t="s">
        <v>123</v>
      </c>
    </row>
    <row r="9" spans="1:2" ht="43.2" x14ac:dyDescent="0.3">
      <c r="A9" s="56" t="s">
        <v>23</v>
      </c>
      <c r="B9" s="57" t="s">
        <v>124</v>
      </c>
    </row>
    <row r="10" spans="1:2" ht="16.2" x14ac:dyDescent="0.3">
      <c r="A10" s="56" t="s">
        <v>85</v>
      </c>
      <c r="B10" s="57" t="s">
        <v>125</v>
      </c>
    </row>
    <row r="11" spans="1:2" ht="43.2" x14ac:dyDescent="0.3">
      <c r="A11" s="56" t="s">
        <v>24</v>
      </c>
      <c r="B11" s="57" t="s">
        <v>126</v>
      </c>
    </row>
    <row r="12" spans="1:2" ht="16.2" x14ac:dyDescent="0.3">
      <c r="A12" s="56" t="s">
        <v>86</v>
      </c>
      <c r="B12" s="57" t="s">
        <v>127</v>
      </c>
    </row>
    <row r="13" spans="1:2" ht="16.2" x14ac:dyDescent="0.3">
      <c r="A13" s="56" t="s">
        <v>87</v>
      </c>
      <c r="B13" s="57" t="s">
        <v>128</v>
      </c>
    </row>
    <row r="14" spans="1:2" x14ac:dyDescent="0.3">
      <c r="A14" s="56" t="s">
        <v>28</v>
      </c>
      <c r="B14" s="57" t="s">
        <v>129</v>
      </c>
    </row>
    <row r="15" spans="1:2" x14ac:dyDescent="0.3">
      <c r="A15" s="56" t="s">
        <v>29</v>
      </c>
      <c r="B15" s="57" t="s">
        <v>130</v>
      </c>
    </row>
    <row r="16" spans="1:2" x14ac:dyDescent="0.3">
      <c r="A16" s="56" t="s">
        <v>30</v>
      </c>
      <c r="B16" s="57" t="s">
        <v>131</v>
      </c>
    </row>
    <row r="17" spans="1:2" ht="28.8" x14ac:dyDescent="0.3">
      <c r="A17" s="56" t="s">
        <v>31</v>
      </c>
      <c r="B17" s="57" t="s">
        <v>88</v>
      </c>
    </row>
    <row r="18" spans="1:2" x14ac:dyDescent="0.3">
      <c r="A18" s="56" t="s">
        <v>32</v>
      </c>
      <c r="B18" s="57" t="s">
        <v>89</v>
      </c>
    </row>
    <row r="19" spans="1:2" x14ac:dyDescent="0.3">
      <c r="A19" s="56" t="s">
        <v>33</v>
      </c>
      <c r="B19" s="57" t="s">
        <v>90</v>
      </c>
    </row>
    <row r="20" spans="1:2" ht="28.8" x14ac:dyDescent="0.3">
      <c r="A20" s="56" t="s">
        <v>34</v>
      </c>
      <c r="B20" s="57" t="s">
        <v>91</v>
      </c>
    </row>
    <row r="21" spans="1:2" x14ac:dyDescent="0.3">
      <c r="A21" s="56" t="s">
        <v>35</v>
      </c>
      <c r="B21" s="57" t="s">
        <v>92</v>
      </c>
    </row>
    <row r="22" spans="1:2" ht="16.2" x14ac:dyDescent="0.3">
      <c r="A22" s="56" t="s">
        <v>93</v>
      </c>
      <c r="B22" s="57" t="s">
        <v>94</v>
      </c>
    </row>
    <row r="23" spans="1:2" ht="43.2" x14ac:dyDescent="0.3">
      <c r="A23" s="56" t="s">
        <v>95</v>
      </c>
      <c r="B23" s="57" t="s">
        <v>96</v>
      </c>
    </row>
    <row r="24" spans="1:2" x14ac:dyDescent="0.3">
      <c r="A24" s="56" t="s">
        <v>36</v>
      </c>
      <c r="B24" s="57" t="s">
        <v>97</v>
      </c>
    </row>
    <row r="25" spans="1:2" x14ac:dyDescent="0.3">
      <c r="A25" s="56" t="s">
        <v>37</v>
      </c>
      <c r="B25" s="57" t="s">
        <v>98</v>
      </c>
    </row>
    <row r="26" spans="1:2" x14ac:dyDescent="0.3">
      <c r="A26" s="56" t="s">
        <v>38</v>
      </c>
      <c r="B26" s="57" t="s">
        <v>99</v>
      </c>
    </row>
    <row r="27" spans="1:2" x14ac:dyDescent="0.3">
      <c r="A27" s="56" t="s">
        <v>39</v>
      </c>
      <c r="B27" s="57" t="s">
        <v>100</v>
      </c>
    </row>
    <row r="28" spans="1:2" x14ac:dyDescent="0.3">
      <c r="A28" s="56" t="s">
        <v>40</v>
      </c>
      <c r="B28" s="57" t="s">
        <v>101</v>
      </c>
    </row>
    <row r="29" spans="1:2" x14ac:dyDescent="0.3">
      <c r="A29" s="56" t="s">
        <v>41</v>
      </c>
      <c r="B29" s="57" t="s">
        <v>102</v>
      </c>
    </row>
    <row r="30" spans="1:2" x14ac:dyDescent="0.3">
      <c r="A30" s="56" t="s">
        <v>42</v>
      </c>
      <c r="B30" s="57" t="s">
        <v>103</v>
      </c>
    </row>
    <row r="31" spans="1:2" x14ac:dyDescent="0.3">
      <c r="A31" s="56" t="s">
        <v>43</v>
      </c>
      <c r="B31" s="57" t="s">
        <v>104</v>
      </c>
    </row>
    <row r="32" spans="1:2" x14ac:dyDescent="0.3">
      <c r="A32" s="56" t="s">
        <v>44</v>
      </c>
      <c r="B32" s="57" t="s">
        <v>105</v>
      </c>
    </row>
    <row r="33" spans="1:2" x14ac:dyDescent="0.3">
      <c r="A33" s="56" t="s">
        <v>45</v>
      </c>
      <c r="B33" s="57" t="s">
        <v>106</v>
      </c>
    </row>
    <row r="34" spans="1:2" x14ac:dyDescent="0.3">
      <c r="A34" s="56" t="s">
        <v>46</v>
      </c>
      <c r="B34" s="57" t="s">
        <v>107</v>
      </c>
    </row>
    <row r="35" spans="1:2" x14ac:dyDescent="0.3">
      <c r="A35" s="56" t="s">
        <v>47</v>
      </c>
      <c r="B35" s="57" t="s">
        <v>108</v>
      </c>
    </row>
    <row r="36" spans="1:2" x14ac:dyDescent="0.3">
      <c r="A36" s="56" t="s">
        <v>48</v>
      </c>
      <c r="B36" s="57" t="s">
        <v>109</v>
      </c>
    </row>
    <row r="37" spans="1:2" ht="28.8" x14ac:dyDescent="0.3">
      <c r="A37" s="56" t="s">
        <v>49</v>
      </c>
      <c r="B37" s="57" t="s">
        <v>110</v>
      </c>
    </row>
    <row r="38" spans="1:2" x14ac:dyDescent="0.3">
      <c r="A38" s="56" t="s">
        <v>111</v>
      </c>
      <c r="B38" s="57" t="s">
        <v>112</v>
      </c>
    </row>
    <row r="39" spans="1:2" x14ac:dyDescent="0.3">
      <c r="A39" s="58" t="s">
        <v>113</v>
      </c>
      <c r="B39" s="59" t="s">
        <v>114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3" width="17.77734375" style="1" customWidth="1"/>
    <col min="4" max="4" width="12.77734375" style="1" customWidth="1"/>
    <col min="5" max="6" width="17.77734375" style="1" customWidth="1"/>
    <col min="7" max="9" width="20.77734375" style="1" customWidth="1"/>
    <col min="10" max="16384" width="11.5546875" style="1"/>
  </cols>
  <sheetData>
    <row r="1" spans="1:9" ht="49.95" customHeight="1" x14ac:dyDescent="0.25">
      <c r="A1" s="2" t="s">
        <v>20</v>
      </c>
      <c r="B1" s="2" t="s">
        <v>0</v>
      </c>
      <c r="C1" s="2" t="s">
        <v>21</v>
      </c>
      <c r="D1" s="2" t="s">
        <v>22</v>
      </c>
      <c r="E1" s="2" t="s">
        <v>23</v>
      </c>
      <c r="F1" s="2" t="s">
        <v>24</v>
      </c>
      <c r="G1" s="2" t="s">
        <v>50</v>
      </c>
      <c r="H1" s="2" t="s">
        <v>51</v>
      </c>
      <c r="I1" s="2" t="s">
        <v>52</v>
      </c>
    </row>
    <row r="2" spans="1:9" ht="15" customHeight="1" x14ac:dyDescent="0.3">
      <c r="A2" s="5">
        <v>11</v>
      </c>
      <c r="B2" s="5" t="s">
        <v>1</v>
      </c>
      <c r="C2" s="6">
        <v>1678.4662464293201</v>
      </c>
      <c r="D2" s="7">
        <f t="shared" ref="D2:D10" si="0">C2/$C$11</f>
        <v>0.43797689427388731</v>
      </c>
      <c r="E2" s="6">
        <v>89107</v>
      </c>
      <c r="F2" s="6">
        <v>9683</v>
      </c>
      <c r="G2" s="6">
        <f>(C2*10000)/E2</f>
        <v>188.36525148746114</v>
      </c>
      <c r="H2" s="6">
        <f>(C2*10000)/F2</f>
        <v>1733.4155183613757</v>
      </c>
      <c r="I2" s="6">
        <f>(C2*10000)/(E2+F2)</f>
        <v>169.90244421796945</v>
      </c>
    </row>
    <row r="3" spans="1:9" ht="15" customHeight="1" x14ac:dyDescent="0.3">
      <c r="A3" s="8">
        <v>12</v>
      </c>
      <c r="B3" s="8" t="s">
        <v>2</v>
      </c>
      <c r="C3" s="9">
        <v>534.71816648598099</v>
      </c>
      <c r="D3" s="10">
        <f t="shared" si="0"/>
        <v>0.13952869315517644</v>
      </c>
      <c r="E3" s="9">
        <v>2319</v>
      </c>
      <c r="F3" s="9">
        <v>28881</v>
      </c>
      <c r="G3" s="9">
        <f t="shared" ref="G3:G10" si="1">(C3*10000)/E3</f>
        <v>2305.8135682879733</v>
      </c>
      <c r="H3" s="9">
        <f t="shared" ref="H3:H10" si="2">(C3*10000)/F3</f>
        <v>185.14530884871749</v>
      </c>
      <c r="I3" s="9">
        <f t="shared" ref="I3:I10" si="3">(C3*10000)/(E3+F3)</f>
        <v>171.38402771986571</v>
      </c>
    </row>
    <row r="4" spans="1:9" ht="15" customHeight="1" x14ac:dyDescent="0.3">
      <c r="A4" s="8">
        <v>13</v>
      </c>
      <c r="B4" s="8" t="s">
        <v>3</v>
      </c>
      <c r="C4" s="9">
        <v>428.61931667181403</v>
      </c>
      <c r="D4" s="10">
        <f t="shared" si="0"/>
        <v>0.11184339127526327</v>
      </c>
      <c r="E4" s="9">
        <v>26050</v>
      </c>
      <c r="F4" s="9">
        <v>9515</v>
      </c>
      <c r="G4" s="9">
        <f t="shared" si="1"/>
        <v>164.53716570894971</v>
      </c>
      <c r="H4" s="9">
        <f t="shared" si="2"/>
        <v>450.46696444751871</v>
      </c>
      <c r="I4" s="9">
        <f t="shared" si="3"/>
        <v>120.51717044054942</v>
      </c>
    </row>
    <row r="5" spans="1:9" ht="15" customHeight="1" x14ac:dyDescent="0.3">
      <c r="A5" s="8">
        <v>14</v>
      </c>
      <c r="B5" s="8" t="s">
        <v>4</v>
      </c>
      <c r="C5" s="9">
        <v>295.86062848644497</v>
      </c>
      <c r="D5" s="10">
        <f t="shared" si="0"/>
        <v>7.7201504336518775E-2</v>
      </c>
      <c r="E5" s="9">
        <v>27146</v>
      </c>
      <c r="F5" s="9">
        <v>19529</v>
      </c>
      <c r="G5" s="9">
        <f t="shared" si="1"/>
        <v>108.98866443912362</v>
      </c>
      <c r="H5" s="9">
        <f t="shared" si="2"/>
        <v>151.49809436553073</v>
      </c>
      <c r="I5" s="9">
        <f t="shared" si="3"/>
        <v>63.387386928001071</v>
      </c>
    </row>
    <row r="6" spans="1:9" ht="15" customHeight="1" x14ac:dyDescent="0.3">
      <c r="A6" s="8">
        <v>15</v>
      </c>
      <c r="B6" s="8" t="s">
        <v>5</v>
      </c>
      <c r="C6" s="9">
        <v>393.06077797710498</v>
      </c>
      <c r="D6" s="10">
        <f t="shared" si="0"/>
        <v>0.10256479042430339</v>
      </c>
      <c r="E6" s="9">
        <v>2397</v>
      </c>
      <c r="F6" s="9">
        <v>9985</v>
      </c>
      <c r="G6" s="9">
        <f t="shared" si="1"/>
        <v>1639.802995315415</v>
      </c>
      <c r="H6" s="9">
        <f t="shared" si="2"/>
        <v>393.6512548593941</v>
      </c>
      <c r="I6" s="9">
        <f t="shared" si="3"/>
        <v>317.44530607099421</v>
      </c>
    </row>
    <row r="7" spans="1:9" ht="15" customHeight="1" x14ac:dyDescent="0.3">
      <c r="A7" s="8">
        <v>16</v>
      </c>
      <c r="B7" s="8" t="s">
        <v>6</v>
      </c>
      <c r="C7" s="9">
        <v>31.392783675335497</v>
      </c>
      <c r="D7" s="10">
        <f t="shared" si="0"/>
        <v>8.1915939185461667E-3</v>
      </c>
      <c r="E7" s="9">
        <v>20</v>
      </c>
      <c r="F7" s="9">
        <v>32</v>
      </c>
      <c r="G7" s="9">
        <f t="shared" si="1"/>
        <v>15696.39183766775</v>
      </c>
      <c r="H7" s="9">
        <f t="shared" si="2"/>
        <v>9810.2448985423434</v>
      </c>
      <c r="I7" s="9">
        <f t="shared" si="3"/>
        <v>6037.0737837183651</v>
      </c>
    </row>
    <row r="8" spans="1:9" ht="15" customHeight="1" x14ac:dyDescent="0.3">
      <c r="A8" s="8">
        <v>17</v>
      </c>
      <c r="B8" s="8" t="s">
        <v>7</v>
      </c>
      <c r="C8" s="9">
        <v>137.51313525137002</v>
      </c>
      <c r="D8" s="10">
        <f t="shared" si="0"/>
        <v>3.5882506441452126E-2</v>
      </c>
      <c r="E8" s="9">
        <v>248</v>
      </c>
      <c r="F8" s="9">
        <v>943</v>
      </c>
      <c r="G8" s="9">
        <f t="shared" si="1"/>
        <v>5544.8844859423398</v>
      </c>
      <c r="H8" s="9">
        <f t="shared" si="2"/>
        <v>1458.251699378261</v>
      </c>
      <c r="I8" s="9">
        <f t="shared" si="3"/>
        <v>1154.6023110946267</v>
      </c>
    </row>
    <row r="9" spans="1:9" ht="15" customHeight="1" x14ac:dyDescent="0.3">
      <c r="A9" s="8">
        <v>18</v>
      </c>
      <c r="B9" s="8" t="s">
        <v>8</v>
      </c>
      <c r="C9" s="9">
        <v>19.949080666587701</v>
      </c>
      <c r="D9" s="10">
        <f t="shared" si="0"/>
        <v>5.2054882918011981E-3</v>
      </c>
      <c r="E9" s="9">
        <v>0</v>
      </c>
      <c r="F9" s="9">
        <v>53</v>
      </c>
      <c r="G9" s="9">
        <v>0</v>
      </c>
      <c r="H9" s="9">
        <f t="shared" si="2"/>
        <v>3763.9774842618303</v>
      </c>
      <c r="I9" s="9">
        <v>0</v>
      </c>
    </row>
    <row r="10" spans="1:9" ht="15" customHeight="1" x14ac:dyDescent="0.3">
      <c r="A10" s="8">
        <v>19</v>
      </c>
      <c r="B10" s="8" t="s">
        <v>9</v>
      </c>
      <c r="C10" s="9">
        <v>312.73674767477098</v>
      </c>
      <c r="D10" s="10">
        <f t="shared" si="0"/>
        <v>8.1605137883051487E-2</v>
      </c>
      <c r="E10" s="9">
        <v>89</v>
      </c>
      <c r="F10" s="9">
        <v>220</v>
      </c>
      <c r="G10" s="9">
        <f t="shared" si="1"/>
        <v>35138.960412895613</v>
      </c>
      <c r="H10" s="9">
        <f t="shared" si="2"/>
        <v>14215.30671248959</v>
      </c>
      <c r="I10" s="9">
        <f t="shared" si="3"/>
        <v>10120.930345461844</v>
      </c>
    </row>
    <row r="11" spans="1:9" ht="15" customHeight="1" x14ac:dyDescent="0.25">
      <c r="A11" s="52"/>
      <c r="B11" s="52"/>
      <c r="C11" s="11">
        <f>SUM(C2:C10)</f>
        <v>3832.3168833187287</v>
      </c>
      <c r="D11" s="12"/>
      <c r="E11" s="11">
        <f>SUM(E2:E10)</f>
        <v>147376</v>
      </c>
      <c r="F11" s="11">
        <f>SUM(F2:F10)</f>
        <v>78841</v>
      </c>
      <c r="G11" s="11">
        <f>(C11*10000)/E11</f>
        <v>260.03670090915273</v>
      </c>
      <c r="H11" s="11">
        <f>(C11*10000)/F11</f>
        <v>486.08171932354094</v>
      </c>
      <c r="I11" s="11">
        <f>(C11*10000)/(E11+F11)</f>
        <v>169.40888100004548</v>
      </c>
    </row>
    <row r="12" spans="1:9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3" width="17.77734375" style="1" customWidth="1"/>
    <col min="4" max="4" width="12.77734375" style="1" customWidth="1"/>
    <col min="5" max="6" width="17.77734375" style="1" customWidth="1"/>
    <col min="7" max="9" width="20.77734375" style="1" customWidth="1"/>
    <col min="10" max="16384" width="11.5546875" style="1"/>
  </cols>
  <sheetData>
    <row r="1" spans="1:9" ht="49.95" customHeight="1" x14ac:dyDescent="0.25">
      <c r="A1" s="2" t="s">
        <v>26</v>
      </c>
      <c r="B1" s="2" t="s">
        <v>27</v>
      </c>
      <c r="C1" s="2" t="s">
        <v>21</v>
      </c>
      <c r="D1" s="2" t="s">
        <v>22</v>
      </c>
      <c r="E1" s="2" t="s">
        <v>23</v>
      </c>
      <c r="F1" s="2" t="s">
        <v>24</v>
      </c>
      <c r="G1" s="2" t="s">
        <v>50</v>
      </c>
      <c r="H1" s="2" t="s">
        <v>51</v>
      </c>
      <c r="I1" s="2" t="s">
        <v>52</v>
      </c>
    </row>
    <row r="2" spans="1:9" ht="15" customHeight="1" x14ac:dyDescent="0.3">
      <c r="A2" s="5">
        <v>11</v>
      </c>
      <c r="B2" s="5" t="s">
        <v>11</v>
      </c>
      <c r="C2" s="6">
        <v>531.045245428312</v>
      </c>
      <c r="D2" s="7">
        <f>C2/$C$11</f>
        <v>0.13857028570362784</v>
      </c>
      <c r="E2" s="6">
        <v>23376</v>
      </c>
      <c r="F2" s="6">
        <v>19440</v>
      </c>
      <c r="G2" s="6">
        <f>(C2*10000)/E2</f>
        <v>227.17541299979123</v>
      </c>
      <c r="H2" s="6">
        <f>(C2*10000)/F2</f>
        <v>273.17142254542802</v>
      </c>
      <c r="I2" s="6">
        <f>(C2*10000)/(E2+F2)</f>
        <v>124.02962570728513</v>
      </c>
    </row>
    <row r="3" spans="1:9" ht="15" customHeight="1" x14ac:dyDescent="0.3">
      <c r="A3" s="8">
        <v>12</v>
      </c>
      <c r="B3" s="8" t="s">
        <v>12</v>
      </c>
      <c r="C3" s="13" t="s">
        <v>53</v>
      </c>
      <c r="D3" s="13" t="s">
        <v>53</v>
      </c>
      <c r="E3" s="13" t="s">
        <v>53</v>
      </c>
      <c r="F3" s="13" t="s">
        <v>53</v>
      </c>
      <c r="G3" s="13" t="s">
        <v>53</v>
      </c>
      <c r="H3" s="13" t="s">
        <v>53</v>
      </c>
      <c r="I3" s="13" t="s">
        <v>53</v>
      </c>
    </row>
    <row r="4" spans="1:9" ht="15" customHeight="1" x14ac:dyDescent="0.3">
      <c r="A4" s="8">
        <v>13</v>
      </c>
      <c r="B4" s="8" t="s">
        <v>13</v>
      </c>
      <c r="C4" s="9">
        <v>1635.7093839777401</v>
      </c>
      <c r="D4" s="10">
        <f t="shared" ref="D4:D10" si="0">C4/$C$11</f>
        <v>0.42681997177677095</v>
      </c>
      <c r="E4" s="9">
        <v>68770</v>
      </c>
      <c r="F4" s="9">
        <v>35593</v>
      </c>
      <c r="G4" s="9">
        <f t="shared" ref="G4:G10" si="1">(C4*10000)/E4</f>
        <v>237.85217158321072</v>
      </c>
      <c r="H4" s="9">
        <f t="shared" ref="H4:H10" si="2">(C4*10000)/F4</f>
        <v>459.55929086554664</v>
      </c>
      <c r="I4" s="9">
        <f t="shared" ref="I4:I10" si="3">(C4*10000)/(E4+F4)</f>
        <v>156.73269108570472</v>
      </c>
    </row>
    <row r="5" spans="1:9" ht="15" customHeight="1" x14ac:dyDescent="0.3">
      <c r="A5" s="8">
        <v>21</v>
      </c>
      <c r="B5" s="8" t="s">
        <v>14</v>
      </c>
      <c r="C5" s="9">
        <v>335.736661694242</v>
      </c>
      <c r="D5" s="10">
        <f t="shared" si="0"/>
        <v>8.7606706834613218E-2</v>
      </c>
      <c r="E5" s="9">
        <v>12376</v>
      </c>
      <c r="F5" s="9">
        <v>6598</v>
      </c>
      <c r="G5" s="9">
        <f t="shared" si="1"/>
        <v>271.2804312332272</v>
      </c>
      <c r="H5" s="9">
        <f t="shared" si="2"/>
        <v>508.84610744807821</v>
      </c>
      <c r="I5" s="9">
        <f t="shared" si="3"/>
        <v>176.94564229695479</v>
      </c>
    </row>
    <row r="6" spans="1:9" ht="15" customHeight="1" x14ac:dyDescent="0.3">
      <c r="A6" s="8">
        <v>22</v>
      </c>
      <c r="B6" s="8" t="s">
        <v>15</v>
      </c>
      <c r="C6" s="9">
        <v>451.77141074592902</v>
      </c>
      <c r="D6" s="10">
        <f t="shared" si="0"/>
        <v>0.11788466990096666</v>
      </c>
      <c r="E6" s="9">
        <v>15960</v>
      </c>
      <c r="F6" s="9">
        <v>7150</v>
      </c>
      <c r="G6" s="9">
        <f t="shared" si="1"/>
        <v>283.06479370045679</v>
      </c>
      <c r="H6" s="9">
        <f t="shared" si="2"/>
        <v>631.84812691738318</v>
      </c>
      <c r="I6" s="9">
        <f t="shared" si="3"/>
        <v>195.48741269836825</v>
      </c>
    </row>
    <row r="7" spans="1:9" ht="15" customHeight="1" x14ac:dyDescent="0.3">
      <c r="A7" s="8">
        <v>23</v>
      </c>
      <c r="B7" s="8" t="s">
        <v>16</v>
      </c>
      <c r="C7" s="9">
        <v>86.906254699142806</v>
      </c>
      <c r="D7" s="10">
        <f t="shared" si="0"/>
        <v>2.2677209986843111E-2</v>
      </c>
      <c r="E7" s="9">
        <v>2237</v>
      </c>
      <c r="F7" s="9">
        <v>618</v>
      </c>
      <c r="G7" s="9">
        <f t="shared" si="1"/>
        <v>388.49465667922573</v>
      </c>
      <c r="H7" s="9">
        <f t="shared" si="2"/>
        <v>1406.2500760379094</v>
      </c>
      <c r="I7" s="9">
        <f t="shared" si="3"/>
        <v>304.40019159069283</v>
      </c>
    </row>
    <row r="8" spans="1:9" ht="15" customHeight="1" x14ac:dyDescent="0.3">
      <c r="A8" s="8">
        <v>31</v>
      </c>
      <c r="B8" s="8" t="s">
        <v>17</v>
      </c>
      <c r="C8" s="9">
        <v>117.31714911446102</v>
      </c>
      <c r="D8" s="10">
        <f t="shared" si="0"/>
        <v>3.0612590943384178E-2</v>
      </c>
      <c r="E8" s="9">
        <v>2696</v>
      </c>
      <c r="F8" s="9">
        <v>1315</v>
      </c>
      <c r="G8" s="9">
        <f t="shared" si="1"/>
        <v>435.15263024651711</v>
      </c>
      <c r="H8" s="9">
        <f t="shared" si="2"/>
        <v>892.14562064228903</v>
      </c>
      <c r="I8" s="9">
        <f t="shared" si="3"/>
        <v>292.48852933049369</v>
      </c>
    </row>
    <row r="9" spans="1:9" ht="15" customHeight="1" x14ac:dyDescent="0.3">
      <c r="A9" s="8">
        <v>32</v>
      </c>
      <c r="B9" s="8" t="s">
        <v>18</v>
      </c>
      <c r="C9" s="9">
        <v>611.68543712088399</v>
      </c>
      <c r="D9" s="10">
        <f t="shared" si="0"/>
        <v>0.1596124370047329</v>
      </c>
      <c r="E9" s="9">
        <v>20719</v>
      </c>
      <c r="F9" s="9">
        <v>7720</v>
      </c>
      <c r="G9" s="9">
        <f t="shared" si="1"/>
        <v>295.22922782030213</v>
      </c>
      <c r="H9" s="9">
        <f t="shared" si="2"/>
        <v>792.33864912031606</v>
      </c>
      <c r="I9" s="9">
        <f t="shared" si="3"/>
        <v>215.08683045145187</v>
      </c>
    </row>
    <row r="10" spans="1:9" ht="15" customHeight="1" x14ac:dyDescent="0.3">
      <c r="A10" s="8">
        <v>33</v>
      </c>
      <c r="B10" s="8" t="s">
        <v>19</v>
      </c>
      <c r="C10" s="9">
        <v>62.145340538012597</v>
      </c>
      <c r="D10" s="10">
        <f t="shared" si="0"/>
        <v>1.6216127849061315E-2</v>
      </c>
      <c r="E10" s="9">
        <v>1242</v>
      </c>
      <c r="F10" s="9">
        <v>407</v>
      </c>
      <c r="G10" s="9">
        <f t="shared" si="1"/>
        <v>500.36506069253301</v>
      </c>
      <c r="H10" s="9">
        <f t="shared" si="2"/>
        <v>1526.9125439315135</v>
      </c>
      <c r="I10" s="9">
        <f t="shared" si="3"/>
        <v>376.86683164349665</v>
      </c>
    </row>
    <row r="11" spans="1:9" ht="15" customHeight="1" x14ac:dyDescent="0.25">
      <c r="A11" s="52"/>
      <c r="B11" s="52"/>
      <c r="C11" s="11">
        <f>SUM(C2:C10)</f>
        <v>3832.3168833187228</v>
      </c>
      <c r="D11" s="12"/>
      <c r="E11" s="11">
        <f>SUM(E2:E10)</f>
        <v>147376</v>
      </c>
      <c r="F11" s="11">
        <f>SUM(F2:F10)</f>
        <v>78841</v>
      </c>
      <c r="G11" s="11">
        <f>(C11*10000)/E11</f>
        <v>260.03670090915233</v>
      </c>
      <c r="H11" s="11">
        <f>(C11*10000)/F11</f>
        <v>486.08171932354014</v>
      </c>
      <c r="I11" s="11">
        <f>(C11*10000)/(E11+F11)</f>
        <v>169.40888100004523</v>
      </c>
    </row>
    <row r="12" spans="1:9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4" width="22.77734375" style="1" customWidth="1"/>
    <col min="5" max="10" width="17.77734375" style="1" customWidth="1"/>
    <col min="11" max="16384" width="11.5546875" style="1"/>
  </cols>
  <sheetData>
    <row r="1" spans="1:10" ht="49.95" customHeight="1" x14ac:dyDescent="0.25">
      <c r="A1" s="2" t="s">
        <v>20</v>
      </c>
      <c r="B1" s="2" t="s">
        <v>0</v>
      </c>
      <c r="C1" s="2" t="s">
        <v>28</v>
      </c>
      <c r="D1" s="2" t="s">
        <v>29</v>
      </c>
      <c r="E1" s="2" t="s">
        <v>30</v>
      </c>
      <c r="F1" s="2" t="s">
        <v>31</v>
      </c>
      <c r="G1" s="2" t="s">
        <v>32</v>
      </c>
      <c r="H1" s="2" t="s">
        <v>33</v>
      </c>
      <c r="I1" s="2" t="s">
        <v>34</v>
      </c>
      <c r="J1" s="2" t="s">
        <v>35</v>
      </c>
    </row>
    <row r="2" spans="1:10" ht="15" customHeight="1" x14ac:dyDescent="0.3">
      <c r="A2" s="5">
        <v>11</v>
      </c>
      <c r="B2" s="5" t="s">
        <v>1</v>
      </c>
      <c r="C2" s="14">
        <v>124.29610619415</v>
      </c>
      <c r="D2" s="14">
        <v>199.40862483559201</v>
      </c>
      <c r="E2" s="14">
        <v>1479.0576215937281</v>
      </c>
      <c r="F2" s="14">
        <v>75.112518641442009</v>
      </c>
      <c r="G2" s="14">
        <v>124.29610619415</v>
      </c>
      <c r="H2" s="15">
        <f>E2/SUM($E2:$G2)</f>
        <v>0.8811959279730508</v>
      </c>
      <c r="I2" s="15">
        <f t="shared" ref="I2:J2" si="0">F2/SUM($E2:$G2)</f>
        <v>4.4750687600201906E-2</v>
      </c>
      <c r="J2" s="15">
        <f t="shared" si="0"/>
        <v>7.405338442674729E-2</v>
      </c>
    </row>
    <row r="3" spans="1:10" ht="15" customHeight="1" x14ac:dyDescent="0.3">
      <c r="A3" s="8">
        <v>12</v>
      </c>
      <c r="B3" s="8" t="s">
        <v>2</v>
      </c>
      <c r="C3" s="16">
        <v>129.82203198872401</v>
      </c>
      <c r="D3" s="16">
        <v>174.11048541322899</v>
      </c>
      <c r="E3" s="16">
        <v>360.60768107275203</v>
      </c>
      <c r="F3" s="16">
        <v>44.288453424504979</v>
      </c>
      <c r="G3" s="16">
        <v>129.82203198872401</v>
      </c>
      <c r="H3" s="17">
        <f t="shared" ref="H3:H11" si="1">E3/SUM($E3:$G3)</f>
        <v>0.67438831084151374</v>
      </c>
      <c r="I3" s="17">
        <f t="shared" ref="I3:I11" si="2">F3/SUM($E3:$G3)</f>
        <v>8.2825787864205871E-2</v>
      </c>
      <c r="J3" s="17">
        <f t="shared" ref="J3:J11" si="3">G3/SUM($E3:$G3)</f>
        <v>0.24278590129428046</v>
      </c>
    </row>
    <row r="4" spans="1:10" ht="15" customHeight="1" x14ac:dyDescent="0.3">
      <c r="A4" s="8">
        <v>13</v>
      </c>
      <c r="B4" s="8" t="s">
        <v>3</v>
      </c>
      <c r="C4" s="16">
        <v>30.089177200604102</v>
      </c>
      <c r="D4" s="16">
        <v>53.358428780167699</v>
      </c>
      <c r="E4" s="16">
        <v>375.26088789164635</v>
      </c>
      <c r="F4" s="16">
        <v>23.269251579563598</v>
      </c>
      <c r="G4" s="16">
        <v>30.089177200604102</v>
      </c>
      <c r="H4" s="17">
        <f t="shared" si="1"/>
        <v>0.87551090978705637</v>
      </c>
      <c r="I4" s="17">
        <f t="shared" si="2"/>
        <v>5.4288854175418406E-2</v>
      </c>
      <c r="J4" s="17">
        <f t="shared" si="3"/>
        <v>7.0200236037525177E-2</v>
      </c>
    </row>
    <row r="5" spans="1:10" ht="15" customHeight="1" x14ac:dyDescent="0.3">
      <c r="A5" s="8">
        <v>14</v>
      </c>
      <c r="B5" s="8" t="s">
        <v>4</v>
      </c>
      <c r="C5" s="16">
        <v>5.2585702546866901</v>
      </c>
      <c r="D5" s="16">
        <v>16.2208329483394</v>
      </c>
      <c r="E5" s="16">
        <v>279.63979553810555</v>
      </c>
      <c r="F5" s="16">
        <v>10.962262693652709</v>
      </c>
      <c r="G5" s="16">
        <v>5.2585702546866901</v>
      </c>
      <c r="H5" s="17">
        <f t="shared" si="1"/>
        <v>0.94517407391675801</v>
      </c>
      <c r="I5" s="17">
        <f t="shared" si="2"/>
        <v>3.7052117240922292E-2</v>
      </c>
      <c r="J5" s="17">
        <f t="shared" si="3"/>
        <v>1.7773808842319876E-2</v>
      </c>
    </row>
    <row r="6" spans="1:10" ht="15" customHeight="1" x14ac:dyDescent="0.3">
      <c r="A6" s="8">
        <v>15</v>
      </c>
      <c r="B6" s="8" t="s">
        <v>5</v>
      </c>
      <c r="C6" s="13" t="s">
        <v>53</v>
      </c>
      <c r="D6" s="13" t="s">
        <v>53</v>
      </c>
      <c r="E6" s="16">
        <v>393.06077797710498</v>
      </c>
      <c r="F6" s="13" t="s">
        <v>53</v>
      </c>
      <c r="G6" s="13" t="s">
        <v>53</v>
      </c>
      <c r="H6" s="13" t="s">
        <v>53</v>
      </c>
      <c r="I6" s="13" t="s">
        <v>53</v>
      </c>
      <c r="J6" s="13" t="s">
        <v>53</v>
      </c>
    </row>
    <row r="7" spans="1:10" ht="15" customHeight="1" x14ac:dyDescent="0.3">
      <c r="A7" s="8">
        <v>16</v>
      </c>
      <c r="B7" s="8" t="s">
        <v>6</v>
      </c>
      <c r="C7" s="13" t="s">
        <v>53</v>
      </c>
      <c r="D7" s="13" t="s">
        <v>53</v>
      </c>
      <c r="E7" s="16">
        <v>31.392783675335497</v>
      </c>
      <c r="F7" s="13" t="s">
        <v>53</v>
      </c>
      <c r="G7" s="13" t="s">
        <v>53</v>
      </c>
      <c r="H7" s="13" t="s">
        <v>53</v>
      </c>
      <c r="I7" s="13" t="s">
        <v>53</v>
      </c>
      <c r="J7" s="13" t="s">
        <v>53</v>
      </c>
    </row>
    <row r="8" spans="1:10" ht="15" customHeight="1" x14ac:dyDescent="0.3">
      <c r="A8" s="8">
        <v>17</v>
      </c>
      <c r="B8" s="8" t="s">
        <v>7</v>
      </c>
      <c r="C8" s="13" t="s">
        <v>53</v>
      </c>
      <c r="D8" s="13" t="s">
        <v>53</v>
      </c>
      <c r="E8" s="16">
        <v>137.51313525137002</v>
      </c>
      <c r="F8" s="13" t="s">
        <v>53</v>
      </c>
      <c r="G8" s="13" t="s">
        <v>53</v>
      </c>
      <c r="H8" s="13" t="s">
        <v>53</v>
      </c>
      <c r="I8" s="13" t="s">
        <v>53</v>
      </c>
      <c r="J8" s="13" t="s">
        <v>53</v>
      </c>
    </row>
    <row r="9" spans="1:10" ht="15" customHeight="1" x14ac:dyDescent="0.3">
      <c r="A9" s="8">
        <v>18</v>
      </c>
      <c r="B9" s="8" t="s">
        <v>8</v>
      </c>
      <c r="C9" s="13" t="s">
        <v>53</v>
      </c>
      <c r="D9" s="13" t="s">
        <v>53</v>
      </c>
      <c r="E9" s="16">
        <v>19.949080666587701</v>
      </c>
      <c r="F9" s="13" t="s">
        <v>53</v>
      </c>
      <c r="G9" s="13" t="s">
        <v>53</v>
      </c>
      <c r="H9" s="13" t="s">
        <v>53</v>
      </c>
      <c r="I9" s="13" t="s">
        <v>53</v>
      </c>
      <c r="J9" s="13" t="s">
        <v>53</v>
      </c>
    </row>
    <row r="10" spans="1:10" ht="15" customHeight="1" x14ac:dyDescent="0.3">
      <c r="A10" s="8">
        <v>19</v>
      </c>
      <c r="B10" s="8" t="s">
        <v>9</v>
      </c>
      <c r="C10" s="13" t="s">
        <v>53</v>
      </c>
      <c r="D10" s="13" t="s">
        <v>53</v>
      </c>
      <c r="E10" s="16">
        <v>312.73674767477098</v>
      </c>
      <c r="F10" s="13" t="s">
        <v>53</v>
      </c>
      <c r="G10" s="13" t="s">
        <v>53</v>
      </c>
      <c r="H10" s="13" t="s">
        <v>53</v>
      </c>
      <c r="I10" s="13" t="s">
        <v>53</v>
      </c>
      <c r="J10" s="13" t="s">
        <v>53</v>
      </c>
    </row>
    <row r="11" spans="1:10" ht="15" customHeight="1" x14ac:dyDescent="0.25">
      <c r="A11" s="52"/>
      <c r="B11" s="52"/>
      <c r="C11" s="11">
        <f>SUM(C2:C10)</f>
        <v>289.46588563816482</v>
      </c>
      <c r="D11" s="11">
        <f t="shared" ref="D11:G11" si="4">SUM(D2:D10)</f>
        <v>443.0983719773281</v>
      </c>
      <c r="E11" s="11">
        <f t="shared" si="4"/>
        <v>3389.2185113414012</v>
      </c>
      <c r="F11" s="11">
        <f t="shared" si="4"/>
        <v>153.63248633916331</v>
      </c>
      <c r="G11" s="11">
        <f t="shared" si="4"/>
        <v>289.46588563816482</v>
      </c>
      <c r="H11" s="18">
        <f t="shared" si="1"/>
        <v>0.88437846204575565</v>
      </c>
      <c r="I11" s="18">
        <f t="shared" si="2"/>
        <v>4.0088669861277196E-2</v>
      </c>
      <c r="J11" s="18">
        <f t="shared" si="3"/>
        <v>7.553286809296722E-2</v>
      </c>
    </row>
    <row r="12" spans="1:10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4" width="22.77734375" style="1" customWidth="1"/>
    <col min="5" max="10" width="17.77734375" style="1" customWidth="1"/>
    <col min="11" max="16384" width="11.5546875" style="1"/>
  </cols>
  <sheetData>
    <row r="1" spans="1:10" ht="49.95" customHeight="1" x14ac:dyDescent="0.25">
      <c r="A1" s="2" t="s">
        <v>10</v>
      </c>
      <c r="B1" s="2" t="s">
        <v>27</v>
      </c>
      <c r="C1" s="2" t="s">
        <v>28</v>
      </c>
      <c r="D1" s="2" t="s">
        <v>29</v>
      </c>
      <c r="E1" s="2" t="s">
        <v>30</v>
      </c>
      <c r="F1" s="2" t="s">
        <v>31</v>
      </c>
      <c r="G1" s="2" t="s">
        <v>32</v>
      </c>
      <c r="H1" s="2" t="s">
        <v>33</v>
      </c>
      <c r="I1" s="2" t="s">
        <v>34</v>
      </c>
      <c r="J1" s="2" t="s">
        <v>35</v>
      </c>
    </row>
    <row r="2" spans="1:10" ht="15" customHeight="1" x14ac:dyDescent="0.3">
      <c r="A2" s="5">
        <v>11</v>
      </c>
      <c r="B2" s="5" t="s">
        <v>11</v>
      </c>
      <c r="C2" s="14">
        <v>44.774691917389802</v>
      </c>
      <c r="D2" s="14">
        <v>73.269102550193907</v>
      </c>
      <c r="E2" s="14">
        <v>457.77614287811809</v>
      </c>
      <c r="F2" s="14">
        <v>28.494410632804104</v>
      </c>
      <c r="G2" s="14">
        <v>44.774691917389802</v>
      </c>
      <c r="H2" s="15">
        <f>E2/SUM($E2:$G2)</f>
        <v>0.86202851229540889</v>
      </c>
      <c r="I2" s="15">
        <f t="shared" ref="I2:J2" si="0">F2/SUM($E2:$G2)</f>
        <v>5.3657218246671384E-2</v>
      </c>
      <c r="J2" s="15">
        <f t="shared" si="0"/>
        <v>8.4314269457919713E-2</v>
      </c>
    </row>
    <row r="3" spans="1:10" ht="15" customHeight="1" x14ac:dyDescent="0.3">
      <c r="A3" s="8">
        <v>12</v>
      </c>
      <c r="B3" s="8" t="s">
        <v>12</v>
      </c>
      <c r="C3" s="13" t="s">
        <v>53</v>
      </c>
      <c r="D3" s="13" t="s">
        <v>53</v>
      </c>
      <c r="E3" s="13" t="s">
        <v>53</v>
      </c>
      <c r="F3" s="13" t="s">
        <v>53</v>
      </c>
      <c r="G3" s="13" t="s">
        <v>53</v>
      </c>
      <c r="H3" s="13" t="s">
        <v>53</v>
      </c>
      <c r="I3" s="13" t="s">
        <v>53</v>
      </c>
      <c r="J3" s="13" t="s">
        <v>53</v>
      </c>
    </row>
    <row r="4" spans="1:10" ht="15" customHeight="1" x14ac:dyDescent="0.3">
      <c r="A4" s="8">
        <v>13</v>
      </c>
      <c r="B4" s="8" t="s">
        <v>13</v>
      </c>
      <c r="C4" s="16">
        <v>104.94855722286898</v>
      </c>
      <c r="D4" s="16">
        <v>169.212984707819</v>
      </c>
      <c r="E4" s="16">
        <v>1466.4963992699211</v>
      </c>
      <c r="F4" s="16">
        <v>64.264427484950019</v>
      </c>
      <c r="G4" s="16">
        <v>104.94855722286898</v>
      </c>
      <c r="H4" s="17">
        <f t="shared" ref="H4:H11" si="1">E4/SUM($E4:$G4)</f>
        <v>0.89655070370977241</v>
      </c>
      <c r="I4" s="17">
        <f t="shared" ref="I4:I11" si="2">F4/SUM($E4:$G4)</f>
        <v>3.9288414014395957E-2</v>
      </c>
      <c r="J4" s="17">
        <f t="shared" ref="J4:J11" si="3">G4/SUM($E4:$G4)</f>
        <v>6.4160882275831721E-2</v>
      </c>
    </row>
    <row r="5" spans="1:10" ht="15" customHeight="1" x14ac:dyDescent="0.3">
      <c r="A5" s="8">
        <v>21</v>
      </c>
      <c r="B5" s="8" t="s">
        <v>14</v>
      </c>
      <c r="C5" s="16">
        <v>36.556711067948797</v>
      </c>
      <c r="D5" s="16">
        <v>49.4147832424824</v>
      </c>
      <c r="E5" s="16">
        <v>286.32187845175963</v>
      </c>
      <c r="F5" s="16">
        <v>12.858072174533604</v>
      </c>
      <c r="G5" s="16">
        <v>36.556711067948797</v>
      </c>
      <c r="H5" s="17">
        <f t="shared" si="1"/>
        <v>0.85281683867016922</v>
      </c>
      <c r="I5" s="17">
        <f t="shared" si="2"/>
        <v>3.8298087881279849E-2</v>
      </c>
      <c r="J5" s="17">
        <f t="shared" si="3"/>
        <v>0.10888507344855079</v>
      </c>
    </row>
    <row r="6" spans="1:10" ht="15" customHeight="1" x14ac:dyDescent="0.3">
      <c r="A6" s="8">
        <v>22</v>
      </c>
      <c r="B6" s="8" t="s">
        <v>15</v>
      </c>
      <c r="C6" s="16">
        <v>46.686289816756002</v>
      </c>
      <c r="D6" s="16">
        <v>64.750282678324794</v>
      </c>
      <c r="E6" s="16">
        <v>387.0211280676042</v>
      </c>
      <c r="F6" s="16">
        <v>18.063992861568792</v>
      </c>
      <c r="G6" s="16">
        <v>46.686289816756002</v>
      </c>
      <c r="H6" s="17">
        <f t="shared" si="1"/>
        <v>0.85667467852511003</v>
      </c>
      <c r="I6" s="17">
        <f t="shared" si="2"/>
        <v>3.9984807431136388E-2</v>
      </c>
      <c r="J6" s="17">
        <f t="shared" si="3"/>
        <v>0.10334051404375348</v>
      </c>
    </row>
    <row r="7" spans="1:10" ht="15" customHeight="1" x14ac:dyDescent="0.3">
      <c r="A7" s="8">
        <v>23</v>
      </c>
      <c r="B7" s="8" t="s">
        <v>16</v>
      </c>
      <c r="C7" s="16">
        <v>6.1293901743217196</v>
      </c>
      <c r="D7" s="16">
        <v>11.170638719835001</v>
      </c>
      <c r="E7" s="16">
        <v>75.735615979307809</v>
      </c>
      <c r="F7" s="16">
        <v>5.0412485455132812</v>
      </c>
      <c r="G7" s="16">
        <v>6.1293901743217196</v>
      </c>
      <c r="H7" s="17">
        <f t="shared" si="1"/>
        <v>0.87146335141807485</v>
      </c>
      <c r="I7" s="17">
        <f t="shared" si="2"/>
        <v>5.8007890950603873E-2</v>
      </c>
      <c r="J7" s="17">
        <f t="shared" si="3"/>
        <v>7.0528757631321284E-2</v>
      </c>
    </row>
    <row r="8" spans="1:10" ht="15" customHeight="1" x14ac:dyDescent="0.3">
      <c r="A8" s="8">
        <v>31</v>
      </c>
      <c r="B8" s="8" t="s">
        <v>17</v>
      </c>
      <c r="C8" s="16">
        <v>6.3754643168085003</v>
      </c>
      <c r="D8" s="16">
        <v>8.5675750853079595</v>
      </c>
      <c r="E8" s="16">
        <v>108.74957402915305</v>
      </c>
      <c r="F8" s="16">
        <v>2.1921107684994592</v>
      </c>
      <c r="G8" s="16">
        <v>6.3754643168085003</v>
      </c>
      <c r="H8" s="17">
        <f t="shared" si="1"/>
        <v>0.9269708209756361</v>
      </c>
      <c r="I8" s="17">
        <f t="shared" si="2"/>
        <v>1.8685339569245039E-2</v>
      </c>
      <c r="J8" s="17">
        <f t="shared" si="3"/>
        <v>5.4343839455118781E-2</v>
      </c>
    </row>
    <row r="9" spans="1:10" ht="15" customHeight="1" x14ac:dyDescent="0.3">
      <c r="A9" s="8">
        <v>32</v>
      </c>
      <c r="B9" s="8" t="s">
        <v>18</v>
      </c>
      <c r="C9" s="16">
        <v>41.177201172004096</v>
      </c>
      <c r="D9" s="16">
        <v>60.748623809176195</v>
      </c>
      <c r="E9" s="16">
        <v>550.93681331170774</v>
      </c>
      <c r="F9" s="16">
        <v>19.571422637172098</v>
      </c>
      <c r="G9" s="16">
        <v>41.177201172004096</v>
      </c>
      <c r="H9" s="17">
        <f t="shared" si="1"/>
        <v>0.90068649648565891</v>
      </c>
      <c r="I9" s="17">
        <f t="shared" si="2"/>
        <v>3.1995894375533927E-2</v>
      </c>
      <c r="J9" s="17">
        <f t="shared" si="3"/>
        <v>6.7317609138807216E-2</v>
      </c>
    </row>
    <row r="10" spans="1:10" ht="15" customHeight="1" x14ac:dyDescent="0.3">
      <c r="A10" s="8">
        <v>33</v>
      </c>
      <c r="B10" s="8" t="s">
        <v>19</v>
      </c>
      <c r="C10" s="16">
        <v>2.81757995006675</v>
      </c>
      <c r="D10" s="16">
        <v>5.9643811841899899</v>
      </c>
      <c r="E10" s="16">
        <v>56.180959353822608</v>
      </c>
      <c r="F10" s="16">
        <v>3.1468012341232399</v>
      </c>
      <c r="G10" s="16">
        <v>2.81757995006675</v>
      </c>
      <c r="H10" s="17">
        <f t="shared" si="1"/>
        <v>0.90402528761521972</v>
      </c>
      <c r="I10" s="17">
        <f t="shared" si="2"/>
        <v>5.0636157222413609E-2</v>
      </c>
      <c r="J10" s="17">
        <f t="shared" si="3"/>
        <v>4.5338555162366741E-2</v>
      </c>
    </row>
    <row r="11" spans="1:10" ht="15" customHeight="1" x14ac:dyDescent="0.25">
      <c r="A11" s="52"/>
      <c r="B11" s="52"/>
      <c r="C11" s="11">
        <f>SUM(C2:C10)</f>
        <v>289.46588563816465</v>
      </c>
      <c r="D11" s="11">
        <f t="shared" ref="D11:G11" si="4">SUM(D2:D10)</f>
        <v>443.09837197732924</v>
      </c>
      <c r="E11" s="11">
        <f t="shared" si="4"/>
        <v>3389.2185113413939</v>
      </c>
      <c r="F11" s="11">
        <f t="shared" si="4"/>
        <v>153.63248633916459</v>
      </c>
      <c r="G11" s="11">
        <f t="shared" si="4"/>
        <v>289.46588563816465</v>
      </c>
      <c r="H11" s="18">
        <f t="shared" si="1"/>
        <v>0.8843784620457551</v>
      </c>
      <c r="I11" s="18">
        <f t="shared" si="2"/>
        <v>4.0088669861277591E-2</v>
      </c>
      <c r="J11" s="18">
        <f t="shared" si="3"/>
        <v>7.553286809296729E-2</v>
      </c>
    </row>
    <row r="12" spans="1:10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12" width="17.77734375" style="1" customWidth="1"/>
    <col min="13" max="16384" width="11.5546875" style="1"/>
  </cols>
  <sheetData>
    <row r="1" spans="1:12" ht="49.95" customHeight="1" x14ac:dyDescent="0.25">
      <c r="A1" s="2" t="s">
        <v>20</v>
      </c>
      <c r="B1" s="2" t="s">
        <v>0</v>
      </c>
      <c r="C1" s="2" t="s">
        <v>36</v>
      </c>
      <c r="D1" s="2" t="s">
        <v>37</v>
      </c>
      <c r="E1" s="2" t="s">
        <v>38</v>
      </c>
      <c r="F1" s="2" t="s">
        <v>39</v>
      </c>
      <c r="G1" s="2" t="s">
        <v>40</v>
      </c>
      <c r="H1" s="2" t="s">
        <v>41</v>
      </c>
      <c r="I1" s="2" t="s">
        <v>42</v>
      </c>
      <c r="J1" s="2" t="s">
        <v>43</v>
      </c>
      <c r="K1" s="2" t="s">
        <v>44</v>
      </c>
      <c r="L1" s="2" t="s">
        <v>45</v>
      </c>
    </row>
    <row r="2" spans="1:12" ht="15" customHeight="1" x14ac:dyDescent="0.3">
      <c r="A2" s="19">
        <v>11</v>
      </c>
      <c r="B2" s="19" t="s">
        <v>1</v>
      </c>
      <c r="C2" s="20">
        <v>36.511457579471994</v>
      </c>
      <c r="D2" s="20">
        <v>108.07893057480798</v>
      </c>
      <c r="E2" s="14">
        <v>528.21565496056701</v>
      </c>
      <c r="F2" s="14">
        <v>662.49292981324299</v>
      </c>
      <c r="G2" s="14">
        <v>343.16727350123699</v>
      </c>
      <c r="H2" s="15">
        <v>2.1752869714922407E-2</v>
      </c>
      <c r="I2" s="15">
        <v>6.4391482881904188E-2</v>
      </c>
      <c r="J2" s="15">
        <v>0.31470138650941759</v>
      </c>
      <c r="K2" s="15">
        <v>0.3947013716972817</v>
      </c>
      <c r="L2" s="15">
        <v>0.20445288919647411</v>
      </c>
    </row>
    <row r="3" spans="1:12" ht="15" customHeight="1" x14ac:dyDescent="0.3">
      <c r="A3" s="21">
        <v>12</v>
      </c>
      <c r="B3" s="21" t="s">
        <v>2</v>
      </c>
      <c r="C3" s="22">
        <v>2.6939905587517798</v>
      </c>
      <c r="D3" s="22">
        <v>23.8572645892765</v>
      </c>
      <c r="E3" s="16">
        <v>167.39469909015199</v>
      </c>
      <c r="F3" s="16">
        <v>178.56294913988</v>
      </c>
      <c r="G3" s="16">
        <v>162.209263107921</v>
      </c>
      <c r="H3" s="17">
        <v>5.0381504268985928E-3</v>
      </c>
      <c r="I3" s="17">
        <v>4.4616521533314996E-2</v>
      </c>
      <c r="J3" s="17">
        <v>0.31305220129367078</v>
      </c>
      <c r="K3" s="17">
        <v>0.3339384377257012</v>
      </c>
      <c r="L3" s="17">
        <v>0.30335468902041435</v>
      </c>
    </row>
    <row r="4" spans="1:12" ht="15" customHeight="1" x14ac:dyDescent="0.3">
      <c r="A4" s="21">
        <v>13</v>
      </c>
      <c r="B4" s="21" t="s">
        <v>3</v>
      </c>
      <c r="C4" s="22">
        <v>22.0889559868723</v>
      </c>
      <c r="D4" s="22">
        <v>36.220549925012897</v>
      </c>
      <c r="E4" s="16">
        <v>154.16539156274601</v>
      </c>
      <c r="F4" s="16">
        <v>156.73935872970301</v>
      </c>
      <c r="G4" s="16">
        <v>59.405060467479096</v>
      </c>
      <c r="H4" s="17">
        <v>5.1535138822932348E-2</v>
      </c>
      <c r="I4" s="17">
        <v>8.4505173976436462E-2</v>
      </c>
      <c r="J4" s="17">
        <v>0.35967905683725376</v>
      </c>
      <c r="K4" s="17">
        <v>0.36568430920652079</v>
      </c>
      <c r="L4" s="17">
        <v>0.13859632115685669</v>
      </c>
    </row>
    <row r="5" spans="1:12" ht="15" customHeight="1" x14ac:dyDescent="0.3">
      <c r="A5" s="21">
        <v>14</v>
      </c>
      <c r="B5" s="21" t="s">
        <v>4</v>
      </c>
      <c r="C5" s="22">
        <v>33.6506795806852</v>
      </c>
      <c r="D5" s="22">
        <v>76.897230988580205</v>
      </c>
      <c r="E5" s="16">
        <v>106.06478602497501</v>
      </c>
      <c r="F5" s="16">
        <v>70.851070824966698</v>
      </c>
      <c r="G5" s="16">
        <v>8.3968610672359407</v>
      </c>
      <c r="H5" s="17">
        <v>0.11373828194996599</v>
      </c>
      <c r="I5" s="17">
        <v>0.25991032122783381</v>
      </c>
      <c r="J5" s="17">
        <v>0.35849577744622119</v>
      </c>
      <c r="K5" s="17">
        <v>0.23947448225005458</v>
      </c>
      <c r="L5" s="17">
        <v>2.838113712592449E-2</v>
      </c>
    </row>
    <row r="6" spans="1:12" ht="15" customHeight="1" x14ac:dyDescent="0.3">
      <c r="A6" s="21">
        <v>15</v>
      </c>
      <c r="B6" s="21" t="s">
        <v>5</v>
      </c>
      <c r="C6" s="22">
        <v>18.3358872297127</v>
      </c>
      <c r="D6" s="22">
        <v>30.7046273932026</v>
      </c>
      <c r="E6" s="16">
        <v>156.645390500259</v>
      </c>
      <c r="F6" s="16">
        <v>119.19551624387701</v>
      </c>
      <c r="G6" s="16">
        <v>68.179356610058093</v>
      </c>
      <c r="H6" s="17">
        <v>4.6648987273872754E-2</v>
      </c>
      <c r="I6" s="17">
        <v>7.811674202453936E-2</v>
      </c>
      <c r="J6" s="17">
        <v>0.39852714714104981</v>
      </c>
      <c r="K6" s="17">
        <v>0.3032495810376139</v>
      </c>
      <c r="L6" s="17">
        <v>0.17345754252292411</v>
      </c>
    </row>
    <row r="7" spans="1:12" ht="15" customHeight="1" x14ac:dyDescent="0.3">
      <c r="A7" s="21">
        <v>16</v>
      </c>
      <c r="B7" s="21" t="s">
        <v>6</v>
      </c>
      <c r="C7" s="22">
        <v>1.9904909181277799</v>
      </c>
      <c r="D7" s="22">
        <v>1.0653788153399602</v>
      </c>
      <c r="E7" s="16">
        <v>6.2225202835329405</v>
      </c>
      <c r="F7" s="16">
        <v>13.524750382601301</v>
      </c>
      <c r="G7" s="16">
        <v>8.5896432757352699</v>
      </c>
      <c r="H7" s="17">
        <v>6.3406002433978037E-2</v>
      </c>
      <c r="I7" s="17">
        <v>3.3937061025172521E-2</v>
      </c>
      <c r="J7" s="17">
        <v>0.19821498940285015</v>
      </c>
      <c r="K7" s="17">
        <v>0.4308235460248972</v>
      </c>
      <c r="L7" s="17">
        <v>0.27361840111310204</v>
      </c>
    </row>
    <row r="8" spans="1:12" ht="15" customHeight="1" x14ac:dyDescent="0.3">
      <c r="A8" s="21">
        <v>17</v>
      </c>
      <c r="B8" s="21" t="s">
        <v>7</v>
      </c>
      <c r="C8" s="22">
        <v>0.93279132384238206</v>
      </c>
      <c r="D8" s="22">
        <v>6.2512682187051896</v>
      </c>
      <c r="E8" s="16">
        <v>10.7873377164247</v>
      </c>
      <c r="F8" s="16">
        <v>55.4257802628685</v>
      </c>
      <c r="G8" s="16">
        <v>64.115957729529299</v>
      </c>
      <c r="H8" s="17">
        <v>6.7832888991823668E-3</v>
      </c>
      <c r="I8" s="17">
        <v>4.5459426165202696E-2</v>
      </c>
      <c r="J8" s="17">
        <v>7.8445871346804474E-2</v>
      </c>
      <c r="K8" s="17">
        <v>0.40305807995397502</v>
      </c>
      <c r="L8" s="17">
        <v>0.4662533336348354</v>
      </c>
    </row>
    <row r="9" spans="1:12" ht="15" customHeight="1" x14ac:dyDescent="0.3">
      <c r="A9" s="21">
        <v>18</v>
      </c>
      <c r="B9" s="21" t="s">
        <v>8</v>
      </c>
      <c r="C9" s="22">
        <v>0</v>
      </c>
      <c r="D9" s="22">
        <v>1.1380698188438201</v>
      </c>
      <c r="E9" s="16">
        <v>4.6801261559138805</v>
      </c>
      <c r="F9" s="16">
        <v>6.8934888665686795</v>
      </c>
      <c r="G9" s="16">
        <v>7.2373958252639801</v>
      </c>
      <c r="H9" s="17">
        <v>0</v>
      </c>
      <c r="I9" s="17">
        <v>5.7048735120400693E-2</v>
      </c>
      <c r="J9" s="17">
        <v>0.23460360074396319</v>
      </c>
      <c r="K9" s="17">
        <v>0.34555421283716198</v>
      </c>
      <c r="L9" s="17">
        <v>0.36279345129847401</v>
      </c>
    </row>
    <row r="10" spans="1:12" ht="15" customHeight="1" x14ac:dyDescent="0.3">
      <c r="A10" s="21">
        <v>19</v>
      </c>
      <c r="B10" s="21" t="s">
        <v>9</v>
      </c>
      <c r="C10" s="22">
        <v>15.9725026183146</v>
      </c>
      <c r="D10" s="22">
        <v>11.568353970276901</v>
      </c>
      <c r="E10" s="16">
        <v>17.056033804163299</v>
      </c>
      <c r="F10" s="16">
        <v>47.882460705887901</v>
      </c>
      <c r="G10" s="16">
        <v>220.25739657612698</v>
      </c>
      <c r="H10" s="17">
        <v>5.1073315614720116E-2</v>
      </c>
      <c r="I10" s="17">
        <v>3.699070881912285E-2</v>
      </c>
      <c r="J10" s="17">
        <v>5.4537990597448779E-2</v>
      </c>
      <c r="K10" s="17">
        <v>0.15310788086753152</v>
      </c>
      <c r="L10" s="17">
        <v>0.70429010410117676</v>
      </c>
    </row>
    <row r="11" spans="1:12" ht="15" customHeight="1" x14ac:dyDescent="0.25">
      <c r="A11" s="52"/>
      <c r="B11" s="52"/>
      <c r="C11" s="23">
        <f t="shared" ref="C11:G11" si="0">SUM(C2:C10)</f>
        <v>132.17675579577872</v>
      </c>
      <c r="D11" s="23">
        <f t="shared" si="0"/>
        <v>295.78167429404607</v>
      </c>
      <c r="E11" s="11">
        <f t="shared" si="0"/>
        <v>1151.2319400987337</v>
      </c>
      <c r="F11" s="11">
        <f t="shared" si="0"/>
        <v>1311.5683049695963</v>
      </c>
      <c r="G11" s="11">
        <f t="shared" si="0"/>
        <v>941.55820816058679</v>
      </c>
      <c r="H11" s="18">
        <v>3.4490038224948456E-2</v>
      </c>
      <c r="I11" s="18">
        <v>7.7180902127775675E-2</v>
      </c>
      <c r="J11" s="18">
        <v>0.30040103027748072</v>
      </c>
      <c r="K11" s="18">
        <v>0.34223900186296535</v>
      </c>
      <c r="L11" s="18">
        <v>0.24568902750682986</v>
      </c>
    </row>
    <row r="12" spans="1:12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4"/>
    </row>
  </sheetData>
  <sortState xmlns:xlrd2="http://schemas.microsoft.com/office/spreadsheetml/2017/richdata2" ref="A2:F45">
    <sortCondition ref="A1:A1048576"/>
    <sortCondition ref="C1:C1048576"/>
  </sortState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58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4" width="20.77734375" style="1" customWidth="1"/>
    <col min="5" max="6" width="15.77734375" style="1" customWidth="1"/>
    <col min="7" max="16384" width="11.5546875" style="1"/>
  </cols>
  <sheetData>
    <row r="1" spans="1:6" ht="49.95" customHeight="1" x14ac:dyDescent="0.25">
      <c r="A1" s="2" t="s">
        <v>20</v>
      </c>
      <c r="B1" s="2" t="s">
        <v>0</v>
      </c>
      <c r="C1" s="2" t="s">
        <v>46</v>
      </c>
      <c r="D1" s="2" t="s">
        <v>47</v>
      </c>
      <c r="E1" s="2" t="s">
        <v>48</v>
      </c>
      <c r="F1" s="2" t="s">
        <v>49</v>
      </c>
    </row>
    <row r="2" spans="1:6" ht="15" customHeight="1" x14ac:dyDescent="0.3">
      <c r="A2" s="5">
        <v>11</v>
      </c>
      <c r="B2" s="5" t="s">
        <v>1</v>
      </c>
      <c r="C2" s="14">
        <v>1673.888314</v>
      </c>
      <c r="D2" s="14">
        <v>1678.4662464293201</v>
      </c>
      <c r="E2" s="14">
        <f t="shared" ref="E2:E11" si="0">ROUND(D2,0)-ROUND(C2,0)</f>
        <v>4</v>
      </c>
      <c r="F2" s="25">
        <f t="shared" ref="F2:F11" si="1">D2/C2-1</f>
        <v>2.7349091280650661E-3</v>
      </c>
    </row>
    <row r="3" spans="1:6" ht="15" customHeight="1" x14ac:dyDescent="0.3">
      <c r="A3" s="8">
        <v>12</v>
      </c>
      <c r="B3" s="8" t="s">
        <v>2</v>
      </c>
      <c r="C3" s="16">
        <v>536.26465130000008</v>
      </c>
      <c r="D3" s="16">
        <v>534.71816648598099</v>
      </c>
      <c r="E3" s="16">
        <f t="shared" si="0"/>
        <v>-1</v>
      </c>
      <c r="F3" s="26">
        <f t="shared" si="1"/>
        <v>-2.8838089743005169E-3</v>
      </c>
    </row>
    <row r="4" spans="1:6" ht="15" customHeight="1" x14ac:dyDescent="0.3">
      <c r="A4" s="8">
        <v>13</v>
      </c>
      <c r="B4" s="8" t="s">
        <v>3</v>
      </c>
      <c r="C4" s="16">
        <v>437.96194989999998</v>
      </c>
      <c r="D4" s="16">
        <v>428.61931667181403</v>
      </c>
      <c r="E4" s="16">
        <f t="shared" si="0"/>
        <v>-9</v>
      </c>
      <c r="F4" s="26">
        <f t="shared" si="1"/>
        <v>-2.1332066016966023E-2</v>
      </c>
    </row>
    <row r="5" spans="1:6" ht="15" customHeight="1" x14ac:dyDescent="0.3">
      <c r="A5" s="8">
        <v>14</v>
      </c>
      <c r="B5" s="8" t="s">
        <v>4</v>
      </c>
      <c r="C5" s="16">
        <v>296.71437609999998</v>
      </c>
      <c r="D5" s="16">
        <v>295.86062848644497</v>
      </c>
      <c r="E5" s="16">
        <f t="shared" si="0"/>
        <v>-1</v>
      </c>
      <c r="F5" s="26">
        <f t="shared" si="1"/>
        <v>-2.8773382158849836E-3</v>
      </c>
    </row>
    <row r="6" spans="1:6" ht="15" customHeight="1" x14ac:dyDescent="0.3">
      <c r="A6" s="8">
        <v>15</v>
      </c>
      <c r="B6" s="8" t="s">
        <v>5</v>
      </c>
      <c r="C6" s="16">
        <v>367.50781189999998</v>
      </c>
      <c r="D6" s="16">
        <v>393.06077797710498</v>
      </c>
      <c r="E6" s="16">
        <f t="shared" si="0"/>
        <v>25</v>
      </c>
      <c r="F6" s="26">
        <f t="shared" si="1"/>
        <v>6.9530402483139797E-2</v>
      </c>
    </row>
    <row r="7" spans="1:6" ht="15" customHeight="1" x14ac:dyDescent="0.3">
      <c r="A7" s="8">
        <v>16</v>
      </c>
      <c r="B7" s="8" t="s">
        <v>6</v>
      </c>
      <c r="C7" s="16">
        <v>34.40896205</v>
      </c>
      <c r="D7" s="16">
        <v>31.392783675335497</v>
      </c>
      <c r="E7" s="16">
        <f t="shared" si="0"/>
        <v>-3</v>
      </c>
      <c r="F7" s="26">
        <f t="shared" si="1"/>
        <v>-8.7656767160882776E-2</v>
      </c>
    </row>
    <row r="8" spans="1:6" ht="15" customHeight="1" x14ac:dyDescent="0.3">
      <c r="A8" s="8">
        <v>17</v>
      </c>
      <c r="B8" s="8" t="s">
        <v>7</v>
      </c>
      <c r="C8" s="16">
        <v>188.55852099999998</v>
      </c>
      <c r="D8" s="16">
        <v>137.51313525137002</v>
      </c>
      <c r="E8" s="16">
        <f t="shared" si="0"/>
        <v>-51</v>
      </c>
      <c r="F8" s="26">
        <f t="shared" si="1"/>
        <v>-0.27071375760647787</v>
      </c>
    </row>
    <row r="9" spans="1:6" ht="15" customHeight="1" x14ac:dyDescent="0.3">
      <c r="A9" s="8">
        <v>18</v>
      </c>
      <c r="B9" s="8" t="s">
        <v>8</v>
      </c>
      <c r="C9" s="16">
        <v>16.068802640000001</v>
      </c>
      <c r="D9" s="16">
        <v>19.949080666587701</v>
      </c>
      <c r="E9" s="16">
        <f t="shared" si="0"/>
        <v>4</v>
      </c>
      <c r="F9" s="26">
        <f t="shared" si="1"/>
        <v>0.24147897721567269</v>
      </c>
    </row>
    <row r="10" spans="1:6" ht="15" customHeight="1" x14ac:dyDescent="0.3">
      <c r="A10" s="8">
        <v>19</v>
      </c>
      <c r="B10" s="8" t="s">
        <v>9</v>
      </c>
      <c r="C10" s="16">
        <v>278.46588169999995</v>
      </c>
      <c r="D10" s="16">
        <v>312.73674767477098</v>
      </c>
      <c r="E10" s="16">
        <f t="shared" si="0"/>
        <v>35</v>
      </c>
      <c r="F10" s="26">
        <f t="shared" si="1"/>
        <v>0.12307025106828751</v>
      </c>
    </row>
    <row r="11" spans="1:6" ht="15" customHeight="1" x14ac:dyDescent="0.25">
      <c r="A11" s="52"/>
      <c r="B11" s="52"/>
      <c r="C11" s="11">
        <f t="shared" ref="C11:D11" si="2">SUM(C2:C10)</f>
        <v>3829.8392705900001</v>
      </c>
      <c r="D11" s="11">
        <f t="shared" si="2"/>
        <v>3832.3168833187287</v>
      </c>
      <c r="E11" s="24">
        <f t="shared" si="0"/>
        <v>2</v>
      </c>
      <c r="F11" s="27">
        <f t="shared" si="1"/>
        <v>6.4692342254524249E-4</v>
      </c>
    </row>
    <row r="12" spans="1:6" ht="15" customHeight="1" x14ac:dyDescent="0.25">
      <c r="A12" s="3" t="s">
        <v>25</v>
      </c>
      <c r="B12" s="3"/>
      <c r="C12" s="3"/>
      <c r="D12" s="3"/>
      <c r="E12" s="3"/>
      <c r="F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Faktenblatt</vt:lpstr>
      <vt:lpstr>Legende</vt:lpstr>
      <vt:lpstr>Statistik_Hauptnutzung</vt:lpstr>
      <vt:lpstr>Statistik_Gemtypen_BFS9</vt:lpstr>
      <vt:lpstr>Analyse_unüberbaut_Hauptnutzung</vt:lpstr>
      <vt:lpstr>Anal_unüb_Gemtypen_BFS9</vt:lpstr>
      <vt:lpstr>Analyse_Erschliessung_oeV</vt:lpstr>
      <vt:lpstr>Vergleich_2017_2022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Giezendanner Rolf ARE</dc:creator>
  <cp:lastModifiedBy>Giezendanner Rolf ARE</cp:lastModifiedBy>
  <dcterms:created xsi:type="dcterms:W3CDTF">2022-08-30T11:13:34Z</dcterms:created>
  <dcterms:modified xsi:type="dcterms:W3CDTF">2022-10-24T13:31:04Z</dcterms:modified>
</cp:coreProperties>
</file>