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GIS\INFOPLAN\Projekte_GISKZ\Bauzonenstatistik\3_Bauzonenstatistik_2022\6_Dokumentation\Resultate_Sept_2022\"/>
    </mc:Choice>
  </mc:AlternateContent>
  <xr:revisionPtr revIDLastSave="0" documentId="13_ncr:1_{E1880483-0B3C-413D-A53D-7E65B2BE57FE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Fiche_dInformation" sheetId="10" r:id="rId1"/>
    <sheet name="Légende" sheetId="11" r:id="rId2"/>
    <sheet name="Statistique_Aff_principale" sheetId="9" r:id="rId3"/>
    <sheet name="Statistique_Types_comm_OFS9" sheetId="8" r:id="rId4"/>
    <sheet name="Analyse_nonconstr_Aff_principal" sheetId="7" r:id="rId5"/>
    <sheet name="Anal_nonconst_Types_comm_OFS9" sheetId="5" r:id="rId6"/>
    <sheet name="Analyse_desserte_TP" sheetId="3" r:id="rId7"/>
    <sheet name="Comparaison_2017_2022" sheetId="2" r:id="rId8"/>
  </sheets>
  <definedNames>
    <definedName name="_GoBack" localSheetId="0">Fiche_dInformation!#REF!</definedName>
    <definedName name="aa">#REF!</definedName>
    <definedName name="Auswertung_GdeTypen_CH0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F10" i="2"/>
  <c r="E2" i="2"/>
  <c r="E3" i="2"/>
  <c r="E4" i="2"/>
  <c r="E5" i="2"/>
  <c r="E6" i="2"/>
  <c r="E7" i="2"/>
  <c r="E8" i="2"/>
  <c r="E10" i="2"/>
  <c r="C11" i="2"/>
  <c r="D11" i="2"/>
  <c r="C11" i="3"/>
  <c r="D11" i="3"/>
  <c r="E11" i="3"/>
  <c r="F11" i="3"/>
  <c r="G11" i="3"/>
  <c r="H3" i="5"/>
  <c r="I3" i="5"/>
  <c r="J3" i="5"/>
  <c r="H4" i="5"/>
  <c r="I4" i="5"/>
  <c r="J4" i="5"/>
  <c r="H5" i="5"/>
  <c r="I5" i="5"/>
  <c r="J5" i="5"/>
  <c r="H6" i="5"/>
  <c r="I6" i="5"/>
  <c r="J6" i="5"/>
  <c r="H7" i="5"/>
  <c r="I7" i="5"/>
  <c r="J7" i="5"/>
  <c r="H8" i="5"/>
  <c r="I8" i="5"/>
  <c r="J8" i="5"/>
  <c r="H9" i="5"/>
  <c r="I9" i="5"/>
  <c r="J9" i="5"/>
  <c r="H10" i="5"/>
  <c r="I10" i="5"/>
  <c r="J10" i="5"/>
  <c r="D11" i="5"/>
  <c r="E11" i="5"/>
  <c r="F11" i="5"/>
  <c r="G11" i="5"/>
  <c r="C11" i="5"/>
  <c r="H3" i="7"/>
  <c r="I3" i="7"/>
  <c r="J3" i="7"/>
  <c r="H4" i="7"/>
  <c r="I4" i="7"/>
  <c r="J4" i="7"/>
  <c r="H5" i="7"/>
  <c r="I5" i="7"/>
  <c r="J5" i="7"/>
  <c r="I2" i="7"/>
  <c r="J2" i="7"/>
  <c r="H2" i="7"/>
  <c r="D11" i="7"/>
  <c r="E11" i="7"/>
  <c r="F11" i="7"/>
  <c r="G11" i="7"/>
  <c r="C11" i="7"/>
  <c r="F11" i="8"/>
  <c r="E11" i="8"/>
  <c r="C11" i="8"/>
  <c r="D4" i="8" s="1"/>
  <c r="I3" i="8"/>
  <c r="I4" i="8"/>
  <c r="I5" i="8"/>
  <c r="I6" i="8"/>
  <c r="I7" i="8"/>
  <c r="I8" i="8"/>
  <c r="I9" i="8"/>
  <c r="I10" i="8"/>
  <c r="H3" i="8"/>
  <c r="H4" i="8"/>
  <c r="H5" i="8"/>
  <c r="H6" i="8"/>
  <c r="H7" i="8"/>
  <c r="H8" i="8"/>
  <c r="H9" i="8"/>
  <c r="H10" i="8"/>
  <c r="G3" i="8"/>
  <c r="G4" i="8"/>
  <c r="G5" i="8"/>
  <c r="G6" i="8"/>
  <c r="G7" i="8"/>
  <c r="G8" i="8"/>
  <c r="G9" i="8"/>
  <c r="G10" i="8"/>
  <c r="F11" i="9"/>
  <c r="E11" i="9"/>
  <c r="C11" i="9"/>
  <c r="D10" i="9" s="1"/>
  <c r="I3" i="9"/>
  <c r="I4" i="9"/>
  <c r="I5" i="9"/>
  <c r="I6" i="9"/>
  <c r="I7" i="9"/>
  <c r="I8" i="9"/>
  <c r="I9" i="9"/>
  <c r="I10" i="9"/>
  <c r="I2" i="9"/>
  <c r="H3" i="9"/>
  <c r="H4" i="9"/>
  <c r="H5" i="9"/>
  <c r="H6" i="9"/>
  <c r="H7" i="9"/>
  <c r="H8" i="9"/>
  <c r="H9" i="9"/>
  <c r="H10" i="9"/>
  <c r="H2" i="9"/>
  <c r="G3" i="9"/>
  <c r="G4" i="9"/>
  <c r="G5" i="9"/>
  <c r="G6" i="9"/>
  <c r="G7" i="9"/>
  <c r="G8" i="9"/>
  <c r="G9" i="9"/>
  <c r="G10" i="9"/>
  <c r="G2" i="9"/>
  <c r="F11" i="2" l="1"/>
  <c r="J11" i="7"/>
  <c r="J11" i="5"/>
  <c r="E11" i="2"/>
  <c r="I11" i="5"/>
  <c r="H11" i="5"/>
  <c r="I11" i="7"/>
  <c r="H11" i="7"/>
  <c r="D7" i="8"/>
  <c r="D8" i="8"/>
  <c r="D5" i="8"/>
  <c r="D6" i="8"/>
  <c r="D9" i="8"/>
  <c r="D10" i="8"/>
  <c r="G11" i="8"/>
  <c r="H11" i="8"/>
  <c r="I11" i="8"/>
  <c r="D3" i="8"/>
  <c r="G11" i="9"/>
  <c r="D3" i="9"/>
  <c r="D9" i="9"/>
  <c r="H11" i="9"/>
  <c r="I11" i="9"/>
  <c r="D2" i="9"/>
  <c r="D4" i="9"/>
  <c r="D5" i="9"/>
  <c r="D6" i="9"/>
  <c r="D7" i="9"/>
  <c r="D8" i="9"/>
</calcChain>
</file>

<file path=xl/sharedStrings.xml><?xml version="1.0" encoding="utf-8"?>
<sst xmlns="http://schemas.openxmlformats.org/spreadsheetml/2006/main" count="275" uniqueCount="128">
  <si>
    <t>Zones d'habitation</t>
  </si>
  <si>
    <t>Zones d'activités économiques</t>
  </si>
  <si>
    <t>Zones mixtes</t>
  </si>
  <si>
    <t>Zones centrales</t>
  </si>
  <si>
    <t>Zones affectées à des besoins publics</t>
  </si>
  <si>
    <t>Zones à bâtir à constructibilité restreinte</t>
  </si>
  <si>
    <t>Zones de tourisme et de loisirs</t>
  </si>
  <si>
    <t>Zones de transport à l'intérieur des zones à bâtir</t>
  </si>
  <si>
    <t>autres zones à bâtir</t>
  </si>
  <si>
    <t>Commune urbaine d’une grande agglo.</t>
  </si>
  <si>
    <t>Commune urbaine d'une agglo. moyenne</t>
  </si>
  <si>
    <t>Comm. urbaine d’une petite ou hors agglo.</t>
  </si>
  <si>
    <t>Commune périurbaine de forte densité</t>
  </si>
  <si>
    <t>Commune périurbaine de moyenne densité</t>
  </si>
  <si>
    <t>Commune périurbaine de faible densité</t>
  </si>
  <si>
    <t>Commune d’un centre rural</t>
  </si>
  <si>
    <t>Commune rurale en situation centrale</t>
  </si>
  <si>
    <t>Commune rurale périphérique</t>
  </si>
  <si>
    <t>Code AP</t>
  </si>
  <si>
    <t>Affectation principale</t>
  </si>
  <si>
    <t>Surface des zones à bâtir [ha]</t>
  </si>
  <si>
    <t>Proportion [%]</t>
  </si>
  <si>
    <t>Habitants au sein des zones à bâtir</t>
  </si>
  <si>
    <t>Emplois au sein des zones à bâtir</t>
  </si>
  <si>
    <t>Source: Office fédéral du développement territorial ARE, statistique suisse des zones à bâtir 2022</t>
  </si>
  <si>
    <t>Code TC</t>
  </si>
  <si>
    <t>Type de commune OFS</t>
  </si>
  <si>
    <t>Surface de zone à bâtir non construite supposition 1 [ha]</t>
  </si>
  <si>
    <t>Surface de zone à bâtir non construite supposition 2 [ha]</t>
  </si>
  <si>
    <t>Construit [ha]</t>
  </si>
  <si>
    <t>Imprécision [ha]</t>
  </si>
  <si>
    <t>Non construit [ha]</t>
  </si>
  <si>
    <t>Construit [%]</t>
  </si>
  <si>
    <t>Imprécision [%]</t>
  </si>
  <si>
    <t>Non construit [%]</t>
  </si>
  <si>
    <t>Très bonne desserte [ha]</t>
  </si>
  <si>
    <t>Bonne desserte [ha]</t>
  </si>
  <si>
    <t>Desserte moyenne [ha]</t>
  </si>
  <si>
    <t>Faible desserte [ha]</t>
  </si>
  <si>
    <t>Desserte marginale ou inexistante [ha]</t>
  </si>
  <si>
    <t>Très bonne desserte [%]</t>
  </si>
  <si>
    <t>Bonne desserte [%]</t>
  </si>
  <si>
    <t>Desserte moyenne [%]</t>
  </si>
  <si>
    <t>Faible desserte [%]</t>
  </si>
  <si>
    <t>Desserte marginale ou inexistante [%]</t>
  </si>
  <si>
    <t>Surface des zones à bâtir 2017 [ha]</t>
  </si>
  <si>
    <t>Surface des zones à bâtir 2022 [ha]</t>
  </si>
  <si>
    <t>Différence [ha]</t>
  </si>
  <si>
    <t>Différence [%]</t>
  </si>
  <si>
    <r>
      <t>Surface de zone à bâtir par habitant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</si>
  <si>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</si>
  <si>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Surface de zone à bâtir par habitant et emploi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</si>
  <si>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</si>
  <si>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Office fédéral du développement territorial ARE</t>
  </si>
  <si>
    <t>Statistique suisse des zones à bâtir 2022</t>
  </si>
  <si>
    <t>Etat des données</t>
  </si>
  <si>
    <t>01.01.2022</t>
  </si>
  <si>
    <t>Etat complet</t>
  </si>
  <si>
    <t>Nombre de communes</t>
  </si>
  <si>
    <t>Types de zones</t>
  </si>
  <si>
    <t>Nombre de zones à l'intérieur des zones à bâtir</t>
  </si>
  <si>
    <t>Zones de transport à l'intérieur des zone à bâtir</t>
  </si>
  <si>
    <t>Remarques</t>
  </si>
  <si>
    <t>Contenu</t>
  </si>
  <si>
    <t>- Légende</t>
  </si>
  <si>
    <t>- Statistiques par affectation principale</t>
  </si>
  <si>
    <t>- Statistiques par type de commune OFS</t>
  </si>
  <si>
    <t>- Analyses des zones à bâtir non construites par affectation principale</t>
  </si>
  <si>
    <t>- Analyses des zones à bâtir non construites par type de commune OFS</t>
  </si>
  <si>
    <t>- Analyses de la desserte par les transports publics selon les affectations principales</t>
  </si>
  <si>
    <t>- Comparaison 2017 - 2022 par affectation principale</t>
  </si>
  <si>
    <t>Géodonnées: Offices cantonaux d'aménagement du territoire</t>
  </si>
  <si>
    <t>Statistiques et analyses: Office fédéral du développement territorial ARE</t>
  </si>
  <si>
    <t xml:space="preserve">Renseignements: </t>
  </si>
  <si>
    <t>Rolf Giezendanner</t>
  </si>
  <si>
    <t>rolf.giezendanner@are.admin.ch</t>
  </si>
  <si>
    <t>© ARE, 12.2022</t>
  </si>
  <si>
    <t>Désignation</t>
  </si>
  <si>
    <t>Description</t>
  </si>
  <si>
    <t>Numéro de code de l'affectation principale</t>
  </si>
  <si>
    <t>Numéro de code du type de commune de l'ARE</t>
  </si>
  <si>
    <t>Affectation principale selon le modèle de géodonnées minimal des plans d'affectation</t>
  </si>
  <si>
    <t>La typologie des communes 2012 de l'OFS est cohérente avec la définition de l’Espace à caractère urbain 2012.</t>
  </si>
  <si>
    <t>Surface des zones à bâtir</t>
  </si>
  <si>
    <t>Proportion des zones à bâtir d'une affectation principale / d'un type de commune / d'un canton par rapport au total suisse</t>
  </si>
  <si>
    <t>Habitants au sein des zones à bâtir au 31.12.2021. Sont utilisées les données géoréférencées de la statistique de la population STATPOP (population résidente permanente).</t>
  </si>
  <si>
    <r>
      <t>Surface de zone à bâtir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</si>
  <si>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habitant au sein des zones à bâtir</t>
  </si>
  <si>
    <t>Emplois au sein des zones à bâtir au 31.12.2020. Sont utilisées les données géoréférencées de la statistique structurelle des enterprises STATENT (nombre d'emplois).</t>
  </si>
  <si>
    <r>
      <t>Surface de zone à bâtir par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</si>
  <si>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par emploi au sein des zones à bâtir</t>
  </si>
  <si>
    <r>
      <t>Surface de zone à bâtir par habitant er emploi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</si>
  <si>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divisée par la somme des habitants et des emplois au sein des zones à bâtir</t>
  </si>
  <si>
    <t>Surface de zone à bâtir non construite selon la supposition 1</t>
  </si>
  <si>
    <t>Surface de zone à bâtir non construite selon la supposition 2</t>
  </si>
  <si>
    <t>Surface de zone à bâtir construite</t>
  </si>
  <si>
    <t>Imprécision de la détermination de la surface de zone à bâtir non construite (différence entre la surface non construite selon les suppositions 1 et 2)</t>
  </si>
  <si>
    <t>Surface de zone à bâtir non construite</t>
  </si>
  <si>
    <t>Proportion de la surface de zone à bâtir non construite</t>
  </si>
  <si>
    <t>Porportion de l'imprécision (proportion de la différence de surface selon les suppositions 1 et 2 par rapport à la surface totale de zone à bâtir)</t>
  </si>
  <si>
    <r>
      <t>Construit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</si>
  <si>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Surface de zone à bâtir construite par habtiant au sein des zones à bâtir</t>
  </si>
  <si>
    <r>
      <t>Imprécision par habitant [m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]</t>
    </r>
  </si>
  <si>
    <t>Imprécision de la détermination de la surface de zone à bâtir construite par habitant au sein des zones à bâtir (différence entre l'imprécision selon les suppositions 1 et 2)</t>
  </si>
  <si>
    <t>Surface de zone à bâtir se trouvant au sein du niveau de qualité A de desserte par les transports publics</t>
  </si>
  <si>
    <t>Surface de zone à bâtir se trouvant au sein du niveau de qualité B de desserte par les transports publics</t>
  </si>
  <si>
    <t>Surface de zone à bâtir se trouvant au sein du niveau de qualité C de desserte par les transports publics</t>
  </si>
  <si>
    <t>Surface de zone à bâtir se trouvant au sein du niveau de qualité D de desserte par les transports publics</t>
  </si>
  <si>
    <t>Surface de zone à bâtir se trouvant en dehors des niveaux de qualité de desserte par les transports publics</t>
  </si>
  <si>
    <t>Proportion de la surface de zone à bâtir se trouvant au sein du niveau de qualité A de desserte par les transports publics</t>
  </si>
  <si>
    <t>Proportion de la surface de zone à bâtir se trouvant au sein du niveau de qualité B de desserte par les transports publics</t>
  </si>
  <si>
    <t>Proportion de la surface de zone à bâtir se trouvant au sein du niveau de qualité C de desserte par les transports publics</t>
  </si>
  <si>
    <t>Proportion de la surface de zone à bâtir se trouvant au sein du niveau de qualité D de desserte par les transports publics</t>
  </si>
  <si>
    <t>Proportion de la surface de zone à bâtir se trouvant en dehors des niveaux de qualité de desserte par les transports publics</t>
  </si>
  <si>
    <t>Surface des zones à bâtir selon la statistique des zones à bâtir 2017</t>
  </si>
  <si>
    <t>Surface des zones à bâtir selon la statistique des zones à bâtir 2022</t>
  </si>
  <si>
    <t>Différence de surface entre les zones à bâtir 2017 et 2022</t>
  </si>
  <si>
    <t>Différence proportionelle entre les zones à bâtir 2017 et 2022 (surfaces 2017 = 100%)</t>
  </si>
  <si>
    <t>Numéro de canton</t>
  </si>
  <si>
    <t>Numéro de canton OFS</t>
  </si>
  <si>
    <t>Abréviation de canton</t>
  </si>
  <si>
    <t>Abréviation du nom des cantons</t>
  </si>
  <si>
    <t>Fiche d'information du canton FR</t>
  </si>
  <si>
    <t>oui</t>
  </si>
  <si>
    <t>126/128</t>
  </si>
  <si>
    <t>2 communes sans zones à bâtir: Pierrafortscha, Villarsel-sur-Marly</t>
  </si>
  <si>
    <t>Seulement quelques petites surfaces. Les surfaces de transport sont découpées.</t>
  </si>
  <si>
    <t>127 ha de Zones affectées à des besoins publics ne font plus partie des zones à bâtir (zones d'intérêt général)  &gt; voir feuille "Comparaison_2017_2022", Code AP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</si>
</sst>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0\ %"/>
    <numFmt numFmtId="165" formatCode="0.0%"/>
  </numFmts>
  <fonts count="21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43" fontId="7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1" fillId="0" borderId="0"/>
  </cellStyleXfs>
  <cellXfs count="72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0" fontId="2" fillId="0" borderId="5" xfId="1" applyNumberFormat="1" applyFont="1" applyBorder="1" applyAlignment="1">
      <alignment horizontal="right"/>
    </xf>
    <xf numFmtId="0" fontId="3" fillId="0" borderId="4" xfId="0" applyFont="1" applyBorder="1"/>
    <xf numFmtId="3" fontId="3" fillId="0" borderId="4" xfId="0" applyNumberFormat="1" applyFont="1" applyBorder="1"/>
    <xf numFmtId="0" fontId="3" fillId="0" borderId="5" xfId="0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9" fillId="0" borderId="0" xfId="0" applyFont="1" applyBorder="1" applyAlignment="1">
      <alignment vertical="top"/>
    </xf>
    <xf numFmtId="0" fontId="3" fillId="0" borderId="0" xfId="0" applyFont="1" applyBorder="1" applyAlignment="1">
      <alignment horizontal="left" vertical="top" indent="1"/>
    </xf>
    <xf numFmtId="0" fontId="10" fillId="0" borderId="4" xfId="0" applyFont="1" applyBorder="1" applyAlignment="1">
      <alignment vertical="top"/>
    </xf>
    <xf numFmtId="49" fontId="11" fillId="0" borderId="4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vertical="top"/>
    </xf>
    <xf numFmtId="49" fontId="11" fillId="0" borderId="11" xfId="0" applyNumberFormat="1" applyFont="1" applyBorder="1" applyAlignment="1">
      <alignment horizontal="left" vertical="top" wrapText="1"/>
    </xf>
    <xf numFmtId="0" fontId="11" fillId="0" borderId="5" xfId="0" applyFont="1" applyBorder="1" applyAlignment="1">
      <alignment vertical="top"/>
    </xf>
    <xf numFmtId="2" fontId="11" fillId="0" borderId="5" xfId="0" applyNumberFormat="1" applyFont="1" applyBorder="1" applyAlignment="1">
      <alignment horizontal="left" vertical="top" wrapText="1"/>
    </xf>
    <xf numFmtId="0" fontId="11" fillId="0" borderId="5" xfId="0" applyFont="1" applyBorder="1" applyAlignment="1">
      <alignment vertical="top" wrapText="1"/>
    </xf>
    <xf numFmtId="0" fontId="10" fillId="0" borderId="5" xfId="0" applyFont="1" applyBorder="1" applyAlignment="1">
      <alignment vertical="top"/>
    </xf>
    <xf numFmtId="0" fontId="10" fillId="0" borderId="4" xfId="0" applyFont="1" applyBorder="1" applyAlignment="1">
      <alignment vertical="top" wrapText="1"/>
    </xf>
    <xf numFmtId="49" fontId="11" fillId="0" borderId="8" xfId="0" applyNumberFormat="1" applyFont="1" applyBorder="1" applyAlignment="1">
      <alignment horizontal="left" vertical="top" wrapText="1"/>
    </xf>
    <xf numFmtId="49" fontId="11" fillId="0" borderId="12" xfId="0" applyNumberFormat="1" applyFont="1" applyBorder="1" applyAlignment="1">
      <alignment horizontal="left" vertical="top" wrapText="1"/>
    </xf>
    <xf numFmtId="49" fontId="12" fillId="0" borderId="8" xfId="0" applyNumberFormat="1" applyFont="1" applyBorder="1" applyAlignment="1">
      <alignment horizontal="left" vertical="top" wrapText="1"/>
    </xf>
    <xf numFmtId="49" fontId="12" fillId="0" borderId="12" xfId="0" applyNumberFormat="1" applyFont="1" applyBorder="1" applyAlignment="1">
      <alignment horizontal="left" vertical="top" wrapText="1"/>
    </xf>
    <xf numFmtId="0" fontId="11" fillId="0" borderId="11" xfId="0" applyFont="1" applyBorder="1" applyAlignment="1">
      <alignment vertical="top"/>
    </xf>
    <xf numFmtId="49" fontId="11" fillId="0" borderId="10" xfId="0" applyNumberFormat="1" applyFont="1" applyBorder="1" applyAlignment="1">
      <alignment horizontal="left" vertical="top" wrapText="1"/>
    </xf>
    <xf numFmtId="0" fontId="13" fillId="0" borderId="0" xfId="0" applyFont="1" applyBorder="1" applyAlignment="1">
      <alignment vertical="top"/>
    </xf>
    <xf numFmtId="0" fontId="8" fillId="0" borderId="0" xfId="0" applyFont="1"/>
    <xf numFmtId="49" fontId="14" fillId="0" borderId="0" xfId="0" applyNumberFormat="1" applyFont="1" applyBorder="1" applyAlignment="1">
      <alignment vertical="top"/>
    </xf>
    <xf numFmtId="0" fontId="14" fillId="0" borderId="0" xfId="0" applyFont="1" applyBorder="1" applyAlignment="1">
      <alignment vertical="top"/>
    </xf>
    <xf numFmtId="0" fontId="11" fillId="0" borderId="0" xfId="0" applyFont="1" applyAlignment="1">
      <alignment vertical="top"/>
    </xf>
    <xf numFmtId="0" fontId="16" fillId="0" borderId="0" xfId="3" applyFont="1" applyAlignment="1" applyProtection="1">
      <alignment vertical="top"/>
    </xf>
    <xf numFmtId="0" fontId="3" fillId="0" borderId="0" xfId="0" applyFont="1" applyBorder="1" applyAlignment="1">
      <alignment vertical="top"/>
    </xf>
    <xf numFmtId="0" fontId="11" fillId="0" borderId="0" xfId="4"/>
    <xf numFmtId="49" fontId="19" fillId="0" borderId="4" xfId="4" applyNumberFormat="1" applyFont="1" applyBorder="1" applyAlignment="1">
      <alignment horizontal="left" vertical="top" wrapText="1"/>
    </xf>
    <xf numFmtId="49" fontId="11" fillId="0" borderId="8" xfId="4" applyNumberFormat="1" applyBorder="1" applyAlignment="1">
      <alignment horizontal="left" vertical="top" wrapText="1"/>
    </xf>
    <xf numFmtId="49" fontId="19" fillId="0" borderId="5" xfId="4" applyNumberFormat="1" applyFont="1" applyBorder="1" applyAlignment="1">
      <alignment horizontal="left" vertical="top" wrapText="1"/>
    </xf>
    <xf numFmtId="49" fontId="11" fillId="0" borderId="12" xfId="4" applyNumberFormat="1" applyBorder="1" applyAlignment="1">
      <alignment horizontal="left" vertical="top" wrapText="1"/>
    </xf>
    <xf numFmtId="49" fontId="19" fillId="0" borderId="12" xfId="4" applyNumberFormat="1" applyFont="1" applyBorder="1" applyAlignment="1">
      <alignment horizontal="left" vertical="top" wrapText="1"/>
    </xf>
    <xf numFmtId="49" fontId="19" fillId="0" borderId="11" xfId="4" applyNumberFormat="1" applyFont="1" applyBorder="1" applyAlignment="1">
      <alignment horizontal="left" vertical="top" wrapText="1"/>
    </xf>
    <xf numFmtId="49" fontId="11" fillId="0" borderId="11" xfId="4" applyNumberFormat="1" applyBorder="1" applyAlignment="1">
      <alignment horizontal="left" vertical="top" wrapText="1"/>
    </xf>
    <xf numFmtId="0" fontId="11" fillId="0" borderId="0" xfId="4" applyAlignment="1">
      <alignment horizontal="left" vertical="top" wrapText="1"/>
    </xf>
    <xf numFmtId="0" fontId="11" fillId="0" borderId="5" xfId="2" applyNumberFormat="1" applyFont="1" applyBorder="1" applyAlignment="1">
      <alignment horizontal="left" vertical="top" wrapText="1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7" fillId="5" borderId="4" xfId="4" applyNumberFormat="1" applyFont="1" applyFill="1" applyBorder="1" applyAlignment="1">
      <alignment horizontal="left" vertical="top" wrapText="1"/>
    </xf>
    <xf numFmtId="49" fontId="17" fillId="5" borderId="11" xfId="4" applyNumberFormat="1" applyFont="1" applyFill="1" applyBorder="1" applyAlignment="1">
      <alignment horizontal="left" vertical="top" wrapText="1"/>
    </xf>
    <xf numFmtId="49" fontId="18" fillId="5" borderId="4" xfId="4" applyNumberFormat="1" applyFont="1" applyFill="1" applyBorder="1" applyAlignment="1">
      <alignment horizontal="left" vertical="top" wrapText="1"/>
    </xf>
    <xf numFmtId="49" fontId="18" fillId="5" borderId="11" xfId="4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5">
    <cellStyle name="Komma" xfId="2" builtinId="3"/>
    <cellStyle name="Link" xfId="3" builtinId="8"/>
    <cellStyle name="Standard" xfId="0" builtinId="0"/>
    <cellStyle name="Standard 2" xfId="1" xr:uid="{00000000-0005-0000-0000-000003000000}"/>
    <cellStyle name="Standard 3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 (en hectares)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Statistique_Aff_principale!$B$2:$B$10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Statistique_Aff_principale!$C$2:$C$10</c:f>
              <c:numCache>
                <c:formatCode>#,##0</c:formatCode>
                <c:ptCount val="9"/>
                <c:pt idx="0">
                  <c:v>4597.8135118026103</c:v>
                </c:pt>
                <c:pt idx="1">
                  <c:v>1398.9667698143001</c:v>
                </c:pt>
                <c:pt idx="2">
                  <c:v>709.756671812474</c:v>
                </c:pt>
                <c:pt idx="3">
                  <c:v>2036.89758473032</c:v>
                </c:pt>
                <c:pt idx="4">
                  <c:v>1087.1424501056399</c:v>
                </c:pt>
                <c:pt idx="5">
                  <c:v>213.86201728745402</c:v>
                </c:pt>
                <c:pt idx="6">
                  <c:v>47.923413926287402</c:v>
                </c:pt>
                <c:pt idx="7">
                  <c:v>1.1320045369141201</c:v>
                </c:pt>
                <c:pt idx="8">
                  <c:v>47.7462727764484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BD-4438-B17F-007066D85F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64304104"/>
        <c:axId val="864300824"/>
      </c:barChart>
      <c:catAx>
        <c:axId val="8643041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00824"/>
        <c:crosses val="autoZero"/>
        <c:auto val="1"/>
        <c:lblAlgn val="ctr"/>
        <c:lblOffset val="100"/>
        <c:noMultiLvlLbl val="0"/>
      </c:catAx>
      <c:valAx>
        <c:axId val="86430082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6430410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hectares)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Très bonne desserte (A)</c:v>
          </c:tx>
          <c:invertIfNegative val="0"/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Analyse_desserte_TP!$C$2:$C$10</c:f>
              <c:numCache>
                <c:formatCode>#,##0</c:formatCode>
                <c:ptCount val="9"/>
                <c:pt idx="0">
                  <c:v>100.44817092978501</c:v>
                </c:pt>
                <c:pt idx="1">
                  <c:v>16.346947577126901</c:v>
                </c:pt>
                <c:pt idx="2">
                  <c:v>56.175425977360291</c:v>
                </c:pt>
                <c:pt idx="3">
                  <c:v>118.43467591512301</c:v>
                </c:pt>
                <c:pt idx="4">
                  <c:v>68.635327127313303</c:v>
                </c:pt>
                <c:pt idx="5">
                  <c:v>10.337690416593999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4B-441B-A9C1-949F66A30620}"/>
            </c:ext>
          </c:extLst>
        </c:ser>
        <c:ser>
          <c:idx val="1"/>
          <c:order val="1"/>
          <c:tx>
            <c:v>Bonne desserte (B)</c:v>
          </c:tx>
          <c:invertIfNegative val="0"/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Analyse_desserte_TP!$D$2:$D$10</c:f>
              <c:numCache>
                <c:formatCode>#,##0</c:formatCode>
                <c:ptCount val="9"/>
                <c:pt idx="0">
                  <c:v>323.86443351543403</c:v>
                </c:pt>
                <c:pt idx="1">
                  <c:v>122.922282410497</c:v>
                </c:pt>
                <c:pt idx="2">
                  <c:v>116.686901037334</c:v>
                </c:pt>
                <c:pt idx="3">
                  <c:v>126.375177979897</c:v>
                </c:pt>
                <c:pt idx="4">
                  <c:v>113.324874622984</c:v>
                </c:pt>
                <c:pt idx="5">
                  <c:v>40.920110168311794</c:v>
                </c:pt>
                <c:pt idx="6">
                  <c:v>0</c:v>
                </c:pt>
                <c:pt idx="7">
                  <c:v>0</c:v>
                </c:pt>
                <c:pt idx="8">
                  <c:v>0.613813729708376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4B-441B-A9C1-949F66A30620}"/>
            </c:ext>
          </c:extLst>
        </c:ser>
        <c:ser>
          <c:idx val="2"/>
          <c:order val="2"/>
          <c:tx>
            <c:v>Desserte moyenne (C)</c:v>
          </c:tx>
          <c:invertIfNegative val="0"/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Analyse_desserte_TP!$E$2:$E$10</c:f>
              <c:numCache>
                <c:formatCode>#,##0</c:formatCode>
                <c:ptCount val="9"/>
                <c:pt idx="0">
                  <c:v>700.23599262678101</c:v>
                </c:pt>
                <c:pt idx="1">
                  <c:v>258.33687038598202</c:v>
                </c:pt>
                <c:pt idx="2">
                  <c:v>175.43324035282299</c:v>
                </c:pt>
                <c:pt idx="3">
                  <c:v>197.53749287194</c:v>
                </c:pt>
                <c:pt idx="4">
                  <c:v>169.44124712483099</c:v>
                </c:pt>
                <c:pt idx="5">
                  <c:v>44.088840143937503</c:v>
                </c:pt>
                <c:pt idx="6">
                  <c:v>0</c:v>
                </c:pt>
                <c:pt idx="7">
                  <c:v>1.0817991292922999</c:v>
                </c:pt>
                <c:pt idx="8">
                  <c:v>7.3205221359231798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4B-441B-A9C1-949F66A30620}"/>
            </c:ext>
          </c:extLst>
        </c:ser>
        <c:ser>
          <c:idx val="3"/>
          <c:order val="3"/>
          <c:tx>
            <c:v>Faible desserte (D)</c:v>
          </c:tx>
          <c:invertIfNegative val="0"/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Analyse_desserte_TP!$F$2:$F$10</c:f>
              <c:numCache>
                <c:formatCode>#,##0</c:formatCode>
                <c:ptCount val="9"/>
                <c:pt idx="0">
                  <c:v>1284.59351305577</c:v>
                </c:pt>
                <c:pt idx="1">
                  <c:v>332.973635244398</c:v>
                </c:pt>
                <c:pt idx="2">
                  <c:v>207.220495468335</c:v>
                </c:pt>
                <c:pt idx="3">
                  <c:v>650.80582420395797</c:v>
                </c:pt>
                <c:pt idx="4">
                  <c:v>333.39513654644497</c:v>
                </c:pt>
                <c:pt idx="5">
                  <c:v>40.750088960104598</c:v>
                </c:pt>
                <c:pt idx="6">
                  <c:v>1.8880441019422298</c:v>
                </c:pt>
                <c:pt idx="7">
                  <c:v>5.0205407621812401E-2</c:v>
                </c:pt>
                <c:pt idx="8">
                  <c:v>15.440892083766899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C4B-441B-A9C1-949F66A30620}"/>
            </c:ext>
          </c:extLst>
        </c:ser>
        <c:ser>
          <c:idx val="4"/>
          <c:order val="4"/>
          <c:tx>
            <c:v>Desserte marginale ou inexistante (-)</c:v>
          </c:tx>
          <c:invertIfNegative val="0"/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Analyse_desserte_TP!$G$2:$G$10</c:f>
              <c:numCache>
                <c:formatCode>#,##0</c:formatCode>
                <c:ptCount val="9"/>
                <c:pt idx="0">
                  <c:v>2188.6713639228701</c:v>
                </c:pt>
                <c:pt idx="1">
                  <c:v>668.38703419629701</c:v>
                </c:pt>
                <c:pt idx="2">
                  <c:v>154.24060897661502</c:v>
                </c:pt>
                <c:pt idx="3">
                  <c:v>943.74441375940592</c:v>
                </c:pt>
                <c:pt idx="4">
                  <c:v>402.34586468407002</c:v>
                </c:pt>
                <c:pt idx="5">
                  <c:v>77.7652875985018</c:v>
                </c:pt>
                <c:pt idx="6">
                  <c:v>46.035369824344201</c:v>
                </c:pt>
                <c:pt idx="7">
                  <c:v>0</c:v>
                </c:pt>
                <c:pt idx="8">
                  <c:v>24.371053162365701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C4B-441B-A9C1-949F66A306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91009680"/>
        <c:axId val="691009352"/>
      </c:barChart>
      <c:catAx>
        <c:axId val="6910096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91009352"/>
        <c:crosses val="autoZero"/>
        <c:auto val="1"/>
        <c:lblAlgn val="ctr"/>
        <c:lblOffset val="100"/>
        <c:noMultiLvlLbl val="0"/>
      </c:catAx>
      <c:valAx>
        <c:axId val="69100935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6910096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Desserte des zones à bâtir par les transports publics selon les affectations principales (en pourcentages)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Très bonne desserte (A)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234-483E-8861-79972F7FB04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234-483E-8861-79972F7FB04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234-483E-8861-79972F7FB0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Analyse_desserte_TP!$H$2:$H$10</c:f>
              <c:numCache>
                <c:formatCode>0%</c:formatCode>
                <c:ptCount val="9"/>
                <c:pt idx="0">
                  <c:v>2.1846943443160363E-2</c:v>
                </c:pt>
                <c:pt idx="1">
                  <c:v>1.1685014919472889E-2</c:v>
                </c:pt>
                <c:pt idx="2">
                  <c:v>7.9147443353942887E-2</c:v>
                </c:pt>
                <c:pt idx="3">
                  <c:v>5.8144639574897052E-2</c:v>
                </c:pt>
                <c:pt idx="4">
                  <c:v>6.3133701678785195E-2</c:v>
                </c:pt>
                <c:pt idx="5">
                  <c:v>4.8338131977401187E-2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34-483E-8861-79972F7FB04B}"/>
            </c:ext>
          </c:extLst>
        </c:ser>
        <c:ser>
          <c:idx val="1"/>
          <c:order val="1"/>
          <c:tx>
            <c:v>Bonne desserte (B)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234-483E-8861-79972F7FB04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234-483E-8861-79972F7FB0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Analyse_desserte_TP!$I$2:$I$10</c:f>
              <c:numCache>
                <c:formatCode>0%</c:formatCode>
                <c:ptCount val="9"/>
                <c:pt idx="0">
                  <c:v>7.0438793427196555E-2</c:v>
                </c:pt>
                <c:pt idx="1">
                  <c:v>8.7866477648224431E-2</c:v>
                </c:pt>
                <c:pt idx="2">
                  <c:v>0.16440409181270105</c:v>
                </c:pt>
                <c:pt idx="3">
                  <c:v>6.204297109843572E-2</c:v>
                </c:pt>
                <c:pt idx="4">
                  <c:v>0.10424105379379825</c:v>
                </c:pt>
                <c:pt idx="5">
                  <c:v>0.1913388393475757</c:v>
                </c:pt>
                <c:pt idx="6">
                  <c:v>0</c:v>
                </c:pt>
                <c:pt idx="7">
                  <c:v>0</c:v>
                </c:pt>
                <c:pt idx="8">
                  <c:v>1.2855739031728255E-2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34-483E-8861-79972F7FB04B}"/>
            </c:ext>
          </c:extLst>
        </c:ser>
        <c:ser>
          <c:idx val="2"/>
          <c:order val="2"/>
          <c:tx>
            <c:v>Desserte moyenne (C)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234-483E-8861-79972F7FB0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Analyse_desserte_TP!$J$2:$J$10</c:f>
              <c:numCache>
                <c:formatCode>0%</c:formatCode>
                <c:ptCount val="9"/>
                <c:pt idx="0">
                  <c:v>0.15229760767347489</c:v>
                </c:pt>
                <c:pt idx="1">
                  <c:v>0.18466262098582492</c:v>
                </c:pt>
                <c:pt idx="2">
                  <c:v>0.24717378126904901</c:v>
                </c:pt>
                <c:pt idx="3">
                  <c:v>9.6979590114292899E-2</c:v>
                </c:pt>
                <c:pt idx="4">
                  <c:v>0.15585928698522028</c:v>
                </c:pt>
                <c:pt idx="5">
                  <c:v>0.20615554226573179</c:v>
                </c:pt>
                <c:pt idx="6">
                  <c:v>0</c:v>
                </c:pt>
                <c:pt idx="7">
                  <c:v>0.95564911094908311</c:v>
                </c:pt>
                <c:pt idx="8">
                  <c:v>0.15332130514599354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34-483E-8861-79972F7FB04B}"/>
            </c:ext>
          </c:extLst>
        </c:ser>
        <c:ser>
          <c:idx val="3"/>
          <c:order val="3"/>
          <c:tx>
            <c:v>Faible desserte (D)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Analyse_desserte_TP!$K$2:$K$10</c:f>
              <c:numCache>
                <c:formatCode>0%</c:formatCode>
                <c:ptCount val="9"/>
                <c:pt idx="0">
                  <c:v>0.2793922633673202</c:v>
                </c:pt>
                <c:pt idx="1">
                  <c:v>0.23801397033082991</c:v>
                </c:pt>
                <c:pt idx="2">
                  <c:v>0.2919599120345952</c:v>
                </c:pt>
                <c:pt idx="3">
                  <c:v>0.31950836855163817</c:v>
                </c:pt>
                <c:pt idx="4">
                  <c:v>0.3066710682800099</c:v>
                </c:pt>
                <c:pt idx="5">
                  <c:v>0.19054383511838305</c:v>
                </c:pt>
                <c:pt idx="6">
                  <c:v>3.9397111917909934E-2</c:v>
                </c:pt>
                <c:pt idx="7">
                  <c:v>4.4350889050916935E-2</c:v>
                </c:pt>
                <c:pt idx="8">
                  <c:v>0.32339465449933091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34-483E-8861-79972F7FB04B}"/>
            </c:ext>
          </c:extLst>
        </c:ser>
        <c:ser>
          <c:idx val="4"/>
          <c:order val="4"/>
          <c:tx>
            <c:v>Desserte marginale ou inexistante (-)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234-483E-8861-79972F7FB0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Analyse_desserte_TP!$B$2:$B$10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Analyse_desserte_TP!$L$2:$L$10</c:f>
              <c:numCache>
                <c:formatCode>0%</c:formatCode>
                <c:ptCount val="9"/>
                <c:pt idx="0">
                  <c:v>0.47602439208884795</c:v>
                </c:pt>
                <c:pt idx="1">
                  <c:v>0.47777191611564784</c:v>
                </c:pt>
                <c:pt idx="2">
                  <c:v>0.21731477152971188</c:v>
                </c:pt>
                <c:pt idx="3">
                  <c:v>0.4633244306607362</c:v>
                </c:pt>
                <c:pt idx="4">
                  <c:v>0.37009488926218637</c:v>
                </c:pt>
                <c:pt idx="5">
                  <c:v>0.36362365129090823</c:v>
                </c:pt>
                <c:pt idx="6">
                  <c:v>0.96060288808209016</c:v>
                </c:pt>
                <c:pt idx="7">
                  <c:v>0</c:v>
                </c:pt>
                <c:pt idx="8">
                  <c:v>0.51042830132294725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34-483E-8861-79972F7FB0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18630912"/>
        <c:axId val="864311976"/>
      </c:barChart>
      <c:catAx>
        <c:axId val="5186309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11976"/>
        <c:crosses val="autoZero"/>
        <c:auto val="1"/>
        <c:lblAlgn val="ctr"/>
        <c:lblOffset val="100"/>
        <c:noMultiLvlLbl val="0"/>
      </c:catAx>
      <c:valAx>
        <c:axId val="86431197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5186309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Surface des zones à bâtir par affectation principale, 2017 et 2022 (en hectares)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Surface des zones à bâtir 2017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99A-48D7-B82E-31BA8E24803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Comparaison_2017_2022!$B$2:$B$10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Comparaison_2017_2022!$C$2:$C$10</c:f>
              <c:numCache>
                <c:formatCode>#,##0</c:formatCode>
                <c:ptCount val="9"/>
                <c:pt idx="0">
                  <c:v>4697.6245560000007</c:v>
                </c:pt>
                <c:pt idx="1">
                  <c:v>1490.528182</c:v>
                </c:pt>
                <c:pt idx="2">
                  <c:v>724.30672770000001</c:v>
                </c:pt>
                <c:pt idx="3">
                  <c:v>1982.0674059999999</c:v>
                </c:pt>
                <c:pt idx="4">
                  <c:v>1282.8521189999999</c:v>
                </c:pt>
                <c:pt idx="5">
                  <c:v>223.9429662</c:v>
                </c:pt>
                <c:pt idx="6">
                  <c:v>66.877857449999993</c:v>
                </c:pt>
                <c:pt idx="7" formatCode="General">
                  <c:v>0</c:v>
                </c:pt>
                <c:pt idx="8">
                  <c:v>70.242392249999995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9A-48D7-B82E-31BA8E24803D}"/>
            </c:ext>
          </c:extLst>
        </c:ser>
        <c:ser>
          <c:idx val="1"/>
          <c:order val="1"/>
          <c:tx>
            <c:v>Surface des zones à bâtir 2022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Comparaison_2017_2022!$B$2:$B$10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Comparaison_2017_2022!$D$2:$D$10</c:f>
              <c:numCache>
                <c:formatCode>#,##0</c:formatCode>
                <c:ptCount val="9"/>
                <c:pt idx="0">
                  <c:v>4597.8135118026103</c:v>
                </c:pt>
                <c:pt idx="1">
                  <c:v>1398.9667698143001</c:v>
                </c:pt>
                <c:pt idx="2">
                  <c:v>709.756671812474</c:v>
                </c:pt>
                <c:pt idx="3">
                  <c:v>2036.89758473032</c:v>
                </c:pt>
                <c:pt idx="4">
                  <c:v>1087.1424501056399</c:v>
                </c:pt>
                <c:pt idx="5">
                  <c:v>213.86201728745402</c:v>
                </c:pt>
                <c:pt idx="6">
                  <c:v>47.923413926287402</c:v>
                </c:pt>
                <c:pt idx="7">
                  <c:v>1.1320045369141201</c:v>
                </c:pt>
                <c:pt idx="8">
                  <c:v>47.7462727764484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9A-48D7-B82E-31BA8E2480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24500664"/>
        <c:axId val="524500008"/>
      </c:barChart>
      <c:catAx>
        <c:axId val="5245006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24500008"/>
        <c:crosses val="autoZero"/>
        <c:auto val="1"/>
        <c:lblAlgn val="ctr"/>
        <c:lblOffset val="100"/>
        <c:noMultiLvlLbl val="0"/>
      </c:catAx>
      <c:valAx>
        <c:axId val="52450000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245006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Surface des zones à bâtir par affectation principale (en pourcentages)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80D-42D0-858D-EAEDF1DE96CA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E80D-42D0-858D-EAEDF1DE96CA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80D-42D0-858D-EAEDF1DE96CA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E80D-42D0-858D-EAEDF1DE96CA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21D-4223-ABFE-6BD4A4A63E2D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21D-4223-ABFE-6BD4A4A63E2D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21D-4223-ABFE-6BD4A4A63E2D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621D-4223-ABFE-6BD4A4A63E2D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621D-4223-ABFE-6BD4A4A63E2D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E80D-42D0-858D-EAEDF1DE96CA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E80D-42D0-858D-EAEDF1DE96CA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E80D-42D0-858D-EAEDF1DE96CA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E80D-42D0-858D-EAEDF1DE96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Statistique_Aff_principale!$B$2:$B$10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Statistique_Aff_principale!$C$2:$C$10</c:f>
              <c:numCache>
                <c:formatCode>#,##0</c:formatCode>
                <c:ptCount val="9"/>
                <c:pt idx="0">
                  <c:v>4597.8135118026103</c:v>
                </c:pt>
                <c:pt idx="1">
                  <c:v>1398.9667698143001</c:v>
                </c:pt>
                <c:pt idx="2">
                  <c:v>709.756671812474</c:v>
                </c:pt>
                <c:pt idx="3">
                  <c:v>2036.89758473032</c:v>
                </c:pt>
                <c:pt idx="4">
                  <c:v>1087.1424501056399</c:v>
                </c:pt>
                <c:pt idx="5">
                  <c:v>213.86201728745402</c:v>
                </c:pt>
                <c:pt idx="6">
                  <c:v>47.923413926287402</c:v>
                </c:pt>
                <c:pt idx="7">
                  <c:v>1.1320045369141201</c:v>
                </c:pt>
                <c:pt idx="8">
                  <c:v>47.7462727764484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0D-42D0-858D-EAEDF1DE96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143102431579316"/>
          <c:y val="0.14803982101356272"/>
          <c:w val="0.3153531166533698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des zones à bâtir par type de commune OFS (en hectares)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Surface des zones à bâtir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42B-4381-826A-1FAB6DB6303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Statistique_Types_comm_OFS9!$B$2:$B$10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Statistique_Types_comm_OFS9!$C$2:$C$10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1261.7756317455501</c:v>
                </c:pt>
                <c:pt idx="2">
                  <c:v>1188.9633893528501</c:v>
                </c:pt>
                <c:pt idx="3">
                  <c:v>809.47507189971304</c:v>
                </c:pt>
                <c:pt idx="4">
                  <c:v>1993.2260877771198</c:v>
                </c:pt>
                <c:pt idx="5">
                  <c:v>1816.5037686847299</c:v>
                </c:pt>
                <c:pt idx="6">
                  <c:v>577.83133232439593</c:v>
                </c:pt>
                <c:pt idx="7">
                  <c:v>2244.7094460533804</c:v>
                </c:pt>
                <c:pt idx="8">
                  <c:v>248.755968954715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2B-4381-826A-1FAB6DB630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64307384"/>
        <c:axId val="864305744"/>
      </c:barChart>
      <c:catAx>
        <c:axId val="8643073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05744"/>
        <c:crosses val="autoZero"/>
        <c:auto val="1"/>
        <c:lblAlgn val="ctr"/>
        <c:lblOffset val="100"/>
        <c:noMultiLvlLbl val="0"/>
      </c:catAx>
      <c:valAx>
        <c:axId val="86430574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86430738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selon les types de communes OFS (en m2/hab.)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Surface de zone à bâtir par habitant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40D-4BA2-9F51-7F2AE1B5419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Statistique_Types_comm_OFS9!$B$2:$B$10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Statistique_Types_comm_OFS9!$G$2:$G$10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202.05867977861672</c:v>
                </c:pt>
                <c:pt idx="2">
                  <c:v>278.48488999691995</c:v>
                </c:pt>
                <c:pt idx="3">
                  <c:v>315.60943227530919</c:v>
                </c:pt>
                <c:pt idx="4">
                  <c:v>373.21438908328867</c:v>
                </c:pt>
                <c:pt idx="5">
                  <c:v>426.61964082874891</c:v>
                </c:pt>
                <c:pt idx="6">
                  <c:v>387.65016256835895</c:v>
                </c:pt>
                <c:pt idx="7">
                  <c:v>408.04738071538065</c:v>
                </c:pt>
                <c:pt idx="8">
                  <c:v>524.02774163622291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0D-4BA2-9F51-7F2AE1B541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71201472"/>
        <c:axId val="871201800"/>
      </c:barChart>
      <c:catAx>
        <c:axId val="8712014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1201800"/>
        <c:crosses val="autoZero"/>
        <c:auto val="1"/>
        <c:lblAlgn val="ctr"/>
        <c:lblOffset val="100"/>
        <c:noMultiLvlLbl val="0"/>
      </c:catAx>
      <c:valAx>
        <c:axId val="87120180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87120147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Surface de zones à bâtir par habitant et emploi selon les types de communes OFS (en m2/habitant+emploi)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Surface de zone à bâtir par habitant et emploi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33B-4A57-A51F-E2B65A36B37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Statistique_Types_comm_OFS9!$B$2:$B$10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Statistique_Types_comm_OFS9!$I$2:$I$10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108.18898126038997</c:v>
                </c:pt>
                <c:pt idx="2">
                  <c:v>176.84749436314351</c:v>
                </c:pt>
                <c:pt idx="3">
                  <c:v>222.89764068171414</c:v>
                </c:pt>
                <c:pt idx="4">
                  <c:v>275.94779152967106</c:v>
                </c:pt>
                <c:pt idx="5">
                  <c:v>338.72932826462977</c:v>
                </c:pt>
                <c:pt idx="6">
                  <c:v>253.10176623933242</c:v>
                </c:pt>
                <c:pt idx="7">
                  <c:v>315.48086435425296</c:v>
                </c:pt>
                <c:pt idx="8">
                  <c:v>378.33607445584028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3B-4A57-A51F-E2B65A36B3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71218200"/>
        <c:axId val="871216560"/>
      </c:barChart>
      <c:catAx>
        <c:axId val="8712182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1216560"/>
        <c:crosses val="autoZero"/>
        <c:auto val="1"/>
        <c:lblAlgn val="ctr"/>
        <c:lblOffset val="100"/>
        <c:noMultiLvlLbl val="0"/>
      </c:catAx>
      <c:valAx>
        <c:axId val="87121656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87121820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hectares)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Construit</c:v>
          </c:tx>
          <c:invertIfNegative val="0"/>
          <c:cat>
            <c:strRef>
              <c:f>Analyse_nonconstr_Aff_principal!$B$2:$B$10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Analyse_nonconstr_Aff_principal!$E$2:$E$10</c:f>
              <c:numCache>
                <c:formatCode>#,##0</c:formatCode>
                <c:ptCount val="9"/>
                <c:pt idx="0">
                  <c:v>3881.1702550863101</c:v>
                </c:pt>
                <c:pt idx="1">
                  <c:v>770.02186844921903</c:v>
                </c:pt>
                <c:pt idx="2">
                  <c:v>500.62537029607</c:v>
                </c:pt>
                <c:pt idx="3">
                  <c:v>1705.2491142919898</c:v>
                </c:pt>
                <c:pt idx="4">
                  <c:v>1087.1424501056399</c:v>
                </c:pt>
                <c:pt idx="5">
                  <c:v>213.86201728745402</c:v>
                </c:pt>
                <c:pt idx="6">
                  <c:v>47.923413926287402</c:v>
                </c:pt>
                <c:pt idx="7">
                  <c:v>1.1320045369141201</c:v>
                </c:pt>
                <c:pt idx="8">
                  <c:v>47.7462727764484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5E-4AFE-B7BD-38B1D6F25DF7}"/>
            </c:ext>
          </c:extLst>
        </c:ser>
        <c:ser>
          <c:idx val="1"/>
          <c:order val="1"/>
          <c:tx>
            <c:v>Imprécision</c:v>
          </c:tx>
          <c:invertIfNegative val="0"/>
          <c:cat>
            <c:strRef>
              <c:f>Analyse_nonconstr_Aff_principal!$B$2:$B$10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Analyse_nonconstr_Aff_principal!$F$2:$F$10</c:f>
              <c:numCache>
                <c:formatCode>#,##0</c:formatCode>
                <c:ptCount val="9"/>
                <c:pt idx="0">
                  <c:v>319.11355472999099</c:v>
                </c:pt>
                <c:pt idx="1">
                  <c:v>94.965379459021051</c:v>
                </c:pt>
                <c:pt idx="2">
                  <c:v>52.137300613380006</c:v>
                </c:pt>
                <c:pt idx="3">
                  <c:v>173.39857589019405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65E-4AFE-B7BD-38B1D6F25DF7}"/>
            </c:ext>
          </c:extLst>
        </c:ser>
        <c:ser>
          <c:idx val="2"/>
          <c:order val="2"/>
          <c:tx>
            <c:v>Non construit</c:v>
          </c:tx>
          <c:invertIfNegative val="0"/>
          <c:cat>
            <c:strRef>
              <c:f>Analyse_nonconstr_Aff_principal!$B$2:$B$10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Analyse_nonconstr_Aff_principal!$G$2:$G$10</c:f>
              <c:numCache>
                <c:formatCode>#,##0</c:formatCode>
                <c:ptCount val="9"/>
                <c:pt idx="0">
                  <c:v>397.52970198630902</c:v>
                </c:pt>
                <c:pt idx="1">
                  <c:v>533.97952190605997</c:v>
                </c:pt>
                <c:pt idx="2">
                  <c:v>156.99400090302399</c:v>
                </c:pt>
                <c:pt idx="3">
                  <c:v>158.24989454813598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5E-4AFE-B7BD-38B1D6F25D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1226072"/>
        <c:axId val="871227056"/>
      </c:barChart>
      <c:catAx>
        <c:axId val="8712260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1227056"/>
        <c:crosses val="autoZero"/>
        <c:auto val="1"/>
        <c:lblAlgn val="ctr"/>
        <c:lblOffset val="100"/>
        <c:noMultiLvlLbl val="0"/>
      </c:catAx>
      <c:valAx>
        <c:axId val="87122705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712260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Zones à bâtir construites/non construites par affectation principale (en pourcentages)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Construit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477-4E1F-AE90-9FEA8BF4E09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477-4E1F-AE90-9FEA8BF4E09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477-4E1F-AE90-9FEA8BF4E09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477-4E1F-AE90-9FEA8BF4E09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477-4E1F-AE90-9FEA8BF4E0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Analyse_nonconstr_Aff_principal!$B$2:$B$10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Analyse_nonconstr_Aff_principal!$H$2:$H$10</c:f>
              <c:numCache>
                <c:formatCode>0%</c:formatCode>
                <c:ptCount val="9"/>
                <c:pt idx="0">
                  <c:v>0.84413390084728901</c:v>
                </c:pt>
                <c:pt idx="1">
                  <c:v>0.5504218435091438</c:v>
                </c:pt>
                <c:pt idx="2">
                  <c:v>0.70534788918242264</c:v>
                </c:pt>
                <c:pt idx="3">
                  <c:v>0.83717960445112938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77-4E1F-AE90-9FEA8BF4E09A}"/>
            </c:ext>
          </c:extLst>
        </c:ser>
        <c:ser>
          <c:idx val="1"/>
          <c:order val="1"/>
          <c:tx>
            <c:v>Imprécision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477-4E1F-AE90-9FEA8BF4E09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477-4E1F-AE90-9FEA8BF4E09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477-4E1F-AE90-9FEA8BF4E09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477-4E1F-AE90-9FEA8BF4E09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477-4E1F-AE90-9FEA8BF4E0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Analyse_nonconstr_Aff_principal!$B$2:$B$10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Analyse_nonconstr_Aff_principal!$I$2:$I$10</c:f>
              <c:numCache>
                <c:formatCode>0%</c:formatCode>
                <c:ptCount val="9"/>
                <c:pt idx="0">
                  <c:v>6.9405501965407013E-2</c:v>
                </c:pt>
                <c:pt idx="1">
                  <c:v>6.7882512657271216E-2</c:v>
                </c:pt>
                <c:pt idx="2">
                  <c:v>7.3457992977000564E-2</c:v>
                </c:pt>
                <c:pt idx="3">
                  <c:v>8.5128765034669915E-2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77-4E1F-AE90-9FEA8BF4E09A}"/>
            </c:ext>
          </c:extLst>
        </c:ser>
        <c:ser>
          <c:idx val="2"/>
          <c:order val="2"/>
          <c:tx>
            <c:v>Non construit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477-4E1F-AE90-9FEA8BF4E09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477-4E1F-AE90-9FEA8BF4E09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477-4E1F-AE90-9FEA8BF4E09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477-4E1F-AE90-9FEA8BF4E09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477-4E1F-AE90-9FEA8BF4E0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Analyse_nonconstr_Aff_principal!$B$2:$B$10</c:f>
              <c:strCache>
                <c:ptCount val="9"/>
                <c:pt idx="0">
                  <c:v>Zones d'habitation</c:v>
                </c:pt>
                <c:pt idx="1">
                  <c:v>Zones d'activités économiques</c:v>
                </c:pt>
                <c:pt idx="2">
                  <c:v>Zones mixtes</c:v>
                </c:pt>
                <c:pt idx="3">
                  <c:v>Zones centrales</c:v>
                </c:pt>
                <c:pt idx="4">
                  <c:v>Zones affectées à des besoins publics</c:v>
                </c:pt>
                <c:pt idx="5">
                  <c:v>Zones à bâtir à constructibilité restreinte</c:v>
                </c:pt>
                <c:pt idx="6">
                  <c:v>Zones de tourisme et de loisirs</c:v>
                </c:pt>
                <c:pt idx="7">
                  <c:v>Zones de transport à l'intérieur des zones à bâtir</c:v>
                </c:pt>
                <c:pt idx="8">
                  <c:v>autres zones à bâtir</c:v>
                </c:pt>
              </c:strCache>
            </c:strRef>
          </c:cat>
          <c:val>
            <c:numRef>
              <c:f>Analyse_nonconstr_Aff_principal!$J$2:$J$10</c:f>
              <c:numCache>
                <c:formatCode>0%</c:formatCode>
                <c:ptCount val="9"/>
                <c:pt idx="0">
                  <c:v>8.6460597187303978E-2</c:v>
                </c:pt>
                <c:pt idx="1">
                  <c:v>0.38169564383358501</c:v>
                </c:pt>
                <c:pt idx="2">
                  <c:v>0.22119411784057683</c:v>
                </c:pt>
                <c:pt idx="3">
                  <c:v>7.7691630514200777E-2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77-4E1F-AE90-9FEA8BF4E0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1187368"/>
        <c:axId val="871191304"/>
      </c:barChart>
      <c:catAx>
        <c:axId val="8711873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1191304"/>
        <c:crosses val="autoZero"/>
        <c:auto val="1"/>
        <c:lblAlgn val="ctr"/>
        <c:lblOffset val="100"/>
        <c:noMultiLvlLbl val="0"/>
      </c:catAx>
      <c:valAx>
        <c:axId val="871191304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711873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OFS (en hectares)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Construit</c:v>
          </c:tx>
          <c:invertIfNegative val="0"/>
          <c:cat>
            <c:strRef>
              <c:f>Anal_nonconst_Types_comm_OFS9!$B$2:$B$10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Anal_nonconst_Types_comm_OFS9!$E$2:$E$10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1032.8826524577642</c:v>
                </c:pt>
                <c:pt idx="2">
                  <c:v>961.34147577673002</c:v>
                </c:pt>
                <c:pt idx="3">
                  <c:v>637.27838763501506</c:v>
                </c:pt>
                <c:pt idx="4">
                  <c:v>1650.1473078206368</c:v>
                </c:pt>
                <c:pt idx="5">
                  <c:v>1473.4720579946538</c:v>
                </c:pt>
                <c:pt idx="6">
                  <c:v>440.12870767596195</c:v>
                </c:pt>
                <c:pt idx="7">
                  <c:v>1848.2290936414192</c:v>
                </c:pt>
                <c:pt idx="8">
                  <c:v>211.3930837541611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36-418E-8C8D-0F75FB138F96}"/>
            </c:ext>
          </c:extLst>
        </c:ser>
        <c:ser>
          <c:idx val="1"/>
          <c:order val="1"/>
          <c:tx>
            <c:v>Imprécision</c:v>
          </c:tx>
          <c:invertIfNegative val="0"/>
          <c:cat>
            <c:strRef>
              <c:f>Anal_nonconst_Types_comm_OFS9!$B$2:$B$10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Anal_nonconst_Types_comm_OFS9!$F$2:$F$10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81.62385035227598</c:v>
                </c:pt>
                <c:pt idx="2">
                  <c:v>74.210784522187993</c:v>
                </c:pt>
                <c:pt idx="3">
                  <c:v>52.414099154344001</c:v>
                </c:pt>
                <c:pt idx="4">
                  <c:v>116.23565939516899</c:v>
                </c:pt>
                <c:pt idx="5">
                  <c:v>117.5367150829</c:v>
                </c:pt>
                <c:pt idx="6">
                  <c:v>37.913620551908778</c:v>
                </c:pt>
                <c:pt idx="7">
                  <c:v>143.211411910381</c:v>
                </c:pt>
                <c:pt idx="8">
                  <c:v>16.468669723414997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36-418E-8C8D-0F75FB138F96}"/>
            </c:ext>
          </c:extLst>
        </c:ser>
        <c:ser>
          <c:idx val="2"/>
          <c:order val="2"/>
          <c:tx>
            <c:v>Non construit</c:v>
          </c:tx>
          <c:invertIfNegative val="0"/>
          <c:cat>
            <c:strRef>
              <c:f>Anal_nonconst_Types_comm_OFS9!$B$2:$B$10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Anal_nonconst_Types_comm_OFS9!$G$2:$G$10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147.26912893551</c:v>
                </c:pt>
                <c:pt idx="2">
                  <c:v>153.411129053932</c:v>
                </c:pt>
                <c:pt idx="3">
                  <c:v>119.78258511035401</c:v>
                </c:pt>
                <c:pt idx="4">
                  <c:v>226.84312056131401</c:v>
                </c:pt>
                <c:pt idx="5">
                  <c:v>225.49499560717601</c:v>
                </c:pt>
                <c:pt idx="6">
                  <c:v>99.789004096525204</c:v>
                </c:pt>
                <c:pt idx="7">
                  <c:v>253.26894050158</c:v>
                </c:pt>
                <c:pt idx="8">
                  <c:v>20.8942154771389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36-418E-8C8D-0F75FB138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1172608"/>
        <c:axId val="871164736"/>
      </c:barChart>
      <c:catAx>
        <c:axId val="8711726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1164736"/>
        <c:crosses val="autoZero"/>
        <c:auto val="1"/>
        <c:lblAlgn val="ctr"/>
        <c:lblOffset val="100"/>
        <c:noMultiLvlLbl val="0"/>
      </c:catAx>
      <c:valAx>
        <c:axId val="87116473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8711726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Zones à bâtir construites/non construites par type de commune OFS (en pourcentages)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Construit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2A5-4638-B6A6-AED8465B0B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Anal_nonconst_Types_comm_OFS9!$B$2:$B$10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Anal_nonconst_Types_comm_OFS9!$H$2:$H$10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0.81859454761292738</c:v>
                </c:pt>
                <c:pt idx="2">
                  <c:v>0.80855431242503262</c:v>
                </c:pt>
                <c:pt idx="3">
                  <c:v>0.78727364159518964</c:v>
                </c:pt>
                <c:pt idx="4">
                  <c:v>0.82787763913972734</c:v>
                </c:pt>
                <c:pt idx="5">
                  <c:v>0.81115827194872614</c:v>
                </c:pt>
                <c:pt idx="6">
                  <c:v>0.76169062329225268</c:v>
                </c:pt>
                <c:pt idx="7">
                  <c:v>0.82337119260176506</c:v>
                </c:pt>
                <c:pt idx="8">
                  <c:v>0.8498010505735617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A5-4638-B6A6-AED8465B0B6A}"/>
            </c:ext>
          </c:extLst>
        </c:ser>
        <c:ser>
          <c:idx val="1"/>
          <c:order val="1"/>
          <c:tx>
            <c:v>Imprécision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2A5-4638-B6A6-AED8465B0B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Anal_nonconst_Types_comm_OFS9!$B$2:$B$10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Anal_nonconst_Types_comm_OFS9!$I$2:$I$10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6.4689670888125272E-2</c:v>
                </c:pt>
                <c:pt idx="2">
                  <c:v>6.241637479063232E-2</c:v>
                </c:pt>
                <c:pt idx="3">
                  <c:v>6.4750726704080219E-2</c:v>
                </c:pt>
                <c:pt idx="4">
                  <c:v>5.8315341198848653E-2</c:v>
                </c:pt>
                <c:pt idx="5">
                  <c:v>6.4704911219647207E-2</c:v>
                </c:pt>
                <c:pt idx="6">
                  <c:v>6.5613646112606394E-2</c:v>
                </c:pt>
                <c:pt idx="7">
                  <c:v>6.3799531900297163E-2</c:v>
                </c:pt>
                <c:pt idx="8">
                  <c:v>6.6204118810162305E-2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A5-4638-B6A6-AED8465B0B6A}"/>
            </c:ext>
          </c:extLst>
        </c:ser>
        <c:ser>
          <c:idx val="2"/>
          <c:order val="2"/>
          <c:tx>
            <c:v>Non construit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2A5-4638-B6A6-AED8465B0B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Anal_nonconst_Types_comm_OFS9!$B$2:$B$10</c:f>
              <c:strCache>
                <c:ptCount val="9"/>
                <c:pt idx="0">
                  <c:v>Commune urbaine d’une grande agglo.</c:v>
                </c:pt>
                <c:pt idx="1">
                  <c:v>Commune urbaine d'une agglo. moyenne</c:v>
                </c:pt>
                <c:pt idx="2">
                  <c:v>Comm. urbaine d’une petite ou hors agglo.</c:v>
                </c:pt>
                <c:pt idx="3">
                  <c:v>Commune périurbaine de forte densité</c:v>
                </c:pt>
                <c:pt idx="4">
                  <c:v>Commune périurbaine de moyenne densité</c:v>
                </c:pt>
                <c:pt idx="5">
                  <c:v>Commune périurbaine de faible densité</c:v>
                </c:pt>
                <c:pt idx="6">
                  <c:v>Commune d’un centre rural</c:v>
                </c:pt>
                <c:pt idx="7">
                  <c:v>Commune rurale en situation centrale</c:v>
                </c:pt>
                <c:pt idx="8">
                  <c:v>Commune rurale périphérique</c:v>
                </c:pt>
              </c:strCache>
            </c:strRef>
          </c:cat>
          <c:val>
            <c:numRef>
              <c:f>Anal_nonconst_Types_comm_OFS9!$J$2:$J$10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0.11671578149894744</c:v>
                </c:pt>
                <c:pt idx="2">
                  <c:v>0.12902931278433502</c:v>
                </c:pt>
                <c:pt idx="3">
                  <c:v>0.14797563170073016</c:v>
                </c:pt>
                <c:pt idx="4">
                  <c:v>0.11380701966142405</c:v>
                </c:pt>
                <c:pt idx="5">
                  <c:v>0.12413681683162676</c:v>
                </c:pt>
                <c:pt idx="6">
                  <c:v>0.1726957305951409</c:v>
                </c:pt>
                <c:pt idx="7">
                  <c:v>0.11282927549793771</c:v>
                </c:pt>
                <c:pt idx="8">
                  <c:v>8.3994830616276009E-2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A5-4638-B6A6-AED8465B0B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25887872"/>
        <c:axId val="525883936"/>
      </c:barChart>
      <c:catAx>
        <c:axId val="5258878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25883936"/>
        <c:crosses val="autoZero"/>
        <c:auto val="1"/>
        <c:lblAlgn val="ctr"/>
        <c:lblOffset val="100"/>
        <c:noMultiLvlLbl val="0"/>
      </c:catAx>
      <c:valAx>
        <c:axId val="52588393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5258878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426720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764540</xdr:colOff>
      <xdr:row>12</xdr:row>
      <xdr:rowOff>35560</xdr:rowOff>
    </xdr:from>
    <xdr:to>
      <xdr:col>8</xdr:col>
      <xdr:colOff>1104900</xdr:colOff>
      <xdr:row>30</xdr:row>
      <xdr:rowOff>38100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736600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939800</xdr:colOff>
      <xdr:row>12</xdr:row>
      <xdr:rowOff>66040</xdr:rowOff>
    </xdr:from>
    <xdr:to>
      <xdr:col>8</xdr:col>
      <xdr:colOff>198120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40640</xdr:rowOff>
    </xdr:from>
    <xdr:to>
      <xdr:col>3</xdr:col>
      <xdr:colOff>736600</xdr:colOff>
      <xdr:row>50</xdr:row>
      <xdr:rowOff>43180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769620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1069340</xdr:colOff>
      <xdr:row>12</xdr:row>
      <xdr:rowOff>73660</xdr:rowOff>
    </xdr:from>
    <xdr:to>
      <xdr:col>8</xdr:col>
      <xdr:colOff>121920</xdr:colOff>
      <xdr:row>30</xdr:row>
      <xdr:rowOff>76200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119380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322580</xdr:colOff>
      <xdr:row>12</xdr:row>
      <xdr:rowOff>66040</xdr:rowOff>
    </xdr:from>
    <xdr:to>
      <xdr:col>7</xdr:col>
      <xdr:colOff>594360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736600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939800</xdr:colOff>
      <xdr:row>12</xdr:row>
      <xdr:rowOff>66040</xdr:rowOff>
    </xdr:from>
    <xdr:to>
      <xdr:col>8</xdr:col>
      <xdr:colOff>609600</xdr:colOff>
      <xdr:row>32</xdr:row>
      <xdr:rowOff>104140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1333500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43"/>
  <sheetViews>
    <sheetView tabSelected="1" workbookViewId="0"/>
  </sheetViews>
  <sheetFormatPr baseColWidth="10" defaultRowHeight="14.4" x14ac:dyDescent="0.25"/>
  <cols>
    <col min="1" max="1" width="43.6640625" style="52" customWidth="1"/>
    <col min="2" max="2" width="57.6640625" style="30" customWidth="1"/>
  </cols>
  <sheetData>
    <row r="1" spans="1:2" ht="18" x14ac:dyDescent="0.25">
      <c r="A1" s="29" t="s">
        <v>53</v>
      </c>
    </row>
    <row r="2" spans="1:2" ht="18" x14ac:dyDescent="0.25">
      <c r="A2" s="29" t="s">
        <v>54</v>
      </c>
    </row>
    <row r="4" spans="1:2" ht="13.2" x14ac:dyDescent="0.25">
      <c r="A4" s="63" t="s">
        <v>122</v>
      </c>
      <c r="B4" s="64"/>
    </row>
    <row r="5" spans="1:2" ht="13.2" x14ac:dyDescent="0.25">
      <c r="A5" s="65"/>
      <c r="B5" s="66"/>
    </row>
    <row r="6" spans="1:2" x14ac:dyDescent="0.25">
      <c r="A6" s="31" t="s">
        <v>55</v>
      </c>
      <c r="B6" s="32" t="s">
        <v>56</v>
      </c>
    </row>
    <row r="7" spans="1:2" x14ac:dyDescent="0.25">
      <c r="A7" s="33"/>
      <c r="B7" s="34"/>
    </row>
    <row r="8" spans="1:2" x14ac:dyDescent="0.25">
      <c r="A8" s="31" t="s">
        <v>57</v>
      </c>
      <c r="B8" s="32" t="s">
        <v>123</v>
      </c>
    </row>
    <row r="9" spans="1:2" x14ac:dyDescent="0.25">
      <c r="A9" s="35" t="s">
        <v>58</v>
      </c>
      <c r="B9" s="36" t="s">
        <v>124</v>
      </c>
    </row>
    <row r="10" spans="1:2" x14ac:dyDescent="0.25">
      <c r="A10" s="33"/>
      <c r="B10" s="34" t="s">
        <v>125</v>
      </c>
    </row>
    <row r="11" spans="1:2" x14ac:dyDescent="0.25">
      <c r="A11" s="31" t="s">
        <v>59</v>
      </c>
      <c r="B11" s="32"/>
    </row>
    <row r="12" spans="1:2" x14ac:dyDescent="0.25">
      <c r="A12" s="37" t="s">
        <v>60</v>
      </c>
      <c r="B12" s="62">
        <v>14</v>
      </c>
    </row>
    <row r="13" spans="1:2" x14ac:dyDescent="0.25">
      <c r="A13" s="38"/>
      <c r="B13" s="34"/>
    </row>
    <row r="14" spans="1:2" ht="28.8" x14ac:dyDescent="0.25">
      <c r="A14" s="39" t="s">
        <v>61</v>
      </c>
      <c r="B14" s="40" t="s">
        <v>126</v>
      </c>
    </row>
    <row r="15" spans="1:2" x14ac:dyDescent="0.25">
      <c r="A15" s="33"/>
      <c r="B15" s="41"/>
    </row>
    <row r="16" spans="1:2" ht="43.2" x14ac:dyDescent="0.25">
      <c r="A16" s="31" t="s">
        <v>62</v>
      </c>
      <c r="B16" s="42" t="s">
        <v>127</v>
      </c>
    </row>
    <row r="17" spans="1:2" x14ac:dyDescent="0.25">
      <c r="A17" s="38"/>
      <c r="B17" s="43"/>
    </row>
    <row r="18" spans="1:2" x14ac:dyDescent="0.25">
      <c r="A18" s="38"/>
      <c r="B18" s="43"/>
    </row>
    <row r="19" spans="1:2" x14ac:dyDescent="0.25">
      <c r="A19" s="38"/>
      <c r="B19" s="43"/>
    </row>
    <row r="20" spans="1:2" x14ac:dyDescent="0.25">
      <c r="A20" s="38"/>
      <c r="B20" s="43"/>
    </row>
    <row r="21" spans="1:2" x14ac:dyDescent="0.25">
      <c r="A21" s="44"/>
      <c r="B21" s="45"/>
    </row>
    <row r="23" spans="1:2" s="47" customFormat="1" ht="17.100000000000001" customHeight="1" x14ac:dyDescent="0.25">
      <c r="A23" s="46" t="s">
        <v>63</v>
      </c>
      <c r="B23" s="46"/>
    </row>
    <row r="24" spans="1:2" s="47" customFormat="1" ht="15" customHeight="1" x14ac:dyDescent="0.25">
      <c r="A24" s="48" t="s">
        <v>64</v>
      </c>
      <c r="B24" s="46"/>
    </row>
    <row r="25" spans="1:2" x14ac:dyDescent="0.25">
      <c r="A25" s="48" t="s">
        <v>65</v>
      </c>
      <c r="B25" s="49"/>
    </row>
    <row r="26" spans="1:2" x14ac:dyDescent="0.25">
      <c r="A26" s="48" t="s">
        <v>66</v>
      </c>
      <c r="B26" s="49"/>
    </row>
    <row r="27" spans="1:2" x14ac:dyDescent="0.25">
      <c r="A27" s="48" t="s">
        <v>67</v>
      </c>
      <c r="B27" s="49"/>
    </row>
    <row r="28" spans="1:2" x14ac:dyDescent="0.25">
      <c r="A28" s="48" t="s">
        <v>68</v>
      </c>
      <c r="B28" s="49"/>
    </row>
    <row r="29" spans="1:2" x14ac:dyDescent="0.25">
      <c r="A29" s="48" t="s">
        <v>69</v>
      </c>
      <c r="B29" s="49"/>
    </row>
    <row r="30" spans="1:2" x14ac:dyDescent="0.25">
      <c r="A30" s="48" t="s">
        <v>70</v>
      </c>
      <c r="B30" s="49"/>
    </row>
    <row r="34" spans="1:1" s="30" customFormat="1" x14ac:dyDescent="0.25">
      <c r="A34" s="50" t="s">
        <v>54</v>
      </c>
    </row>
    <row r="35" spans="1:1" s="30" customFormat="1" x14ac:dyDescent="0.25">
      <c r="A35" s="50" t="s">
        <v>71</v>
      </c>
    </row>
    <row r="36" spans="1:1" s="30" customFormat="1" x14ac:dyDescent="0.25">
      <c r="A36" s="50" t="s">
        <v>72</v>
      </c>
    </row>
    <row r="37" spans="1:1" s="30" customFormat="1" x14ac:dyDescent="0.25">
      <c r="A37" s="50"/>
    </row>
    <row r="38" spans="1:1" s="30" customFormat="1" x14ac:dyDescent="0.25">
      <c r="A38" s="50" t="s">
        <v>73</v>
      </c>
    </row>
    <row r="39" spans="1:1" s="30" customFormat="1" x14ac:dyDescent="0.25">
      <c r="A39" s="50" t="s">
        <v>53</v>
      </c>
    </row>
    <row r="40" spans="1:1" s="30" customFormat="1" x14ac:dyDescent="0.25">
      <c r="A40" s="50" t="s">
        <v>74</v>
      </c>
    </row>
    <row r="41" spans="1:1" s="30" customFormat="1" x14ac:dyDescent="0.25">
      <c r="A41" s="51" t="s">
        <v>75</v>
      </c>
    </row>
    <row r="42" spans="1:1" s="30" customFormat="1" x14ac:dyDescent="0.25">
      <c r="A42" s="50"/>
    </row>
    <row r="43" spans="1:1" s="30" customFormat="1" x14ac:dyDescent="0.25">
      <c r="A43" s="50" t="s">
        <v>76</v>
      </c>
    </row>
  </sheetData>
  <mergeCells count="1">
    <mergeCell ref="A4:B5"/>
  </mergeCells>
  <hyperlinks>
    <hyperlink ref="A41" r:id="rId1" xr:uid="{00000000-0004-0000-0000-000000000000}"/>
  </hyperlinks>
  <pageMargins left="0.70866141732283472" right="0.70866141732283472" top="0.78740157480314965" bottom="0.78740157480314965" header="0.31496062992125984" footer="0.31496062992125984"/>
  <pageSetup paperSize="9" scale="8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39"/>
  <sheetViews>
    <sheetView workbookViewId="0">
      <selection sqref="A1:A2"/>
    </sheetView>
  </sheetViews>
  <sheetFormatPr baseColWidth="10" defaultColWidth="11.44140625" defaultRowHeight="14.4" x14ac:dyDescent="0.3"/>
  <cols>
    <col min="1" max="1" width="52.6640625" style="61" customWidth="1"/>
    <col min="2" max="2" width="70.6640625" style="61" customWidth="1"/>
    <col min="3" max="16384" width="11.44140625" style="53"/>
  </cols>
  <sheetData>
    <row r="1" spans="1:2" x14ac:dyDescent="0.3">
      <c r="A1" s="67" t="s">
        <v>77</v>
      </c>
      <c r="B1" s="69" t="s">
        <v>78</v>
      </c>
    </row>
    <row r="2" spans="1:2" x14ac:dyDescent="0.3">
      <c r="A2" s="68"/>
      <c r="B2" s="70"/>
    </row>
    <row r="3" spans="1:2" x14ac:dyDescent="0.3">
      <c r="A3" s="54" t="s">
        <v>18</v>
      </c>
      <c r="B3" s="55" t="s">
        <v>79</v>
      </c>
    </row>
    <row r="4" spans="1:2" x14ac:dyDescent="0.3">
      <c r="A4" s="56" t="s">
        <v>25</v>
      </c>
      <c r="B4" s="57" t="s">
        <v>80</v>
      </c>
    </row>
    <row r="5" spans="1:2" ht="28.8" x14ac:dyDescent="0.3">
      <c r="A5" s="56" t="s">
        <v>19</v>
      </c>
      <c r="B5" s="57" t="s">
        <v>81</v>
      </c>
    </row>
    <row r="6" spans="1:2" ht="28.8" x14ac:dyDescent="0.3">
      <c r="A6" s="56" t="s">
        <v>26</v>
      </c>
      <c r="B6" s="58" t="s">
        <v>82</v>
      </c>
    </row>
    <row r="7" spans="1:2" x14ac:dyDescent="0.3">
      <c r="A7" s="56" t="s">
        <v>20</v>
      </c>
      <c r="B7" s="57" t="s">
        <v>83</v>
      </c>
    </row>
    <row r="8" spans="1:2" ht="28.8" x14ac:dyDescent="0.3">
      <c r="A8" s="56" t="s">
        <v>21</v>
      </c>
      <c r="B8" s="57" t="s">
        <v>84</v>
      </c>
    </row>
    <row r="9" spans="1:2" ht="43.2" x14ac:dyDescent="0.3">
      <c r="A9" s="56" t="s">
        <v>22</v>
      </c>
      <c r="B9" s="57" t="s">
        <v>85</v>
      </c>
    </row>
    <row r="10" spans="1:2" ht="16.2" x14ac:dyDescent="0.3">
      <c r="A10" s="56" t="s">
        <v>86</v>
      </c>
      <c r="B10" s="57" t="s">
        <v>87</v>
      </c>
    </row>
    <row r="11" spans="1:2" ht="43.2" x14ac:dyDescent="0.3">
      <c r="A11" s="56" t="s">
        <v>23</v>
      </c>
      <c r="B11" s="57" t="s">
        <v>88</v>
      </c>
    </row>
    <row r="12" spans="1:2" ht="16.2" x14ac:dyDescent="0.3">
      <c r="A12" s="56" t="s">
        <v>89</v>
      </c>
      <c r="B12" s="57" t="s">
        <v>90</v>
      </c>
    </row>
    <row r="13" spans="1:2" ht="28.8" x14ac:dyDescent="0.3">
      <c r="A13" s="56" t="s">
        <v>91</v>
      </c>
      <c r="B13" s="57" t="s">
        <v>92</v>
      </c>
    </row>
    <row r="14" spans="1:2" ht="15" customHeight="1" x14ac:dyDescent="0.3">
      <c r="A14" s="56" t="s">
        <v>27</v>
      </c>
      <c r="B14" s="57" t="s">
        <v>93</v>
      </c>
    </row>
    <row r="15" spans="1:2" ht="15" customHeight="1" x14ac:dyDescent="0.3">
      <c r="A15" s="56" t="s">
        <v>28</v>
      </c>
      <c r="B15" s="57" t="s">
        <v>94</v>
      </c>
    </row>
    <row r="16" spans="1:2" x14ac:dyDescent="0.3">
      <c r="A16" s="56" t="s">
        <v>29</v>
      </c>
      <c r="B16" s="57" t="s">
        <v>95</v>
      </c>
    </row>
    <row r="17" spans="1:2" ht="28.8" x14ac:dyDescent="0.3">
      <c r="A17" s="56" t="s">
        <v>30</v>
      </c>
      <c r="B17" s="57" t="s">
        <v>96</v>
      </c>
    </row>
    <row r="18" spans="1:2" x14ac:dyDescent="0.3">
      <c r="A18" s="56" t="s">
        <v>31</v>
      </c>
      <c r="B18" s="57" t="s">
        <v>97</v>
      </c>
    </row>
    <row r="19" spans="1:2" x14ac:dyDescent="0.3">
      <c r="A19" s="56" t="s">
        <v>32</v>
      </c>
      <c r="B19" s="57" t="s">
        <v>98</v>
      </c>
    </row>
    <row r="20" spans="1:2" ht="28.8" x14ac:dyDescent="0.3">
      <c r="A20" s="56" t="s">
        <v>33</v>
      </c>
      <c r="B20" s="57" t="s">
        <v>99</v>
      </c>
    </row>
    <row r="21" spans="1:2" x14ac:dyDescent="0.3">
      <c r="A21" s="56" t="s">
        <v>34</v>
      </c>
      <c r="B21" s="57" t="s">
        <v>98</v>
      </c>
    </row>
    <row r="22" spans="1:2" ht="16.2" x14ac:dyDescent="0.3">
      <c r="A22" s="56" t="s">
        <v>100</v>
      </c>
      <c r="B22" s="57" t="s">
        <v>101</v>
      </c>
    </row>
    <row r="23" spans="1:2" ht="28.8" x14ac:dyDescent="0.3">
      <c r="A23" s="56" t="s">
        <v>102</v>
      </c>
      <c r="B23" s="57" t="s">
        <v>103</v>
      </c>
    </row>
    <row r="24" spans="1:2" ht="28.8" x14ac:dyDescent="0.3">
      <c r="A24" s="56" t="s">
        <v>35</v>
      </c>
      <c r="B24" s="57" t="s">
        <v>104</v>
      </c>
    </row>
    <row r="25" spans="1:2" ht="28.8" x14ac:dyDescent="0.3">
      <c r="A25" s="56" t="s">
        <v>36</v>
      </c>
      <c r="B25" s="57" t="s">
        <v>105</v>
      </c>
    </row>
    <row r="26" spans="1:2" ht="28.8" x14ac:dyDescent="0.3">
      <c r="A26" s="56" t="s">
        <v>37</v>
      </c>
      <c r="B26" s="57" t="s">
        <v>106</v>
      </c>
    </row>
    <row r="27" spans="1:2" ht="28.8" x14ac:dyDescent="0.3">
      <c r="A27" s="56" t="s">
        <v>38</v>
      </c>
      <c r="B27" s="57" t="s">
        <v>107</v>
      </c>
    </row>
    <row r="28" spans="1:2" ht="28.8" x14ac:dyDescent="0.3">
      <c r="A28" s="56" t="s">
        <v>39</v>
      </c>
      <c r="B28" s="57" t="s">
        <v>108</v>
      </c>
    </row>
    <row r="29" spans="1:2" ht="28.8" x14ac:dyDescent="0.3">
      <c r="A29" s="56" t="s">
        <v>40</v>
      </c>
      <c r="B29" s="57" t="s">
        <v>109</v>
      </c>
    </row>
    <row r="30" spans="1:2" ht="28.8" x14ac:dyDescent="0.3">
      <c r="A30" s="56" t="s">
        <v>41</v>
      </c>
      <c r="B30" s="57" t="s">
        <v>110</v>
      </c>
    </row>
    <row r="31" spans="1:2" ht="28.8" x14ac:dyDescent="0.3">
      <c r="A31" s="56" t="s">
        <v>42</v>
      </c>
      <c r="B31" s="57" t="s">
        <v>111</v>
      </c>
    </row>
    <row r="32" spans="1:2" ht="28.8" x14ac:dyDescent="0.3">
      <c r="A32" s="56" t="s">
        <v>43</v>
      </c>
      <c r="B32" s="57" t="s">
        <v>112</v>
      </c>
    </row>
    <row r="33" spans="1:2" ht="28.8" x14ac:dyDescent="0.3">
      <c r="A33" s="56" t="s">
        <v>44</v>
      </c>
      <c r="B33" s="57" t="s">
        <v>113</v>
      </c>
    </row>
    <row r="34" spans="1:2" x14ac:dyDescent="0.3">
      <c r="A34" s="56" t="s">
        <v>45</v>
      </c>
      <c r="B34" s="57" t="s">
        <v>114</v>
      </c>
    </row>
    <row r="35" spans="1:2" x14ac:dyDescent="0.3">
      <c r="A35" s="56" t="s">
        <v>46</v>
      </c>
      <c r="B35" s="57" t="s">
        <v>115</v>
      </c>
    </row>
    <row r="36" spans="1:2" x14ac:dyDescent="0.3">
      <c r="A36" s="56" t="s">
        <v>47</v>
      </c>
      <c r="B36" s="57" t="s">
        <v>116</v>
      </c>
    </row>
    <row r="37" spans="1:2" ht="28.8" x14ac:dyDescent="0.3">
      <c r="A37" s="56" t="s">
        <v>48</v>
      </c>
      <c r="B37" s="57" t="s">
        <v>117</v>
      </c>
    </row>
    <row r="38" spans="1:2" x14ac:dyDescent="0.3">
      <c r="A38" s="56" t="s">
        <v>118</v>
      </c>
      <c r="B38" s="57" t="s">
        <v>119</v>
      </c>
    </row>
    <row r="39" spans="1:2" x14ac:dyDescent="0.3">
      <c r="A39" s="59" t="s">
        <v>120</v>
      </c>
      <c r="B39" s="60" t="s">
        <v>121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44.77734375" style="1" customWidth="1"/>
    <col min="3" max="3" width="17.77734375" style="1" customWidth="1"/>
    <col min="4" max="4" width="15.77734375" style="1" customWidth="1"/>
    <col min="5" max="6" width="17.77734375" style="1" customWidth="1"/>
    <col min="7" max="8" width="21.77734375" style="1" customWidth="1"/>
    <col min="9" max="9" width="24.77734375" style="1" customWidth="1"/>
    <col min="10" max="16384" width="11.5546875" style="1"/>
  </cols>
  <sheetData>
    <row r="1" spans="1:9" ht="49.95" customHeight="1" x14ac:dyDescent="0.25">
      <c r="A1" s="2" t="s">
        <v>18</v>
      </c>
      <c r="B1" s="2" t="s">
        <v>19</v>
      </c>
      <c r="C1" s="2" t="s">
        <v>20</v>
      </c>
      <c r="D1" s="2" t="s">
        <v>21</v>
      </c>
      <c r="E1" s="2" t="s">
        <v>22</v>
      </c>
      <c r="F1" s="2" t="s">
        <v>23</v>
      </c>
      <c r="G1" s="2" t="s">
        <v>49</v>
      </c>
      <c r="H1" s="2" t="s">
        <v>50</v>
      </c>
      <c r="I1" s="2" t="s">
        <v>51</v>
      </c>
    </row>
    <row r="2" spans="1:9" ht="15" customHeight="1" x14ac:dyDescent="0.3">
      <c r="A2" s="5">
        <v>11</v>
      </c>
      <c r="B2" s="5" t="s">
        <v>0</v>
      </c>
      <c r="C2" s="6">
        <v>4597.8135118026103</v>
      </c>
      <c r="D2" s="7">
        <f t="shared" ref="D2:D10" si="0">C2/$C$11</f>
        <v>0.45337781138128819</v>
      </c>
      <c r="E2" s="6">
        <v>183733</v>
      </c>
      <c r="F2" s="6">
        <v>15383</v>
      </c>
      <c r="G2" s="6">
        <f>(C2*10000)/E2</f>
        <v>250.24429535263724</v>
      </c>
      <c r="H2" s="6">
        <f>(C2*10000)/F2</f>
        <v>2988.8926163964179</v>
      </c>
      <c r="I2" s="6">
        <f>(C2*10000)/(E2+F2)</f>
        <v>230.91130355182958</v>
      </c>
    </row>
    <row r="3" spans="1:9" ht="15" customHeight="1" x14ac:dyDescent="0.3">
      <c r="A3" s="8">
        <v>12</v>
      </c>
      <c r="B3" s="8" t="s">
        <v>1</v>
      </c>
      <c r="C3" s="9">
        <v>1398.9667698143001</v>
      </c>
      <c r="D3" s="10">
        <f t="shared" si="0"/>
        <v>0.1379482857809278</v>
      </c>
      <c r="E3" s="9">
        <v>3215</v>
      </c>
      <c r="F3" s="9">
        <v>45424</v>
      </c>
      <c r="G3" s="9">
        <f t="shared" ref="G3:G10" si="1">(C3*10000)/E3</f>
        <v>4351.3740896245727</v>
      </c>
      <c r="H3" s="9">
        <f t="shared" ref="H3:H10" si="2">(C3*10000)/F3</f>
        <v>307.97965168507835</v>
      </c>
      <c r="I3" s="9">
        <f t="shared" ref="I3:I10" si="3">(C3*10000)/(E3+F3)</f>
        <v>287.62243668954955</v>
      </c>
    </row>
    <row r="4" spans="1:9" ht="15" customHeight="1" x14ac:dyDescent="0.3">
      <c r="A4" s="8">
        <v>13</v>
      </c>
      <c r="B4" s="8" t="s">
        <v>2</v>
      </c>
      <c r="C4" s="9">
        <v>709.756671812474</v>
      </c>
      <c r="D4" s="10">
        <f t="shared" si="0"/>
        <v>6.9987163605826005E-2</v>
      </c>
      <c r="E4" s="9">
        <v>26651</v>
      </c>
      <c r="F4" s="9">
        <v>14205</v>
      </c>
      <c r="G4" s="9">
        <f t="shared" si="1"/>
        <v>266.31521211679637</v>
      </c>
      <c r="H4" s="9">
        <f t="shared" si="2"/>
        <v>499.65270806932347</v>
      </c>
      <c r="I4" s="9">
        <f t="shared" si="3"/>
        <v>173.72152726955014</v>
      </c>
    </row>
    <row r="5" spans="1:9" ht="15" customHeight="1" x14ac:dyDescent="0.3">
      <c r="A5" s="8">
        <v>14</v>
      </c>
      <c r="B5" s="8" t="s">
        <v>3</v>
      </c>
      <c r="C5" s="9">
        <v>2036.89758473032</v>
      </c>
      <c r="D5" s="10">
        <f t="shared" si="0"/>
        <v>0.20085289814436275</v>
      </c>
      <c r="E5" s="9">
        <v>83640</v>
      </c>
      <c r="F5" s="9">
        <v>44101</v>
      </c>
      <c r="G5" s="9">
        <f t="shared" si="1"/>
        <v>243.53151419539932</v>
      </c>
      <c r="H5" s="9">
        <f t="shared" si="2"/>
        <v>461.87106522081586</v>
      </c>
      <c r="I5" s="9">
        <f t="shared" si="3"/>
        <v>159.45527158315028</v>
      </c>
    </row>
    <row r="6" spans="1:9" ht="15" customHeight="1" x14ac:dyDescent="0.3">
      <c r="A6" s="8">
        <v>15</v>
      </c>
      <c r="B6" s="8" t="s">
        <v>4</v>
      </c>
      <c r="C6" s="9">
        <v>1087.1424501056399</v>
      </c>
      <c r="D6" s="10">
        <f t="shared" si="0"/>
        <v>0.10720014272508982</v>
      </c>
      <c r="E6" s="9">
        <v>3473</v>
      </c>
      <c r="F6" s="9">
        <v>25593</v>
      </c>
      <c r="G6" s="9">
        <f t="shared" si="1"/>
        <v>3130.2690760312121</v>
      </c>
      <c r="H6" s="9">
        <f t="shared" si="2"/>
        <v>424.78117067387171</v>
      </c>
      <c r="I6" s="9">
        <f t="shared" si="3"/>
        <v>374.0254765380995</v>
      </c>
    </row>
    <row r="7" spans="1:9" ht="15" customHeight="1" x14ac:dyDescent="0.3">
      <c r="A7" s="8">
        <v>16</v>
      </c>
      <c r="B7" s="8" t="s">
        <v>5</v>
      </c>
      <c r="C7" s="9">
        <v>213.86201728745402</v>
      </c>
      <c r="D7" s="10">
        <f t="shared" si="0"/>
        <v>2.1088348426154205E-2</v>
      </c>
      <c r="E7" s="9">
        <v>230</v>
      </c>
      <c r="F7" s="9">
        <v>165</v>
      </c>
      <c r="G7" s="9">
        <f t="shared" si="1"/>
        <v>9298.348577715391</v>
      </c>
      <c r="H7" s="9">
        <f t="shared" si="2"/>
        <v>12961.334381057819</v>
      </c>
      <c r="I7" s="9">
        <f t="shared" si="3"/>
        <v>5414.2282857583295</v>
      </c>
    </row>
    <row r="8" spans="1:9" ht="15" customHeight="1" x14ac:dyDescent="0.3">
      <c r="A8" s="8">
        <v>17</v>
      </c>
      <c r="B8" s="8" t="s">
        <v>6</v>
      </c>
      <c r="C8" s="9">
        <v>47.923413926287402</v>
      </c>
      <c r="D8" s="10">
        <f t="shared" si="0"/>
        <v>4.7255967350666468E-3</v>
      </c>
      <c r="E8" s="9">
        <v>347</v>
      </c>
      <c r="F8" s="9">
        <v>97</v>
      </c>
      <c r="G8" s="9">
        <f t="shared" si="1"/>
        <v>1381.0782111322019</v>
      </c>
      <c r="H8" s="9">
        <f t="shared" si="2"/>
        <v>4940.5581367306604</v>
      </c>
      <c r="I8" s="9">
        <f t="shared" si="3"/>
        <v>1079.3561695109775</v>
      </c>
    </row>
    <row r="9" spans="1:9" ht="15" customHeight="1" x14ac:dyDescent="0.3">
      <c r="A9" s="8">
        <v>18</v>
      </c>
      <c r="B9" s="8" t="s">
        <v>7</v>
      </c>
      <c r="C9" s="9">
        <v>1.1320045369141201</v>
      </c>
      <c r="D9" s="10">
        <f t="shared" si="0"/>
        <v>1.1162387036846087E-4</v>
      </c>
      <c r="E9" s="9">
        <v>7</v>
      </c>
      <c r="F9" s="9">
        <v>7</v>
      </c>
      <c r="G9" s="9">
        <f t="shared" si="1"/>
        <v>1617.1493384487428</v>
      </c>
      <c r="H9" s="9">
        <f t="shared" si="2"/>
        <v>1617.1493384487428</v>
      </c>
      <c r="I9" s="9">
        <f t="shared" si="3"/>
        <v>808.57466922437141</v>
      </c>
    </row>
    <row r="10" spans="1:9" ht="15" customHeight="1" x14ac:dyDescent="0.3">
      <c r="A10" s="8">
        <v>19</v>
      </c>
      <c r="B10" s="8" t="s">
        <v>8</v>
      </c>
      <c r="C10" s="9">
        <v>47.7462727764484</v>
      </c>
      <c r="D10" s="10">
        <f t="shared" si="0"/>
        <v>4.7081293309160846E-3</v>
      </c>
      <c r="E10" s="9">
        <v>142</v>
      </c>
      <c r="F10" s="9">
        <v>177</v>
      </c>
      <c r="G10" s="9">
        <f t="shared" si="1"/>
        <v>3362.4135758062253</v>
      </c>
      <c r="H10" s="9">
        <f t="shared" si="2"/>
        <v>2697.5295353925649</v>
      </c>
      <c r="I10" s="9">
        <f t="shared" si="3"/>
        <v>1496.748362898069</v>
      </c>
    </row>
    <row r="11" spans="1:9" ht="15" customHeight="1" x14ac:dyDescent="0.25">
      <c r="A11" s="71"/>
      <c r="B11" s="71"/>
      <c r="C11" s="11">
        <f>SUM(C2:C10)</f>
        <v>10141.240696792449</v>
      </c>
      <c r="D11" s="12"/>
      <c r="E11" s="11">
        <f>SUM(E2:E10)</f>
        <v>301438</v>
      </c>
      <c r="F11" s="11">
        <f>SUM(F2:F10)</f>
        <v>145152</v>
      </c>
      <c r="G11" s="11">
        <f>(C11*10000)/E11</f>
        <v>336.42874145902141</v>
      </c>
      <c r="H11" s="11">
        <f>(C11*10000)/F11</f>
        <v>698.66351802196652</v>
      </c>
      <c r="I11" s="11">
        <f>(C11*10000)/(E11+F11)</f>
        <v>227.08167887307036</v>
      </c>
    </row>
    <row r="12" spans="1:9" ht="15" customHeight="1" x14ac:dyDescent="0.25">
      <c r="A12" s="3" t="s">
        <v>24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44.77734375" style="1" customWidth="1"/>
    <col min="3" max="3" width="17.77734375" style="1" customWidth="1"/>
    <col min="4" max="4" width="15.77734375" style="1" customWidth="1"/>
    <col min="5" max="6" width="17.77734375" style="1" customWidth="1"/>
    <col min="7" max="8" width="21.77734375" style="1" customWidth="1"/>
    <col min="9" max="9" width="24.77734375" style="1" customWidth="1"/>
    <col min="10" max="16384" width="11.5546875" style="1"/>
  </cols>
  <sheetData>
    <row r="1" spans="1:9" ht="49.95" customHeight="1" x14ac:dyDescent="0.25">
      <c r="A1" s="2" t="s">
        <v>25</v>
      </c>
      <c r="B1" s="2" t="s">
        <v>26</v>
      </c>
      <c r="C1" s="2" t="s">
        <v>20</v>
      </c>
      <c r="D1" s="2" t="s">
        <v>21</v>
      </c>
      <c r="E1" s="2" t="s">
        <v>22</v>
      </c>
      <c r="F1" s="2" t="s">
        <v>23</v>
      </c>
      <c r="G1" s="2" t="s">
        <v>49</v>
      </c>
      <c r="H1" s="2" t="s">
        <v>50</v>
      </c>
      <c r="I1" s="2" t="s">
        <v>51</v>
      </c>
    </row>
    <row r="2" spans="1:9" ht="15" customHeight="1" x14ac:dyDescent="0.3">
      <c r="A2" s="5">
        <v>11</v>
      </c>
      <c r="B2" s="5" t="s">
        <v>9</v>
      </c>
      <c r="C2" s="13" t="s">
        <v>52</v>
      </c>
      <c r="D2" s="13" t="s">
        <v>52</v>
      </c>
      <c r="E2" s="13" t="s">
        <v>52</v>
      </c>
      <c r="F2" s="13" t="s">
        <v>52</v>
      </c>
      <c r="G2" s="13" t="s">
        <v>52</v>
      </c>
      <c r="H2" s="13" t="s">
        <v>52</v>
      </c>
      <c r="I2" s="13" t="s">
        <v>52</v>
      </c>
    </row>
    <row r="3" spans="1:9" ht="15" customHeight="1" x14ac:dyDescent="0.3">
      <c r="A3" s="8">
        <v>12</v>
      </c>
      <c r="B3" s="8" t="s">
        <v>10</v>
      </c>
      <c r="C3" s="9">
        <v>1261.7756317455501</v>
      </c>
      <c r="D3" s="10">
        <f t="shared" ref="D3:D10" si="0">C3/$C$11</f>
        <v>0.12442024299301306</v>
      </c>
      <c r="E3" s="9">
        <v>62446</v>
      </c>
      <c r="F3" s="9">
        <v>54181</v>
      </c>
      <c r="G3" s="9">
        <f t="shared" ref="G3:G10" si="1">(C3*10000)/E3</f>
        <v>202.05867977861672</v>
      </c>
      <c r="H3" s="9">
        <f t="shared" ref="H3:H10" si="2">(C3*10000)/F3</f>
        <v>232.88156950693971</v>
      </c>
      <c r="I3" s="9">
        <f t="shared" ref="I3:I10" si="3">(C3*10000)/(E3+F3)</f>
        <v>108.18898126038997</v>
      </c>
    </row>
    <row r="4" spans="1:9" ht="15" customHeight="1" x14ac:dyDescent="0.3">
      <c r="A4" s="8">
        <v>13</v>
      </c>
      <c r="B4" s="8" t="s">
        <v>11</v>
      </c>
      <c r="C4" s="9">
        <v>1188.9633893528501</v>
      </c>
      <c r="D4" s="10">
        <f t="shared" si="0"/>
        <v>0.11724042697545915</v>
      </c>
      <c r="E4" s="9">
        <v>42694</v>
      </c>
      <c r="F4" s="9">
        <v>24537</v>
      </c>
      <c r="G4" s="9">
        <f t="shared" si="1"/>
        <v>278.48488999691995</v>
      </c>
      <c r="H4" s="9">
        <f t="shared" si="2"/>
        <v>484.55939575043811</v>
      </c>
      <c r="I4" s="9">
        <f t="shared" si="3"/>
        <v>176.84749436314351</v>
      </c>
    </row>
    <row r="5" spans="1:9" ht="15" customHeight="1" x14ac:dyDescent="0.3">
      <c r="A5" s="8">
        <v>21</v>
      </c>
      <c r="B5" s="8" t="s">
        <v>12</v>
      </c>
      <c r="C5" s="9">
        <v>809.47507189971304</v>
      </c>
      <c r="D5" s="10">
        <f t="shared" si="0"/>
        <v>7.9820122221903267E-2</v>
      </c>
      <c r="E5" s="9">
        <v>25648</v>
      </c>
      <c r="F5" s="9">
        <v>10668</v>
      </c>
      <c r="G5" s="9">
        <f t="shared" si="1"/>
        <v>315.60943227530919</v>
      </c>
      <c r="H5" s="9">
        <f t="shared" si="2"/>
        <v>758.78803140205571</v>
      </c>
      <c r="I5" s="9">
        <f t="shared" si="3"/>
        <v>222.89764068171414</v>
      </c>
    </row>
    <row r="6" spans="1:9" ht="15" customHeight="1" x14ac:dyDescent="0.3">
      <c r="A6" s="8">
        <v>22</v>
      </c>
      <c r="B6" s="8" t="s">
        <v>13</v>
      </c>
      <c r="C6" s="9">
        <v>1993.2260877771198</v>
      </c>
      <c r="D6" s="10">
        <f t="shared" si="0"/>
        <v>0.19654657130932238</v>
      </c>
      <c r="E6" s="9">
        <v>53407</v>
      </c>
      <c r="F6" s="9">
        <v>18825</v>
      </c>
      <c r="G6" s="9">
        <f t="shared" si="1"/>
        <v>373.21438908328867</v>
      </c>
      <c r="H6" s="9">
        <f t="shared" si="2"/>
        <v>1058.8186389254288</v>
      </c>
      <c r="I6" s="9">
        <f t="shared" si="3"/>
        <v>275.94779152967106</v>
      </c>
    </row>
    <row r="7" spans="1:9" ht="15" customHeight="1" x14ac:dyDescent="0.3">
      <c r="A7" s="8">
        <v>23</v>
      </c>
      <c r="B7" s="8" t="s">
        <v>14</v>
      </c>
      <c r="C7" s="9">
        <v>1816.5037686847299</v>
      </c>
      <c r="D7" s="10">
        <f t="shared" si="0"/>
        <v>0.17912046691281741</v>
      </c>
      <c r="E7" s="9">
        <v>42579</v>
      </c>
      <c r="F7" s="9">
        <v>11048</v>
      </c>
      <c r="G7" s="9">
        <f t="shared" si="1"/>
        <v>426.61964082874891</v>
      </c>
      <c r="H7" s="9">
        <f t="shared" si="2"/>
        <v>1644.1924046748099</v>
      </c>
      <c r="I7" s="9">
        <f t="shared" si="3"/>
        <v>338.72932826462977</v>
      </c>
    </row>
    <row r="8" spans="1:9" ht="15" customHeight="1" x14ac:dyDescent="0.3">
      <c r="A8" s="8">
        <v>31</v>
      </c>
      <c r="B8" s="8" t="s">
        <v>15</v>
      </c>
      <c r="C8" s="9">
        <v>577.83133232439593</v>
      </c>
      <c r="D8" s="10">
        <f t="shared" si="0"/>
        <v>5.6978366809413837E-2</v>
      </c>
      <c r="E8" s="9">
        <v>14906</v>
      </c>
      <c r="F8" s="9">
        <v>7924</v>
      </c>
      <c r="G8" s="9">
        <f t="shared" si="1"/>
        <v>387.65016256835895</v>
      </c>
      <c r="H8" s="9">
        <f t="shared" si="2"/>
        <v>729.21672428621389</v>
      </c>
      <c r="I8" s="9">
        <f t="shared" si="3"/>
        <v>253.10176623933242</v>
      </c>
    </row>
    <row r="9" spans="1:9" ht="15" customHeight="1" x14ac:dyDescent="0.3">
      <c r="A9" s="8">
        <v>32</v>
      </c>
      <c r="B9" s="8" t="s">
        <v>16</v>
      </c>
      <c r="C9" s="9">
        <v>2244.7094460533804</v>
      </c>
      <c r="D9" s="10">
        <f t="shared" si="0"/>
        <v>0.22134465724330493</v>
      </c>
      <c r="E9" s="9">
        <v>55011</v>
      </c>
      <c r="F9" s="9">
        <v>16141</v>
      </c>
      <c r="G9" s="9">
        <f t="shared" si="1"/>
        <v>408.04738071538065</v>
      </c>
      <c r="H9" s="9">
        <f t="shared" si="2"/>
        <v>1390.6879660822628</v>
      </c>
      <c r="I9" s="9">
        <f t="shared" si="3"/>
        <v>315.48086435425296</v>
      </c>
    </row>
    <row r="10" spans="1:9" ht="15" customHeight="1" x14ac:dyDescent="0.3">
      <c r="A10" s="8">
        <v>33</v>
      </c>
      <c r="B10" s="8" t="s">
        <v>17</v>
      </c>
      <c r="C10" s="9">
        <v>248.755968954715</v>
      </c>
      <c r="D10" s="10">
        <f t="shared" si="0"/>
        <v>2.4529145534766116E-2</v>
      </c>
      <c r="E10" s="9">
        <v>4747</v>
      </c>
      <c r="F10" s="9">
        <v>1828</v>
      </c>
      <c r="G10" s="9">
        <f t="shared" si="1"/>
        <v>524.02774163622291</v>
      </c>
      <c r="H10" s="9">
        <f t="shared" si="2"/>
        <v>1360.8094581767778</v>
      </c>
      <c r="I10" s="9">
        <f t="shared" si="3"/>
        <v>378.33607445584028</v>
      </c>
    </row>
    <row r="11" spans="1:9" ht="15" customHeight="1" x14ac:dyDescent="0.25">
      <c r="A11" s="71"/>
      <c r="B11" s="71"/>
      <c r="C11" s="11">
        <f>SUM(C2:C10)</f>
        <v>10141.240696792453</v>
      </c>
      <c r="D11" s="12"/>
      <c r="E11" s="11">
        <f>SUM(E2:E10)</f>
        <v>301438</v>
      </c>
      <c r="F11" s="11">
        <f>SUM(F2:F10)</f>
        <v>145152</v>
      </c>
      <c r="G11" s="11">
        <f>(C11*10000)/E11</f>
        <v>336.42874145902147</v>
      </c>
      <c r="H11" s="11">
        <f>(C11*10000)/F11</f>
        <v>698.66351802196675</v>
      </c>
      <c r="I11" s="11">
        <f>(C11*10000)/(E11+F11)</f>
        <v>227.08167887307042</v>
      </c>
    </row>
    <row r="12" spans="1:9" ht="15" customHeight="1" x14ac:dyDescent="0.25">
      <c r="A12" s="3" t="s">
        <v>24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44.77734375" style="1" customWidth="1"/>
    <col min="3" max="4" width="26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18</v>
      </c>
      <c r="B1" s="2" t="s">
        <v>19</v>
      </c>
      <c r="C1" s="2" t="s">
        <v>27</v>
      </c>
      <c r="D1" s="2" t="s">
        <v>28</v>
      </c>
      <c r="E1" s="2" t="s">
        <v>29</v>
      </c>
      <c r="F1" s="2" t="s">
        <v>30</v>
      </c>
      <c r="G1" s="2" t="s">
        <v>31</v>
      </c>
      <c r="H1" s="2" t="s">
        <v>32</v>
      </c>
      <c r="I1" s="2" t="s">
        <v>33</v>
      </c>
      <c r="J1" s="2" t="s">
        <v>34</v>
      </c>
    </row>
    <row r="2" spans="1:10" ht="15" customHeight="1" x14ac:dyDescent="0.3">
      <c r="A2" s="5">
        <v>11</v>
      </c>
      <c r="B2" s="5" t="s">
        <v>0</v>
      </c>
      <c r="C2" s="14">
        <v>397.52970198630902</v>
      </c>
      <c r="D2" s="14">
        <v>716.64325671630002</v>
      </c>
      <c r="E2" s="14">
        <v>3881.1702550863101</v>
      </c>
      <c r="F2" s="14">
        <v>319.11355472999099</v>
      </c>
      <c r="G2" s="14">
        <v>397.52970198630902</v>
      </c>
      <c r="H2" s="15">
        <f>E2/SUM($E2:$G2)</f>
        <v>0.84413390084728901</v>
      </c>
      <c r="I2" s="15">
        <f t="shared" ref="I2:J2" si="0">F2/SUM($E2:$G2)</f>
        <v>6.9405501965407013E-2</v>
      </c>
      <c r="J2" s="15">
        <f t="shared" si="0"/>
        <v>8.6460597187303978E-2</v>
      </c>
    </row>
    <row r="3" spans="1:10" ht="15" customHeight="1" x14ac:dyDescent="0.3">
      <c r="A3" s="8">
        <v>12</v>
      </c>
      <c r="B3" s="8" t="s">
        <v>1</v>
      </c>
      <c r="C3" s="16">
        <v>533.97952190605997</v>
      </c>
      <c r="D3" s="16">
        <v>628.94490136508102</v>
      </c>
      <c r="E3" s="16">
        <v>770.02186844921903</v>
      </c>
      <c r="F3" s="16">
        <v>94.965379459021051</v>
      </c>
      <c r="G3" s="16">
        <v>533.97952190605997</v>
      </c>
      <c r="H3" s="17">
        <f t="shared" ref="H3:H11" si="1">E3/SUM($E3:$G3)</f>
        <v>0.5504218435091438</v>
      </c>
      <c r="I3" s="17">
        <f t="shared" ref="I3:I11" si="2">F3/SUM($E3:$G3)</f>
        <v>6.7882512657271216E-2</v>
      </c>
      <c r="J3" s="17">
        <f t="shared" ref="J3:J11" si="3">G3/SUM($E3:$G3)</f>
        <v>0.38169564383358501</v>
      </c>
    </row>
    <row r="4" spans="1:10" ht="15" customHeight="1" x14ac:dyDescent="0.3">
      <c r="A4" s="8">
        <v>13</v>
      </c>
      <c r="B4" s="8" t="s">
        <v>2</v>
      </c>
      <c r="C4" s="16">
        <v>156.99400090302399</v>
      </c>
      <c r="D4" s="16">
        <v>209.13130151640399</v>
      </c>
      <c r="E4" s="16">
        <v>500.62537029607</v>
      </c>
      <c r="F4" s="16">
        <v>52.137300613380006</v>
      </c>
      <c r="G4" s="16">
        <v>156.99400090302399</v>
      </c>
      <c r="H4" s="17">
        <f t="shared" si="1"/>
        <v>0.70534788918242264</v>
      </c>
      <c r="I4" s="17">
        <f t="shared" si="2"/>
        <v>7.3457992977000564E-2</v>
      </c>
      <c r="J4" s="17">
        <f t="shared" si="3"/>
        <v>0.22119411784057683</v>
      </c>
    </row>
    <row r="5" spans="1:10" ht="15" customHeight="1" x14ac:dyDescent="0.3">
      <c r="A5" s="8">
        <v>14</v>
      </c>
      <c r="B5" s="8" t="s">
        <v>3</v>
      </c>
      <c r="C5" s="16">
        <v>158.24989454813598</v>
      </c>
      <c r="D5" s="16">
        <v>331.64847043833004</v>
      </c>
      <c r="E5" s="16">
        <v>1705.2491142919898</v>
      </c>
      <c r="F5" s="16">
        <v>173.39857589019405</v>
      </c>
      <c r="G5" s="16">
        <v>158.24989454813598</v>
      </c>
      <c r="H5" s="17">
        <f t="shared" si="1"/>
        <v>0.83717960445112938</v>
      </c>
      <c r="I5" s="17">
        <f t="shared" si="2"/>
        <v>8.5128765034669915E-2</v>
      </c>
      <c r="J5" s="17">
        <f t="shared" si="3"/>
        <v>7.7691630514200777E-2</v>
      </c>
    </row>
    <row r="6" spans="1:10" ht="15" customHeight="1" x14ac:dyDescent="0.3">
      <c r="A6" s="8">
        <v>15</v>
      </c>
      <c r="B6" s="8" t="s">
        <v>4</v>
      </c>
      <c r="C6" s="19" t="s">
        <v>52</v>
      </c>
      <c r="D6" s="19" t="s">
        <v>52</v>
      </c>
      <c r="E6" s="16">
        <v>1087.1424501056399</v>
      </c>
      <c r="F6" s="19" t="s">
        <v>52</v>
      </c>
      <c r="G6" s="19" t="s">
        <v>52</v>
      </c>
      <c r="H6" s="19" t="s">
        <v>52</v>
      </c>
      <c r="I6" s="19" t="s">
        <v>52</v>
      </c>
      <c r="J6" s="19" t="s">
        <v>52</v>
      </c>
    </row>
    <row r="7" spans="1:10" ht="15" customHeight="1" x14ac:dyDescent="0.3">
      <c r="A7" s="8">
        <v>16</v>
      </c>
      <c r="B7" s="8" t="s">
        <v>5</v>
      </c>
      <c r="C7" s="19" t="s">
        <v>52</v>
      </c>
      <c r="D7" s="19" t="s">
        <v>52</v>
      </c>
      <c r="E7" s="16">
        <v>213.86201728745402</v>
      </c>
      <c r="F7" s="19" t="s">
        <v>52</v>
      </c>
      <c r="G7" s="19" t="s">
        <v>52</v>
      </c>
      <c r="H7" s="19" t="s">
        <v>52</v>
      </c>
      <c r="I7" s="19" t="s">
        <v>52</v>
      </c>
      <c r="J7" s="19" t="s">
        <v>52</v>
      </c>
    </row>
    <row r="8" spans="1:10" ht="15" customHeight="1" x14ac:dyDescent="0.3">
      <c r="A8" s="8">
        <v>17</v>
      </c>
      <c r="B8" s="8" t="s">
        <v>6</v>
      </c>
      <c r="C8" s="19" t="s">
        <v>52</v>
      </c>
      <c r="D8" s="19" t="s">
        <v>52</v>
      </c>
      <c r="E8" s="16">
        <v>47.923413926287402</v>
      </c>
      <c r="F8" s="19" t="s">
        <v>52</v>
      </c>
      <c r="G8" s="19" t="s">
        <v>52</v>
      </c>
      <c r="H8" s="19" t="s">
        <v>52</v>
      </c>
      <c r="I8" s="19" t="s">
        <v>52</v>
      </c>
      <c r="J8" s="19" t="s">
        <v>52</v>
      </c>
    </row>
    <row r="9" spans="1:10" ht="15" customHeight="1" x14ac:dyDescent="0.3">
      <c r="A9" s="8">
        <v>18</v>
      </c>
      <c r="B9" s="8" t="s">
        <v>7</v>
      </c>
      <c r="C9" s="19" t="s">
        <v>52</v>
      </c>
      <c r="D9" s="19" t="s">
        <v>52</v>
      </c>
      <c r="E9" s="16">
        <v>1.1320045369141201</v>
      </c>
      <c r="F9" s="19" t="s">
        <v>52</v>
      </c>
      <c r="G9" s="19" t="s">
        <v>52</v>
      </c>
      <c r="H9" s="19" t="s">
        <v>52</v>
      </c>
      <c r="I9" s="19" t="s">
        <v>52</v>
      </c>
      <c r="J9" s="19" t="s">
        <v>52</v>
      </c>
    </row>
    <row r="10" spans="1:10" ht="15" customHeight="1" x14ac:dyDescent="0.3">
      <c r="A10" s="8">
        <v>19</v>
      </c>
      <c r="B10" s="8" t="s">
        <v>8</v>
      </c>
      <c r="C10" s="19" t="s">
        <v>52</v>
      </c>
      <c r="D10" s="19" t="s">
        <v>52</v>
      </c>
      <c r="E10" s="16">
        <v>47.7462727764484</v>
      </c>
      <c r="F10" s="19" t="s">
        <v>52</v>
      </c>
      <c r="G10" s="19" t="s">
        <v>52</v>
      </c>
      <c r="H10" s="19" t="s">
        <v>52</v>
      </c>
      <c r="I10" s="19" t="s">
        <v>52</v>
      </c>
      <c r="J10" s="19" t="s">
        <v>52</v>
      </c>
    </row>
    <row r="11" spans="1:10" ht="15" customHeight="1" x14ac:dyDescent="0.25">
      <c r="A11" s="71"/>
      <c r="B11" s="71"/>
      <c r="C11" s="11">
        <f>SUM(C2:C10)</f>
        <v>1246.7531193435289</v>
      </c>
      <c r="D11" s="11">
        <f t="shared" ref="D11:G11" si="4">SUM(D2:D10)</f>
        <v>1886.367930036115</v>
      </c>
      <c r="E11" s="11">
        <f t="shared" si="4"/>
        <v>8254.8727667563344</v>
      </c>
      <c r="F11" s="11">
        <f t="shared" si="4"/>
        <v>639.61481069258605</v>
      </c>
      <c r="G11" s="11">
        <f t="shared" si="4"/>
        <v>1246.7531193435289</v>
      </c>
      <c r="H11" s="18">
        <f t="shared" si="1"/>
        <v>0.81399041927554772</v>
      </c>
      <c r="I11" s="18">
        <f t="shared" si="2"/>
        <v>6.3070666579769508E-2</v>
      </c>
      <c r="J11" s="18">
        <f t="shared" si="3"/>
        <v>0.12293891414468266</v>
      </c>
    </row>
    <row r="12" spans="1:10" ht="15" customHeight="1" x14ac:dyDescent="0.25">
      <c r="A12" s="3" t="s">
        <v>24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44.77734375" style="1" customWidth="1"/>
    <col min="3" max="4" width="26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25</v>
      </c>
      <c r="B1" s="2" t="s">
        <v>26</v>
      </c>
      <c r="C1" s="2" t="s">
        <v>27</v>
      </c>
      <c r="D1" s="2" t="s">
        <v>28</v>
      </c>
      <c r="E1" s="2" t="s">
        <v>29</v>
      </c>
      <c r="F1" s="2" t="s">
        <v>30</v>
      </c>
      <c r="G1" s="2" t="s">
        <v>31</v>
      </c>
      <c r="H1" s="2" t="s">
        <v>32</v>
      </c>
      <c r="I1" s="2" t="s">
        <v>33</v>
      </c>
      <c r="J1" s="2" t="s">
        <v>34</v>
      </c>
    </row>
    <row r="2" spans="1:10" ht="15" customHeight="1" x14ac:dyDescent="0.3">
      <c r="A2" s="5">
        <v>11</v>
      </c>
      <c r="B2" s="5" t="s">
        <v>9</v>
      </c>
      <c r="C2" s="13" t="s">
        <v>52</v>
      </c>
      <c r="D2" s="13" t="s">
        <v>52</v>
      </c>
      <c r="E2" s="13" t="s">
        <v>52</v>
      </c>
      <c r="F2" s="13" t="s">
        <v>52</v>
      </c>
      <c r="G2" s="13" t="s">
        <v>52</v>
      </c>
      <c r="H2" s="13" t="s">
        <v>52</v>
      </c>
      <c r="I2" s="13" t="s">
        <v>52</v>
      </c>
      <c r="J2" s="13" t="s">
        <v>52</v>
      </c>
    </row>
    <row r="3" spans="1:10" ht="15" customHeight="1" x14ac:dyDescent="0.3">
      <c r="A3" s="8">
        <v>12</v>
      </c>
      <c r="B3" s="8" t="s">
        <v>10</v>
      </c>
      <c r="C3" s="16">
        <v>147.26912893551</v>
      </c>
      <c r="D3" s="16">
        <v>228.89297928778598</v>
      </c>
      <c r="E3" s="16">
        <v>1032.8826524577642</v>
      </c>
      <c r="F3" s="16">
        <v>81.62385035227598</v>
      </c>
      <c r="G3" s="16">
        <v>147.26912893551</v>
      </c>
      <c r="H3" s="17">
        <f t="shared" ref="H3:H11" si="0">E3/SUM($E3:$G3)</f>
        <v>0.81859454761292738</v>
      </c>
      <c r="I3" s="17">
        <f t="shared" ref="I3:I11" si="1">F3/SUM($E3:$G3)</f>
        <v>6.4689670888125272E-2</v>
      </c>
      <c r="J3" s="17">
        <f t="shared" ref="J3:J11" si="2">G3/SUM($E3:$G3)</f>
        <v>0.11671578149894744</v>
      </c>
    </row>
    <row r="4" spans="1:10" ht="15" customHeight="1" x14ac:dyDescent="0.3">
      <c r="A4" s="8">
        <v>13</v>
      </c>
      <c r="B4" s="8" t="s">
        <v>11</v>
      </c>
      <c r="C4" s="16">
        <v>153.411129053932</v>
      </c>
      <c r="D4" s="16">
        <v>227.62191357611999</v>
      </c>
      <c r="E4" s="16">
        <v>961.34147577673002</v>
      </c>
      <c r="F4" s="16">
        <v>74.210784522187993</v>
      </c>
      <c r="G4" s="16">
        <v>153.411129053932</v>
      </c>
      <c r="H4" s="17">
        <f t="shared" si="0"/>
        <v>0.80855431242503262</v>
      </c>
      <c r="I4" s="17">
        <f t="shared" si="1"/>
        <v>6.241637479063232E-2</v>
      </c>
      <c r="J4" s="17">
        <f t="shared" si="2"/>
        <v>0.12902931278433502</v>
      </c>
    </row>
    <row r="5" spans="1:10" ht="15" customHeight="1" x14ac:dyDescent="0.3">
      <c r="A5" s="8">
        <v>21</v>
      </c>
      <c r="B5" s="8" t="s">
        <v>12</v>
      </c>
      <c r="C5" s="16">
        <v>119.78258511035401</v>
      </c>
      <c r="D5" s="16">
        <v>172.19668426469801</v>
      </c>
      <c r="E5" s="16">
        <v>637.27838763501506</v>
      </c>
      <c r="F5" s="16">
        <v>52.414099154344001</v>
      </c>
      <c r="G5" s="16">
        <v>119.78258511035401</v>
      </c>
      <c r="H5" s="17">
        <f t="shared" si="0"/>
        <v>0.78727364159518964</v>
      </c>
      <c r="I5" s="17">
        <f t="shared" si="1"/>
        <v>6.4750726704080219E-2</v>
      </c>
      <c r="J5" s="17">
        <f t="shared" si="2"/>
        <v>0.14797563170073016</v>
      </c>
    </row>
    <row r="6" spans="1:10" ht="15" customHeight="1" x14ac:dyDescent="0.3">
      <c r="A6" s="8">
        <v>22</v>
      </c>
      <c r="B6" s="8" t="s">
        <v>13</v>
      </c>
      <c r="C6" s="16">
        <v>226.84312056131401</v>
      </c>
      <c r="D6" s="16">
        <v>343.078779956483</v>
      </c>
      <c r="E6" s="16">
        <v>1650.1473078206368</v>
      </c>
      <c r="F6" s="16">
        <v>116.23565939516899</v>
      </c>
      <c r="G6" s="16">
        <v>226.84312056131401</v>
      </c>
      <c r="H6" s="17">
        <f t="shared" si="0"/>
        <v>0.82787763913972734</v>
      </c>
      <c r="I6" s="17">
        <f t="shared" si="1"/>
        <v>5.8315341198848653E-2</v>
      </c>
      <c r="J6" s="17">
        <f t="shared" si="2"/>
        <v>0.11380701966142405</v>
      </c>
    </row>
    <row r="7" spans="1:10" ht="15" customHeight="1" x14ac:dyDescent="0.3">
      <c r="A7" s="8">
        <v>23</v>
      </c>
      <c r="B7" s="8" t="s">
        <v>14</v>
      </c>
      <c r="C7" s="16">
        <v>225.49499560717601</v>
      </c>
      <c r="D7" s="16">
        <v>343.03171069007601</v>
      </c>
      <c r="E7" s="16">
        <v>1473.4720579946538</v>
      </c>
      <c r="F7" s="16">
        <v>117.5367150829</v>
      </c>
      <c r="G7" s="16">
        <v>225.49499560717601</v>
      </c>
      <c r="H7" s="17">
        <f t="shared" si="0"/>
        <v>0.81115827194872614</v>
      </c>
      <c r="I7" s="17">
        <f t="shared" si="1"/>
        <v>6.4704911219647207E-2</v>
      </c>
      <c r="J7" s="17">
        <f t="shared" si="2"/>
        <v>0.12413681683162676</v>
      </c>
    </row>
    <row r="8" spans="1:10" ht="15" customHeight="1" x14ac:dyDescent="0.3">
      <c r="A8" s="8">
        <v>31</v>
      </c>
      <c r="B8" s="8" t="s">
        <v>15</v>
      </c>
      <c r="C8" s="16">
        <v>99.789004096525204</v>
      </c>
      <c r="D8" s="16">
        <v>137.70262464843398</v>
      </c>
      <c r="E8" s="16">
        <v>440.12870767596195</v>
      </c>
      <c r="F8" s="16">
        <v>37.913620551908778</v>
      </c>
      <c r="G8" s="16">
        <v>99.789004096525204</v>
      </c>
      <c r="H8" s="17">
        <f t="shared" si="0"/>
        <v>0.76169062329225268</v>
      </c>
      <c r="I8" s="17">
        <f t="shared" si="1"/>
        <v>6.5613646112606394E-2</v>
      </c>
      <c r="J8" s="17">
        <f t="shared" si="2"/>
        <v>0.1726957305951409</v>
      </c>
    </row>
    <row r="9" spans="1:10" ht="15" customHeight="1" x14ac:dyDescent="0.3">
      <c r="A9" s="8">
        <v>32</v>
      </c>
      <c r="B9" s="8" t="s">
        <v>16</v>
      </c>
      <c r="C9" s="16">
        <v>253.26894050158</v>
      </c>
      <c r="D9" s="16">
        <v>396.48035241196101</v>
      </c>
      <c r="E9" s="16">
        <v>1848.2290936414192</v>
      </c>
      <c r="F9" s="16">
        <v>143.211411910381</v>
      </c>
      <c r="G9" s="16">
        <v>253.26894050158</v>
      </c>
      <c r="H9" s="17">
        <f t="shared" si="0"/>
        <v>0.82337119260176506</v>
      </c>
      <c r="I9" s="17">
        <f t="shared" si="1"/>
        <v>6.3799531900297163E-2</v>
      </c>
      <c r="J9" s="17">
        <f t="shared" si="2"/>
        <v>0.11282927549793771</v>
      </c>
    </row>
    <row r="10" spans="1:10" ht="15" customHeight="1" x14ac:dyDescent="0.3">
      <c r="A10" s="8">
        <v>33</v>
      </c>
      <c r="B10" s="8" t="s">
        <v>17</v>
      </c>
      <c r="C10" s="16">
        <v>20.8942154771389</v>
      </c>
      <c r="D10" s="16">
        <v>37.362885200553897</v>
      </c>
      <c r="E10" s="16">
        <v>211.3930837541611</v>
      </c>
      <c r="F10" s="16">
        <v>16.468669723414997</v>
      </c>
      <c r="G10" s="16">
        <v>20.8942154771389</v>
      </c>
      <c r="H10" s="17">
        <f t="shared" si="0"/>
        <v>0.8498010505735617</v>
      </c>
      <c r="I10" s="17">
        <f t="shared" si="1"/>
        <v>6.6204118810162305E-2</v>
      </c>
      <c r="J10" s="17">
        <f t="shared" si="2"/>
        <v>8.3994830616276009E-2</v>
      </c>
    </row>
    <row r="11" spans="1:10" ht="15" customHeight="1" x14ac:dyDescent="0.25">
      <c r="A11" s="71"/>
      <c r="B11" s="71"/>
      <c r="C11" s="11">
        <f>SUM(C2:C10)</f>
        <v>1246.7531193435302</v>
      </c>
      <c r="D11" s="11">
        <f t="shared" ref="D11:G11" si="3">SUM(D2:D10)</f>
        <v>1886.3679300361116</v>
      </c>
      <c r="E11" s="11">
        <f t="shared" si="3"/>
        <v>8254.8727667563417</v>
      </c>
      <c r="F11" s="11">
        <f t="shared" si="3"/>
        <v>639.61481069258173</v>
      </c>
      <c r="G11" s="11">
        <f t="shared" si="3"/>
        <v>1246.7531193435302</v>
      </c>
      <c r="H11" s="18">
        <f t="shared" si="0"/>
        <v>0.81399041927554827</v>
      </c>
      <c r="I11" s="18">
        <f t="shared" si="1"/>
        <v>6.3070666579769064E-2</v>
      </c>
      <c r="J11" s="18">
        <f t="shared" si="2"/>
        <v>0.12293891414468278</v>
      </c>
    </row>
    <row r="12" spans="1:10" ht="15" customHeight="1" x14ac:dyDescent="0.25">
      <c r="A12" s="3" t="s">
        <v>24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2"/>
  <sheetViews>
    <sheetView workbookViewId="0"/>
  </sheetViews>
  <sheetFormatPr baseColWidth="10" defaultRowHeight="12.6" x14ac:dyDescent="0.25"/>
  <cols>
    <col min="1" max="1" width="10.77734375" style="1" customWidth="1"/>
    <col min="2" max="2" width="44.77734375" style="1" customWidth="1"/>
    <col min="3" max="12" width="17.77734375" style="1" customWidth="1"/>
    <col min="13" max="16384" width="11.5546875" style="1"/>
  </cols>
  <sheetData>
    <row r="1" spans="1:12" ht="49.95" customHeight="1" x14ac:dyDescent="0.25">
      <c r="A1" s="2" t="s">
        <v>18</v>
      </c>
      <c r="B1" s="2" t="s">
        <v>19</v>
      </c>
      <c r="C1" s="2" t="s">
        <v>35</v>
      </c>
      <c r="D1" s="2" t="s">
        <v>36</v>
      </c>
      <c r="E1" s="2" t="s">
        <v>37</v>
      </c>
      <c r="F1" s="2" t="s">
        <v>38</v>
      </c>
      <c r="G1" s="2" t="s">
        <v>39</v>
      </c>
      <c r="H1" s="2" t="s">
        <v>40</v>
      </c>
      <c r="I1" s="2" t="s">
        <v>41</v>
      </c>
      <c r="J1" s="2" t="s">
        <v>42</v>
      </c>
      <c r="K1" s="2" t="s">
        <v>43</v>
      </c>
      <c r="L1" s="2" t="s">
        <v>44</v>
      </c>
    </row>
    <row r="2" spans="1:12" ht="15" customHeight="1" x14ac:dyDescent="0.3">
      <c r="A2" s="20">
        <v>11</v>
      </c>
      <c r="B2" s="20" t="s">
        <v>0</v>
      </c>
      <c r="C2" s="21">
        <v>100.44817092978501</v>
      </c>
      <c r="D2" s="21">
        <v>323.86443351543403</v>
      </c>
      <c r="E2" s="14">
        <v>700.23599262678101</v>
      </c>
      <c r="F2" s="14">
        <v>1284.59351305577</v>
      </c>
      <c r="G2" s="14">
        <v>2188.6713639228701</v>
      </c>
      <c r="H2" s="15">
        <v>2.1846943443160363E-2</v>
      </c>
      <c r="I2" s="15">
        <v>7.0438793427196555E-2</v>
      </c>
      <c r="J2" s="15">
        <v>0.15229760767347489</v>
      </c>
      <c r="K2" s="15">
        <v>0.2793922633673202</v>
      </c>
      <c r="L2" s="15">
        <v>0.47602439208884795</v>
      </c>
    </row>
    <row r="3" spans="1:12" ht="15" customHeight="1" x14ac:dyDescent="0.3">
      <c r="A3" s="22">
        <v>12</v>
      </c>
      <c r="B3" s="22" t="s">
        <v>1</v>
      </c>
      <c r="C3" s="23">
        <v>16.346947577126901</v>
      </c>
      <c r="D3" s="23">
        <v>122.922282410497</v>
      </c>
      <c r="E3" s="16">
        <v>258.33687038598202</v>
      </c>
      <c r="F3" s="16">
        <v>332.973635244398</v>
      </c>
      <c r="G3" s="16">
        <v>668.38703419629701</v>
      </c>
      <c r="H3" s="17">
        <v>1.1685014919472889E-2</v>
      </c>
      <c r="I3" s="17">
        <v>8.7866477648224431E-2</v>
      </c>
      <c r="J3" s="17">
        <v>0.18466262098582492</v>
      </c>
      <c r="K3" s="17">
        <v>0.23801397033082991</v>
      </c>
      <c r="L3" s="17">
        <v>0.47777191611564784</v>
      </c>
    </row>
    <row r="4" spans="1:12" ht="15" customHeight="1" x14ac:dyDescent="0.3">
      <c r="A4" s="22">
        <v>13</v>
      </c>
      <c r="B4" s="22" t="s">
        <v>2</v>
      </c>
      <c r="C4" s="23">
        <v>56.175425977360291</v>
      </c>
      <c r="D4" s="23">
        <v>116.686901037334</v>
      </c>
      <c r="E4" s="16">
        <v>175.43324035282299</v>
      </c>
      <c r="F4" s="16">
        <v>207.220495468335</v>
      </c>
      <c r="G4" s="16">
        <v>154.24060897661502</v>
      </c>
      <c r="H4" s="17">
        <v>7.9147443353942887E-2</v>
      </c>
      <c r="I4" s="17">
        <v>0.16440409181270105</v>
      </c>
      <c r="J4" s="17">
        <v>0.24717378126904901</v>
      </c>
      <c r="K4" s="17">
        <v>0.2919599120345952</v>
      </c>
      <c r="L4" s="17">
        <v>0.21731477152971188</v>
      </c>
    </row>
    <row r="5" spans="1:12" ht="15" customHeight="1" x14ac:dyDescent="0.3">
      <c r="A5" s="22">
        <v>14</v>
      </c>
      <c r="B5" s="22" t="s">
        <v>3</v>
      </c>
      <c r="C5" s="23">
        <v>118.43467591512301</v>
      </c>
      <c r="D5" s="23">
        <v>126.375177979897</v>
      </c>
      <c r="E5" s="16">
        <v>197.53749287194</v>
      </c>
      <c r="F5" s="16">
        <v>650.80582420395797</v>
      </c>
      <c r="G5" s="16">
        <v>943.74441375940592</v>
      </c>
      <c r="H5" s="17">
        <v>5.8144639574897052E-2</v>
      </c>
      <c r="I5" s="17">
        <v>6.204297109843572E-2</v>
      </c>
      <c r="J5" s="17">
        <v>9.6979590114292899E-2</v>
      </c>
      <c r="K5" s="17">
        <v>0.31950836855163817</v>
      </c>
      <c r="L5" s="17">
        <v>0.4633244306607362</v>
      </c>
    </row>
    <row r="6" spans="1:12" ht="15" customHeight="1" x14ac:dyDescent="0.3">
      <c r="A6" s="22">
        <v>15</v>
      </c>
      <c r="B6" s="22" t="s">
        <v>4</v>
      </c>
      <c r="C6" s="23">
        <v>68.635327127313303</v>
      </c>
      <c r="D6" s="23">
        <v>113.324874622984</v>
      </c>
      <c r="E6" s="16">
        <v>169.44124712483099</v>
      </c>
      <c r="F6" s="16">
        <v>333.39513654644497</v>
      </c>
      <c r="G6" s="16">
        <v>402.34586468407002</v>
      </c>
      <c r="H6" s="17">
        <v>6.3133701678785195E-2</v>
      </c>
      <c r="I6" s="17">
        <v>0.10424105379379825</v>
      </c>
      <c r="J6" s="17">
        <v>0.15585928698522028</v>
      </c>
      <c r="K6" s="17">
        <v>0.3066710682800099</v>
      </c>
      <c r="L6" s="17">
        <v>0.37009488926218637</v>
      </c>
    </row>
    <row r="7" spans="1:12" ht="15" customHeight="1" x14ac:dyDescent="0.3">
      <c r="A7" s="22">
        <v>16</v>
      </c>
      <c r="B7" s="22" t="s">
        <v>5</v>
      </c>
      <c r="C7" s="23">
        <v>10.337690416593999</v>
      </c>
      <c r="D7" s="23">
        <v>40.920110168311794</v>
      </c>
      <c r="E7" s="16">
        <v>44.088840143937503</v>
      </c>
      <c r="F7" s="16">
        <v>40.750088960104598</v>
      </c>
      <c r="G7" s="16">
        <v>77.7652875985018</v>
      </c>
      <c r="H7" s="17">
        <v>4.8338131977401187E-2</v>
      </c>
      <c r="I7" s="17">
        <v>0.1913388393475757</v>
      </c>
      <c r="J7" s="17">
        <v>0.20615554226573179</v>
      </c>
      <c r="K7" s="17">
        <v>0.19054383511838305</v>
      </c>
      <c r="L7" s="17">
        <v>0.36362365129090823</v>
      </c>
    </row>
    <row r="8" spans="1:12" ht="15" customHeight="1" x14ac:dyDescent="0.3">
      <c r="A8" s="22">
        <v>17</v>
      </c>
      <c r="B8" s="22" t="s">
        <v>6</v>
      </c>
      <c r="C8" s="23">
        <v>0</v>
      </c>
      <c r="D8" s="23">
        <v>0</v>
      </c>
      <c r="E8" s="16">
        <v>0</v>
      </c>
      <c r="F8" s="16">
        <v>1.8880441019422298</v>
      </c>
      <c r="G8" s="16">
        <v>46.035369824344201</v>
      </c>
      <c r="H8" s="17">
        <v>0</v>
      </c>
      <c r="I8" s="17">
        <v>0</v>
      </c>
      <c r="J8" s="17">
        <v>0</v>
      </c>
      <c r="K8" s="17">
        <v>3.9397111917909934E-2</v>
      </c>
      <c r="L8" s="17">
        <v>0.96060288808209016</v>
      </c>
    </row>
    <row r="9" spans="1:12" ht="15" customHeight="1" x14ac:dyDescent="0.3">
      <c r="A9" s="8">
        <v>18</v>
      </c>
      <c r="B9" s="8" t="s">
        <v>7</v>
      </c>
      <c r="C9" s="23">
        <v>0</v>
      </c>
      <c r="D9" s="23">
        <v>0</v>
      </c>
      <c r="E9" s="16">
        <v>1.0817991292922999</v>
      </c>
      <c r="F9" s="16">
        <v>5.0205407621812401E-2</v>
      </c>
      <c r="G9" s="16">
        <v>0</v>
      </c>
      <c r="H9" s="17">
        <v>0</v>
      </c>
      <c r="I9" s="17">
        <v>0</v>
      </c>
      <c r="J9" s="17">
        <v>0.95564911094908311</v>
      </c>
      <c r="K9" s="17">
        <v>4.4350889050916935E-2</v>
      </c>
      <c r="L9" s="17">
        <v>0</v>
      </c>
    </row>
    <row r="10" spans="1:12" ht="15" customHeight="1" x14ac:dyDescent="0.3">
      <c r="A10" s="22">
        <v>19</v>
      </c>
      <c r="B10" s="22" t="s">
        <v>8</v>
      </c>
      <c r="C10" s="23">
        <v>0</v>
      </c>
      <c r="D10" s="23">
        <v>0.613813729708376</v>
      </c>
      <c r="E10" s="16">
        <v>7.3205221359231798</v>
      </c>
      <c r="F10" s="16">
        <v>15.440892083766899</v>
      </c>
      <c r="G10" s="16">
        <v>24.371053162365701</v>
      </c>
      <c r="H10" s="17">
        <v>0</v>
      </c>
      <c r="I10" s="17">
        <v>1.2855739031728255E-2</v>
      </c>
      <c r="J10" s="17">
        <v>0.15332130514599354</v>
      </c>
      <c r="K10" s="17">
        <v>0.32339465449933091</v>
      </c>
      <c r="L10" s="17">
        <v>0.51042830132294725</v>
      </c>
    </row>
    <row r="11" spans="1:12" ht="15" customHeight="1" x14ac:dyDescent="0.25">
      <c r="A11" s="71"/>
      <c r="B11" s="71"/>
      <c r="C11" s="24">
        <f t="shared" ref="C11:G11" si="0">SUM(C2:C10)</f>
        <v>370.37823794330251</v>
      </c>
      <c r="D11" s="24">
        <f t="shared" si="0"/>
        <v>844.70759346416617</v>
      </c>
      <c r="E11" s="11">
        <f t="shared" si="0"/>
        <v>1553.4760047715101</v>
      </c>
      <c r="F11" s="11">
        <f t="shared" si="0"/>
        <v>2867.1178350723417</v>
      </c>
      <c r="G11" s="11">
        <f t="shared" si="0"/>
        <v>4505.5609961244691</v>
      </c>
      <c r="H11" s="18">
        <v>3.6521984843018607E-2</v>
      </c>
      <c r="I11" s="18">
        <v>8.3294305023405762E-2</v>
      </c>
      <c r="J11" s="18">
        <v>0.15318401916730146</v>
      </c>
      <c r="K11" s="18">
        <v>0.28271864647644285</v>
      </c>
      <c r="L11" s="18">
        <v>0.44428104448983119</v>
      </c>
    </row>
    <row r="12" spans="1:12" ht="15" customHeight="1" x14ac:dyDescent="0.25">
      <c r="A12" s="3" t="s">
        <v>24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xmlns:xlrd2="http://schemas.microsoft.com/office/spreadsheetml/2017/richdata2" ref="A2:F39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2"/>
  <sheetViews>
    <sheetView workbookViewId="0"/>
  </sheetViews>
  <sheetFormatPr baseColWidth="10" defaultRowHeight="12.6" x14ac:dyDescent="0.25"/>
  <cols>
    <col min="1" max="1" width="10.77734375" style="1" customWidth="1"/>
    <col min="2" max="2" width="44.77734375" style="1" customWidth="1"/>
    <col min="3" max="4" width="20.77734375" style="1" customWidth="1"/>
    <col min="5" max="6" width="15.77734375" style="1" customWidth="1"/>
    <col min="7" max="16384" width="11.5546875" style="1"/>
  </cols>
  <sheetData>
    <row r="1" spans="1:6" ht="49.95" customHeight="1" x14ac:dyDescent="0.25">
      <c r="A1" s="2" t="s">
        <v>18</v>
      </c>
      <c r="B1" s="2" t="s">
        <v>19</v>
      </c>
      <c r="C1" s="2" t="s">
        <v>45</v>
      </c>
      <c r="D1" s="2" t="s">
        <v>46</v>
      </c>
      <c r="E1" s="2" t="s">
        <v>47</v>
      </c>
      <c r="F1" s="2" t="s">
        <v>48</v>
      </c>
    </row>
    <row r="2" spans="1:6" ht="15" customHeight="1" x14ac:dyDescent="0.3">
      <c r="A2" s="5">
        <v>11</v>
      </c>
      <c r="B2" s="5" t="s">
        <v>0</v>
      </c>
      <c r="C2" s="14">
        <v>4697.6245560000007</v>
      </c>
      <c r="D2" s="14">
        <v>4597.8135118026103</v>
      </c>
      <c r="E2" s="14">
        <f t="shared" ref="E2:E11" si="0">ROUND(D2,0)-ROUND(C2,0)</f>
        <v>-100</v>
      </c>
      <c r="F2" s="26">
        <f t="shared" ref="F2:F11" si="1">D2/C2-1</f>
        <v>-2.1247130971739248E-2</v>
      </c>
    </row>
    <row r="3" spans="1:6" ht="15" customHeight="1" x14ac:dyDescent="0.3">
      <c r="A3" s="8">
        <v>12</v>
      </c>
      <c r="B3" s="8" t="s">
        <v>1</v>
      </c>
      <c r="C3" s="16">
        <v>1490.528182</v>
      </c>
      <c r="D3" s="16">
        <v>1398.9667698143001</v>
      </c>
      <c r="E3" s="16">
        <f t="shared" si="0"/>
        <v>-92</v>
      </c>
      <c r="F3" s="27">
        <f t="shared" si="1"/>
        <v>-6.1428836630812556E-2</v>
      </c>
    </row>
    <row r="4" spans="1:6" ht="15" customHeight="1" x14ac:dyDescent="0.3">
      <c r="A4" s="8">
        <v>13</v>
      </c>
      <c r="B4" s="8" t="s">
        <v>2</v>
      </c>
      <c r="C4" s="16">
        <v>724.30672770000001</v>
      </c>
      <c r="D4" s="16">
        <v>709.756671812474</v>
      </c>
      <c r="E4" s="16">
        <f t="shared" si="0"/>
        <v>-14</v>
      </c>
      <c r="F4" s="27">
        <f t="shared" si="1"/>
        <v>-2.0088251746230523E-2</v>
      </c>
    </row>
    <row r="5" spans="1:6" ht="15" customHeight="1" x14ac:dyDescent="0.3">
      <c r="A5" s="8">
        <v>14</v>
      </c>
      <c r="B5" s="8" t="s">
        <v>3</v>
      </c>
      <c r="C5" s="16">
        <v>1982.0674059999999</v>
      </c>
      <c r="D5" s="16">
        <v>2036.89758473032</v>
      </c>
      <c r="E5" s="16">
        <f t="shared" si="0"/>
        <v>55</v>
      </c>
      <c r="F5" s="27">
        <f t="shared" si="1"/>
        <v>2.7663125161304425E-2</v>
      </c>
    </row>
    <row r="6" spans="1:6" ht="15" customHeight="1" x14ac:dyDescent="0.3">
      <c r="A6" s="8">
        <v>15</v>
      </c>
      <c r="B6" s="8" t="s">
        <v>4</v>
      </c>
      <c r="C6" s="16">
        <v>1282.8521189999999</v>
      </c>
      <c r="D6" s="16">
        <v>1087.1424501056399</v>
      </c>
      <c r="E6" s="16">
        <f t="shared" si="0"/>
        <v>-196</v>
      </c>
      <c r="F6" s="27">
        <f t="shared" si="1"/>
        <v>-0.15255824579914812</v>
      </c>
    </row>
    <row r="7" spans="1:6" ht="15" customHeight="1" x14ac:dyDescent="0.3">
      <c r="A7" s="8">
        <v>16</v>
      </c>
      <c r="B7" s="8" t="s">
        <v>5</v>
      </c>
      <c r="C7" s="16">
        <v>223.9429662</v>
      </c>
      <c r="D7" s="16">
        <v>213.86201728745402</v>
      </c>
      <c r="E7" s="16">
        <f t="shared" si="0"/>
        <v>-10</v>
      </c>
      <c r="F7" s="27">
        <f t="shared" si="1"/>
        <v>-4.5015697896681584E-2</v>
      </c>
    </row>
    <row r="8" spans="1:6" ht="15" customHeight="1" x14ac:dyDescent="0.3">
      <c r="A8" s="8">
        <v>17</v>
      </c>
      <c r="B8" s="8" t="s">
        <v>6</v>
      </c>
      <c r="C8" s="16">
        <v>66.877857449999993</v>
      </c>
      <c r="D8" s="16">
        <v>47.923413926287402</v>
      </c>
      <c r="E8" s="16">
        <f t="shared" si="0"/>
        <v>-19</v>
      </c>
      <c r="F8" s="27">
        <f t="shared" si="1"/>
        <v>-0.28341882121273898</v>
      </c>
    </row>
    <row r="9" spans="1:6" ht="15" customHeight="1" x14ac:dyDescent="0.3">
      <c r="A9" s="8">
        <v>18</v>
      </c>
      <c r="B9" s="8" t="s">
        <v>7</v>
      </c>
      <c r="C9" s="19" t="s">
        <v>52</v>
      </c>
      <c r="D9" s="16">
        <v>1.1320045369141201</v>
      </c>
      <c r="E9" s="16">
        <v>1.1320045369141201</v>
      </c>
      <c r="F9" s="27">
        <v>1</v>
      </c>
    </row>
    <row r="10" spans="1:6" ht="15" customHeight="1" x14ac:dyDescent="0.3">
      <c r="A10" s="8">
        <v>19</v>
      </c>
      <c r="B10" s="8" t="s">
        <v>8</v>
      </c>
      <c r="C10" s="16">
        <v>70.242392249999995</v>
      </c>
      <c r="D10" s="16">
        <v>47.7462727764484</v>
      </c>
      <c r="E10" s="16">
        <f t="shared" si="0"/>
        <v>-22</v>
      </c>
      <c r="F10" s="27">
        <f t="shared" si="1"/>
        <v>-0.32026414182315377</v>
      </c>
    </row>
    <row r="11" spans="1:6" ht="15" customHeight="1" x14ac:dyDescent="0.25">
      <c r="A11" s="71"/>
      <c r="B11" s="71"/>
      <c r="C11" s="11">
        <f t="shared" ref="C11:D11" si="2">SUM(C2:C10)</f>
        <v>10538.442206599999</v>
      </c>
      <c r="D11" s="11">
        <f t="shared" si="2"/>
        <v>10141.240696792449</v>
      </c>
      <c r="E11" s="25">
        <f t="shared" si="0"/>
        <v>-397</v>
      </c>
      <c r="F11" s="28">
        <f t="shared" si="1"/>
        <v>-3.7690723355563005E-2</v>
      </c>
    </row>
    <row r="12" spans="1:6" ht="15" customHeight="1" x14ac:dyDescent="0.25">
      <c r="A12" s="3" t="s">
        <v>24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Fiche_dInformation</vt:lpstr>
      <vt:lpstr>Légende</vt:lpstr>
      <vt:lpstr>Statistique_Aff_principale</vt:lpstr>
      <vt:lpstr>Statistique_Types_comm_OFS9</vt:lpstr>
      <vt:lpstr>Analyse_nonconstr_Aff_principal</vt:lpstr>
      <vt:lpstr>Anal_nonconst_Types_comm_OFS9</vt:lpstr>
      <vt:lpstr>Analyse_desserte_TP</vt:lpstr>
      <vt:lpstr>Comparaison_2017_2022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Giezendanner Rolf ARE</dc:creator>
  <cp:lastModifiedBy>Giezendanner Rolf ARE</cp:lastModifiedBy>
  <dcterms:created xsi:type="dcterms:W3CDTF">2022-08-30T11:21:10Z</dcterms:created>
  <dcterms:modified xsi:type="dcterms:W3CDTF">2022-10-24T13:37:57Z</dcterms:modified>
</cp:coreProperties>
</file>