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GIS\INFOPLAN\Projekte_GISKZ\Bauzonenstatistik\3_Bauzonenstatistik_2022\6_Dokumentation\Resultate_Sept_2022\"/>
    </mc:Choice>
  </mc:AlternateContent>
  <xr:revisionPtr revIDLastSave="0" documentId="13_ncr:1_{FD8014E9-2168-4DD3-ADE9-1357B3F9AA43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iche_dInformation" sheetId="10" r:id="rId1"/>
    <sheet name="Légende" sheetId="11" r:id="rId2"/>
    <sheet name="Statistique_Aff_principale" sheetId="9" r:id="rId3"/>
    <sheet name="Statistique_Types_comm_OFS9" sheetId="8" r:id="rId4"/>
    <sheet name="Analyse_nonconstr_Aff_principal" sheetId="7" r:id="rId5"/>
    <sheet name="Anal_nonconst_Types_comm_OFS9" sheetId="5" r:id="rId6"/>
    <sheet name="Analyse_desserte_TP" sheetId="3" r:id="rId7"/>
    <sheet name="Comparaison_2017_2022" sheetId="2" r:id="rId8"/>
  </sheets>
  <definedNames>
    <definedName name="_GoBack" localSheetId="0">Fiche_dInformation!#REF!</definedName>
    <definedName name="aa">#REF!</definedName>
    <definedName name="Auswertung_GdeTypen_CH0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E2" i="2"/>
  <c r="E3" i="2"/>
  <c r="E4" i="2"/>
  <c r="E5" i="2"/>
  <c r="E6" i="2"/>
  <c r="E7" i="2"/>
  <c r="E8" i="2"/>
  <c r="C11" i="2"/>
  <c r="D11" i="2"/>
  <c r="F11" i="2" s="1"/>
  <c r="C11" i="3"/>
  <c r="D11" i="3"/>
  <c r="E11" i="3"/>
  <c r="F11" i="3"/>
  <c r="G11" i="3"/>
  <c r="H3" i="5"/>
  <c r="I3" i="5"/>
  <c r="J3" i="5"/>
  <c r="H5" i="5"/>
  <c r="I5" i="5"/>
  <c r="J5" i="5"/>
  <c r="H6" i="5"/>
  <c r="I6" i="5"/>
  <c r="J6" i="5"/>
  <c r="H7" i="5"/>
  <c r="I7" i="5"/>
  <c r="J7" i="5"/>
  <c r="H8" i="5"/>
  <c r="I8" i="5"/>
  <c r="J8" i="5"/>
  <c r="H10" i="5"/>
  <c r="I10" i="5"/>
  <c r="J10" i="5"/>
  <c r="D11" i="5"/>
  <c r="E11" i="5"/>
  <c r="F11" i="5"/>
  <c r="G11" i="5"/>
  <c r="C11" i="5"/>
  <c r="H3" i="7"/>
  <c r="I3" i="7"/>
  <c r="J3" i="7"/>
  <c r="H4" i="7"/>
  <c r="I4" i="7"/>
  <c r="J4" i="7"/>
  <c r="H5" i="7"/>
  <c r="I5" i="7"/>
  <c r="J5" i="7"/>
  <c r="I2" i="7"/>
  <c r="J2" i="7"/>
  <c r="H2" i="7"/>
  <c r="D11" i="7"/>
  <c r="E11" i="7"/>
  <c r="F11" i="7"/>
  <c r="G11" i="7"/>
  <c r="J11" i="7" s="1"/>
  <c r="C11" i="7"/>
  <c r="F11" i="8"/>
  <c r="E11" i="8"/>
  <c r="C11" i="8"/>
  <c r="D10" i="8" s="1"/>
  <c r="I3" i="8"/>
  <c r="I5" i="8"/>
  <c r="I6" i="8"/>
  <c r="I7" i="8"/>
  <c r="I8" i="8"/>
  <c r="I10" i="8"/>
  <c r="H3" i="8"/>
  <c r="H5" i="8"/>
  <c r="H6" i="8"/>
  <c r="H7" i="8"/>
  <c r="H8" i="8"/>
  <c r="H10" i="8"/>
  <c r="G3" i="8"/>
  <c r="G5" i="8"/>
  <c r="G6" i="8"/>
  <c r="G7" i="8"/>
  <c r="G8" i="8"/>
  <c r="G10" i="8"/>
  <c r="F11" i="9"/>
  <c r="E11" i="9"/>
  <c r="C11" i="9"/>
  <c r="I3" i="9"/>
  <c r="I4" i="9"/>
  <c r="I5" i="9"/>
  <c r="I6" i="9"/>
  <c r="I7" i="9"/>
  <c r="I8" i="9"/>
  <c r="I2" i="9"/>
  <c r="H3" i="9"/>
  <c r="H4" i="9"/>
  <c r="H5" i="9"/>
  <c r="H6" i="9"/>
  <c r="H7" i="9"/>
  <c r="H8" i="9"/>
  <c r="H2" i="9"/>
  <c r="G3" i="9"/>
  <c r="G4" i="9"/>
  <c r="G5" i="9"/>
  <c r="G6" i="9"/>
  <c r="G7" i="9"/>
  <c r="G8" i="9"/>
  <c r="G2" i="9"/>
  <c r="E11" i="2" l="1"/>
  <c r="J11" i="5"/>
  <c r="I11" i="5"/>
  <c r="H11" i="5"/>
  <c r="I11" i="7"/>
  <c r="H11" i="7"/>
  <c r="G11" i="8"/>
  <c r="H11" i="8"/>
  <c r="I11" i="8"/>
  <c r="D3" i="8"/>
  <c r="D7" i="8"/>
  <c r="D8" i="8"/>
  <c r="D5" i="8"/>
  <c r="D6" i="8"/>
  <c r="D7" i="9"/>
  <c r="D8" i="9"/>
  <c r="D9" i="9"/>
  <c r="G11" i="9"/>
  <c r="H11" i="9"/>
  <c r="I11" i="9"/>
  <c r="D2" i="9"/>
  <c r="D3" i="9"/>
  <c r="D4" i="9"/>
  <c r="D5" i="9"/>
  <c r="D6" i="9"/>
</calcChain>
</file>

<file path=xl/sharedStrings.xml><?xml version="1.0" encoding="utf-8"?>
<sst xmlns="http://schemas.openxmlformats.org/spreadsheetml/2006/main" count="327" uniqueCount="128">
  <si>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</si>
  <si>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</si>
  <si>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</si>
  <si>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</si>
  <si>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</si>
  <si>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</si>
  <si>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</si>
  <si>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</si>
  <si>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</si>
  <si>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Commune urbaine d’une grande agglo.</t>
  </si>
  <si>
    <t>Commune urbaine d'une agglo. moyenne</t>
  </si>
  <si>
    <t>Comm. urbaine d’une petite ou hors agglo.</t>
  </si>
  <si>
    <t>Commune périurbaine de forte densité</t>
  </si>
  <si>
    <t>Commune périurbaine de moyenne densité</t>
  </si>
  <si>
    <t>Commune périurbaine de faible densité</t>
  </si>
  <si>
    <t>Commune d’un centre rural</t>
  </si>
  <si>
    <t>Commune rurale en situation centrale</t>
  </si>
  <si>
    <t>Commune rurale périphérique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</si>
  <si>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</si>
  <si>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</si>
  <si>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</si>
  <si>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</si>
  <si>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</si>
  <si>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</si>
  <si>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2022</t>
  </si>
  <si>
    <t>Code TC</t>
  </si>
  <si>
    <t>Type de commune OFS</t>
  </si>
  <si>
    <t>Surface de zone à bâtir non construite supposition 1 [ha]</t>
  </si>
  <si>
    <t>Surface de zone à bâtir non construite supposition 2 [ha]</t>
  </si>
  <si>
    <t>Construit [ha]</t>
  </si>
  <si>
    <t>Imprécision [ha]</t>
  </si>
  <si>
    <t>Non construit [ha]</t>
  </si>
  <si>
    <t>Construit [%]</t>
  </si>
  <si>
    <t>Imprécision [%]</t>
  </si>
  <si>
    <t>Non construit [%]</t>
  </si>
  <si>
    <t>Très bonne desserte [ha]</t>
  </si>
  <si>
    <t>Bonne desserte [ha]</t>
  </si>
  <si>
    <t>Desserte moyenne [ha]</t>
  </si>
  <si>
    <t>Faible desserte [ha]</t>
  </si>
  <si>
    <t>Desserte marginale ou inexistante [ha]</t>
  </si>
  <si>
    <t>Très bonne desserte [%]</t>
  </si>
  <si>
    <t>Bonne desserte [%]</t>
  </si>
  <si>
    <t>Desserte moyenne [%]</t>
  </si>
  <si>
    <t>Faible desserte [%]</t>
  </si>
  <si>
    <t>Desserte marginale ou inexistante [%]</t>
  </si>
  <si>
    <t>Surface des zones à bâtir 2017 [ha]</t>
  </si>
  <si>
    <t>Surface des zones à bâtir 2022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</si>
  <si>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</si>
  <si>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</si>
  <si>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</si>
  <si>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</si>
  <si>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</si>
  <si>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</si>
  <si>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Office fédéral du développement territorial ARE</t>
  </si>
  <si>
    <t>Statistique suisse des zones à bâtir 2022</t>
  </si>
  <si>
    <t>Etat des données</t>
  </si>
  <si>
    <t>01.01.2022</t>
  </si>
  <si>
    <t>Etat complet</t>
  </si>
  <si>
    <t>Nombre de communes</t>
  </si>
  <si>
    <t>Types de zones</t>
  </si>
  <si>
    <t>Nombre de zones à l'intérieur des zones à bâtir</t>
  </si>
  <si>
    <t>Zones de transport à l'intérieur des zone à bâtir</t>
  </si>
  <si>
    <t>Remarques</t>
  </si>
  <si>
    <t>Contenu</t>
  </si>
  <si>
    <t>- Légende</t>
  </si>
  <si>
    <t>- Statistiques par affectation principale</t>
  </si>
  <si>
    <t>- Statistiques par type de commune OFS</t>
  </si>
  <si>
    <t>- Analyses des zones à bâtir non construites par affectation principale</t>
  </si>
  <si>
    <t>- Analyses des zones à bâtir non construites par type de commune OFS</t>
  </si>
  <si>
    <t>- Analyses de la desserte par les transports publics selon les affectations principales</t>
  </si>
  <si>
    <t>- Comparaison 2017 - 2022 par affectation principale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</si>
  <si>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</si>
  <si>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</si>
  <si>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</si>
  <si>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</si>
  <si>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</si>
  <si>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12.2022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</si>
  <si>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</si>
  <si>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</si>
  <si>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</si>
  <si>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</si>
  <si>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</t>
  </si>
  <si>
    <t>La typologie des communes 2012 de l'OFS est cohérente avec la définition de l’Espace à caractère urbain 2012.</t>
  </si>
  <si>
    <t>Surface des zones à bâtir</t>
  </si>
  <si>
    <t>Proportion des zones à bâtir d'une affectation principale / d'un type de commune / d'un canton par rapport au total suisse</t>
  </si>
  <si>
    <t>Habitants au sein des zones à bâtir au 31.12.2021. Sont utilisées les données géoréférencées de la statistique de la population STATPOP (population résidente permanente).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</si>
  <si>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</si>
  <si>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</si>
  <si>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au sein des zones à bâtir au 31.12.2020. Sont utilisées les données géoréférencées de la statistique structurelle des enterprises STATENT (nombre d'emplois).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</si>
  <si>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</si>
  <si>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</si>
  <si>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</si>
  <si>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</si>
  <si>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</si>
  <si>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</si>
  <si>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</si>
  <si>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</si>
  <si>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</si>
  <si>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</si>
  <si>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</si>
  <si>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</si>
  <si>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</si>
  <si>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</si>
  <si>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</si>
  <si>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</si>
  <si>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</si>
  <si>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</si>
  <si>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</si>
  <si>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</si>
  <si>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</si>
  <si>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</si>
  <si>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</si>
  <si>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</si>
  <si>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</si>
  <si>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2017</t>
  </si>
  <si>
    <t>Surface des zones à bâtir selon la statistique des zones à bâtir 2022</t>
  </si>
  <si>
    <t>Différence de surface entre les zones à bâtir 2017 et 2022</t>
  </si>
  <si>
    <t>Différence proportionelle entre les zones à bâtir 2017 et 2022 (surfaces 2017 = 100%)</t>
  </si>
  <si>
    <t>Numéro de canton</t>
  </si>
  <si>
    <t>Numéro de canton OFS</t>
  </si>
  <si>
    <t>Abréviation de canton</t>
  </si>
  <si>
    <t>Abréviation du nom des cantons</t>
  </si>
  <si>
    <t>Fiche d'information du canton TI</t>
  </si>
  <si>
    <t>oui</t>
  </si>
  <si>
    <t>Aucune. Les surfaces de transport sont découpées.</t>
  </si>
  <si>
    <t>Dans la statistique des zones à bâtir, les places de golf sont attribuées aux zones non constructibles.</t>
  </si>
  <si>
    <t>17 ha de zones "Nucleo dei grotti" ne font plus partie des zones à bâtir (en 2017 Zones centrales) &gt; voir feuille "Comparaison_2017_2022", Code AP 14</t>
  </si>
  <si>
    <t>2 ha de Zones de transport à l'intérieur des zones à bâtir sont nouvellement délimitées &gt; voir feuille "Comparaison_2017_2022", Code AP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</si>
</sst>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%"/>
  </numFmts>
  <fonts count="20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Arial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10" fillId="0" borderId="0"/>
  </cellStyleXfs>
  <cellXfs count="72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0" fontId="3" fillId="0" borderId="4" xfId="0" applyFont="1" applyBorder="1"/>
    <xf numFmtId="3" fontId="3" fillId="0" borderId="4" xfId="0" applyNumberFormat="1" applyFont="1" applyBorder="1"/>
    <xf numFmtId="0" fontId="3" fillId="0" borderId="5" xfId="0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8" fillId="0" borderId="0" xfId="0" applyFont="1" applyBorder="1" applyAlignment="1">
      <alignment vertical="top"/>
    </xf>
    <xf numFmtId="0" fontId="3" fillId="0" borderId="0" xfId="0" applyFont="1" applyBorder="1" applyAlignment="1">
      <alignment horizontal="left" vertical="top" indent="1"/>
    </xf>
    <xf numFmtId="0" fontId="9" fillId="0" borderId="4" xfId="0" applyFont="1" applyBorder="1" applyAlignment="1">
      <alignment vertical="top"/>
    </xf>
    <xf numFmtId="49" fontId="10" fillId="0" borderId="4" xfId="0" applyNumberFormat="1" applyFont="1" applyBorder="1" applyAlignment="1">
      <alignment horizontal="left" vertical="top" wrapText="1"/>
    </xf>
    <xf numFmtId="0" fontId="9" fillId="0" borderId="11" xfId="0" applyFont="1" applyBorder="1" applyAlignment="1">
      <alignment vertical="top"/>
    </xf>
    <xf numFmtId="49" fontId="10" fillId="0" borderId="11" xfId="0" applyNumberFormat="1" applyFont="1" applyBorder="1" applyAlignment="1">
      <alignment horizontal="left" vertical="top" wrapText="1"/>
    </xf>
    <xf numFmtId="0" fontId="10" fillId="0" borderId="5" xfId="0" applyFont="1" applyBorder="1" applyAlignment="1">
      <alignment vertical="top"/>
    </xf>
    <xf numFmtId="0" fontId="10" fillId="0" borderId="5" xfId="0" applyNumberFormat="1" applyFont="1" applyBorder="1" applyAlignment="1">
      <alignment horizontal="left" vertical="top" wrapText="1"/>
    </xf>
    <xf numFmtId="0" fontId="10" fillId="0" borderId="5" xfId="0" applyFont="1" applyBorder="1" applyAlignment="1">
      <alignment vertical="top" wrapText="1"/>
    </xf>
    <xf numFmtId="0" fontId="9" fillId="0" borderId="5" xfId="0" applyFont="1" applyBorder="1" applyAlignment="1">
      <alignment vertical="top"/>
    </xf>
    <xf numFmtId="0" fontId="9" fillId="0" borderId="4" xfId="0" applyFont="1" applyBorder="1" applyAlignment="1">
      <alignment vertical="top" wrapText="1"/>
    </xf>
    <xf numFmtId="49" fontId="10" fillId="0" borderId="8" xfId="0" applyNumberFormat="1" applyFont="1" applyBorder="1" applyAlignment="1">
      <alignment horizontal="left" vertical="top" wrapText="1"/>
    </xf>
    <xf numFmtId="49" fontId="10" fillId="0" borderId="12" xfId="0" applyNumberFormat="1" applyFont="1" applyBorder="1" applyAlignment="1">
      <alignment horizontal="left" vertical="top" wrapText="1"/>
    </xf>
    <xf numFmtId="49" fontId="11" fillId="0" borderId="8" xfId="0" applyNumberFormat="1" applyFont="1" applyBorder="1" applyAlignment="1">
      <alignment horizontal="left" vertical="top" wrapText="1"/>
    </xf>
    <xf numFmtId="49" fontId="11" fillId="0" borderId="12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vertical="top"/>
    </xf>
    <xf numFmtId="49" fontId="10" fillId="0" borderId="10" xfId="0" applyNumberFormat="1" applyFont="1" applyBorder="1" applyAlignment="1">
      <alignment horizontal="left" vertical="top" wrapText="1"/>
    </xf>
    <xf numFmtId="0" fontId="12" fillId="0" borderId="0" xfId="0" applyFont="1" applyBorder="1" applyAlignment="1">
      <alignment vertical="top"/>
    </xf>
    <xf numFmtId="0" fontId="7" fillId="0" borderId="0" xfId="0" applyFont="1"/>
    <xf numFmtId="49" fontId="13" fillId="0" borderId="0" xfId="0" applyNumberFormat="1" applyFont="1" applyBorder="1" applyAlignment="1">
      <alignment vertical="top"/>
    </xf>
    <xf numFmtId="0" fontId="13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5" fillId="0" borderId="0" xfId="2" applyFont="1" applyAlignment="1" applyProtection="1">
      <alignment vertical="top"/>
    </xf>
    <xf numFmtId="0" fontId="3" fillId="0" borderId="0" xfId="0" applyFont="1" applyBorder="1" applyAlignment="1">
      <alignment vertical="top"/>
    </xf>
    <xf numFmtId="0" fontId="10" fillId="0" borderId="0" xfId="3"/>
    <xf numFmtId="49" fontId="18" fillId="0" borderId="4" xfId="3" applyNumberFormat="1" applyFont="1" applyBorder="1" applyAlignment="1">
      <alignment horizontal="left" vertical="top" wrapText="1"/>
    </xf>
    <xf numFmtId="49" fontId="10" fillId="0" borderId="8" xfId="3" applyNumberFormat="1" applyBorder="1" applyAlignment="1">
      <alignment horizontal="left" vertical="top" wrapText="1"/>
    </xf>
    <xf numFmtId="49" fontId="18" fillId="0" borderId="5" xfId="3" applyNumberFormat="1" applyFont="1" applyBorder="1" applyAlignment="1">
      <alignment horizontal="left" vertical="top" wrapText="1"/>
    </xf>
    <xf numFmtId="49" fontId="10" fillId="0" borderId="12" xfId="3" applyNumberFormat="1" applyBorder="1" applyAlignment="1">
      <alignment horizontal="left" vertical="top" wrapText="1"/>
    </xf>
    <xf numFmtId="49" fontId="18" fillId="0" borderId="12" xfId="3" applyNumberFormat="1" applyFont="1" applyBorder="1" applyAlignment="1">
      <alignment horizontal="left" vertical="top" wrapText="1"/>
    </xf>
    <xf numFmtId="49" fontId="18" fillId="0" borderId="11" xfId="3" applyNumberFormat="1" applyFont="1" applyBorder="1" applyAlignment="1">
      <alignment horizontal="left" vertical="top" wrapText="1"/>
    </xf>
    <xf numFmtId="49" fontId="10" fillId="0" borderId="11" xfId="3" applyNumberFormat="1" applyBorder="1" applyAlignment="1">
      <alignment horizontal="left" vertical="top" wrapText="1"/>
    </xf>
    <xf numFmtId="0" fontId="10" fillId="0" borderId="0" xfId="3" applyAlignment="1">
      <alignment horizontal="left" vertical="top" wrapText="1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49" fontId="16" fillId="5" borderId="4" xfId="3" applyNumberFormat="1" applyFont="1" applyFill="1" applyBorder="1" applyAlignment="1">
      <alignment horizontal="left" vertical="top" wrapText="1"/>
    </xf>
    <xf numFmtId="49" fontId="16" fillId="5" borderId="11" xfId="3" applyNumberFormat="1" applyFont="1" applyFill="1" applyBorder="1" applyAlignment="1">
      <alignment horizontal="left" vertical="top" wrapText="1"/>
    </xf>
    <xf numFmtId="49" fontId="17" fillId="5" borderId="4" xfId="3" applyNumberFormat="1" applyFont="1" applyFill="1" applyBorder="1" applyAlignment="1">
      <alignment horizontal="left" vertical="top" wrapText="1"/>
    </xf>
    <xf numFmtId="49" fontId="17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 xr:uid="{00000000-0005-0000-0000-000002000000}"/>
    <cellStyle name="Standard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30D-4926-97FD-B31A12572B0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Statistique_Aff_principale!$B$2:$B$10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Statistique_Aff_principale!$C$2:$C$10</c:f>
              <c:numCache>
                <c:formatCode>#,##0</c:formatCode>
                <c:ptCount val="9"/>
                <c:pt idx="0">
                  <c:v>6786.5373853298097</c:v>
                </c:pt>
                <c:pt idx="1">
                  <c:v>1219.5935436398699</c:v>
                </c:pt>
                <c:pt idx="2">
                  <c:v>310.28335489325701</c:v>
                </c:pt>
                <c:pt idx="3">
                  <c:v>1034.3804657342801</c:v>
                </c:pt>
                <c:pt idx="4">
                  <c:v>1708.4157362530998</c:v>
                </c:pt>
                <c:pt idx="5">
                  <c:v>25.172612483069003</c:v>
                </c:pt>
                <c:pt idx="6">
                  <c:v>44.147527092927604</c:v>
                </c:pt>
                <c:pt idx="7">
                  <c:v>2.1413448153110903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0D-4926-97FD-B31A12572B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83282144"/>
        <c:axId val="983280176"/>
      </c:barChart>
      <c:catAx>
        <c:axId val="98328214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3280176"/>
        <c:crosses val="autoZero"/>
        <c:auto val="1"/>
        <c:lblAlgn val="ctr"/>
        <c:lblOffset val="100"/>
        <c:noMultiLvlLbl val="0"/>
      </c:catAx>
      <c:valAx>
        <c:axId val="98328017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8328214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Desserte des zones à bâtir par les transports publics selon les affectations principales (en hectares)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Très bonne desserte (A)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Analyse_desserte_TP!$C$2:$C$10</c:f>
              <c:numCache>
                <c:formatCode>#,##0</c:formatCode>
                <c:ptCount val="9"/>
                <c:pt idx="0">
                  <c:v>277.76708871796603</c:v>
                </c:pt>
                <c:pt idx="1">
                  <c:v>38.170712816734699</c:v>
                </c:pt>
                <c:pt idx="2">
                  <c:v>27.534147536070499</c:v>
                </c:pt>
                <c:pt idx="3">
                  <c:v>57.157476223510201</c:v>
                </c:pt>
                <c:pt idx="4">
                  <c:v>109.41753993667699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6A-401C-9A7B-A6C797277E47}"/>
            </c:ext>
          </c:extLst>
        </c:ser>
        <c:ser>
          <c:idx val="1"/>
          <c:order val="1"/>
          <c:tx>
            <c:v>Bonne desserte (B)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Analyse_desserte_TP!$D$2:$D$10</c:f>
              <c:numCache>
                <c:formatCode>#,##0</c:formatCode>
                <c:ptCount val="9"/>
                <c:pt idx="0">
                  <c:v>872.31192745629789</c:v>
                </c:pt>
                <c:pt idx="1">
                  <c:v>183.99486502725998</c:v>
                </c:pt>
                <c:pt idx="2">
                  <c:v>110.382458193563</c:v>
                </c:pt>
                <c:pt idx="3">
                  <c:v>67.581884461504799</c:v>
                </c:pt>
                <c:pt idx="4">
                  <c:v>264.20884607921897</c:v>
                </c:pt>
                <c:pt idx="5">
                  <c:v>0.84810998450024799</c:v>
                </c:pt>
                <c:pt idx="6">
                  <c:v>6.83027602396358</c:v>
                </c:pt>
                <c:pt idx="7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6A-401C-9A7B-A6C797277E47}"/>
            </c:ext>
          </c:extLst>
        </c:ser>
        <c:ser>
          <c:idx val="2"/>
          <c:order val="2"/>
          <c:tx>
            <c:v>Desserte moyenne (C)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Analyse_desserte_TP!$E$2:$E$10</c:f>
              <c:numCache>
                <c:formatCode>#,##0</c:formatCode>
                <c:ptCount val="9"/>
                <c:pt idx="0">
                  <c:v>1569.34286610098</c:v>
                </c:pt>
                <c:pt idx="1">
                  <c:v>297.58420839548398</c:v>
                </c:pt>
                <c:pt idx="2">
                  <c:v>74.699936868239206</c:v>
                </c:pt>
                <c:pt idx="3">
                  <c:v>147.35386890044998</c:v>
                </c:pt>
                <c:pt idx="4">
                  <c:v>384.07160863900702</c:v>
                </c:pt>
                <c:pt idx="5">
                  <c:v>5.6343646103834901</c:v>
                </c:pt>
                <c:pt idx="6">
                  <c:v>16.744297541156399</c:v>
                </c:pt>
                <c:pt idx="7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6A-401C-9A7B-A6C797277E47}"/>
            </c:ext>
          </c:extLst>
        </c:ser>
        <c:ser>
          <c:idx val="3"/>
          <c:order val="3"/>
          <c:tx>
            <c:v>Faible desserte (D)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Analyse_desserte_TP!$F$2:$F$10</c:f>
              <c:numCache>
                <c:formatCode>#,##0</c:formatCode>
                <c:ptCount val="9"/>
                <c:pt idx="0">
                  <c:v>2800.2602629267899</c:v>
                </c:pt>
                <c:pt idx="1">
                  <c:v>442.52270436452005</c:v>
                </c:pt>
                <c:pt idx="2">
                  <c:v>74.524917830202995</c:v>
                </c:pt>
                <c:pt idx="3">
                  <c:v>401.38596004840201</c:v>
                </c:pt>
                <c:pt idx="4">
                  <c:v>575.02001596927903</c:v>
                </c:pt>
                <c:pt idx="5">
                  <c:v>13.281785353438899</c:v>
                </c:pt>
                <c:pt idx="6">
                  <c:v>11.8863739107556</c:v>
                </c:pt>
                <c:pt idx="7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6A-401C-9A7B-A6C797277E47}"/>
            </c:ext>
          </c:extLst>
        </c:ser>
        <c:ser>
          <c:idx val="4"/>
          <c:order val="4"/>
          <c:tx>
            <c:v>Desserte marginale ou inexistante (-)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Analyse_desserte_TP!$G$2:$G$10</c:f>
              <c:numCache>
                <c:formatCode>#,##0</c:formatCode>
                <c:ptCount val="9"/>
                <c:pt idx="0">
                  <c:v>1266.8552401278</c:v>
                </c:pt>
                <c:pt idx="1">
                  <c:v>257.32105303586803</c:v>
                </c:pt>
                <c:pt idx="2">
                  <c:v>23.141894465183601</c:v>
                </c:pt>
                <c:pt idx="3">
                  <c:v>360.90127610041299</c:v>
                </c:pt>
                <c:pt idx="4">
                  <c:v>375.69772562891598</c:v>
                </c:pt>
                <c:pt idx="5">
                  <c:v>5.4083525347455303</c:v>
                </c:pt>
                <c:pt idx="6">
                  <c:v>8.6865796170515601</c:v>
                </c:pt>
                <c:pt idx="7">
                  <c:v>2.1413448153110801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6A-401C-9A7B-A6C797277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03006376"/>
        <c:axId val="703000472"/>
      </c:barChart>
      <c:catAx>
        <c:axId val="7030063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703000472"/>
        <c:crosses val="autoZero"/>
        <c:auto val="1"/>
        <c:lblAlgn val="ctr"/>
        <c:lblOffset val="100"/>
        <c:noMultiLvlLbl val="0"/>
      </c:catAx>
      <c:valAx>
        <c:axId val="70300047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7030063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Desserte des zones à bâtir par les transports publics selon les affectations principales (en pourcentages)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Très bonne desserte (A)</c:v>
          </c:tx>
          <c:invertIfNegative val="0"/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016-416C-A938-302B943AE44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016-416C-A938-302B943AE44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016-416C-A938-302B943AE44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016-416C-A938-302B943AE4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Analyse_desserte_TP!$H$2:$H$10</c:f>
              <c:numCache>
                <c:formatCode>0%</c:formatCode>
                <c:ptCount val="9"/>
                <c:pt idx="0">
                  <c:v>4.0929132626367493E-2</c:v>
                </c:pt>
                <c:pt idx="1">
                  <c:v>3.1297896758959977E-2</c:v>
                </c:pt>
                <c:pt idx="2">
                  <c:v>8.8738719308815425E-2</c:v>
                </c:pt>
                <c:pt idx="3">
                  <c:v>5.5257691069151793E-2</c:v>
                </c:pt>
                <c:pt idx="4">
                  <c:v>6.4046202346890013E-2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16-416C-A938-302B943AE448}"/>
            </c:ext>
          </c:extLst>
        </c:ser>
        <c:ser>
          <c:idx val="1"/>
          <c:order val="1"/>
          <c:tx>
            <c:v>Bonne desserte (B)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016-416C-A938-302B943AE44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016-416C-A938-302B943AE4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Analyse_desserte_TP!$I$2:$I$10</c:f>
              <c:numCache>
                <c:formatCode>0%</c:formatCode>
                <c:ptCount val="9"/>
                <c:pt idx="0">
                  <c:v>0.12853564018404098</c:v>
                </c:pt>
                <c:pt idx="1">
                  <c:v>0.15086572570573703</c:v>
                </c:pt>
                <c:pt idx="2">
                  <c:v>0.35574727568462611</c:v>
                </c:pt>
                <c:pt idx="3">
                  <c:v>6.5335615569199826E-2</c:v>
                </c:pt>
                <c:pt idx="4">
                  <c:v>0.15465137698782999</c:v>
                </c:pt>
                <c:pt idx="5">
                  <c:v>3.369177454547919E-2</c:v>
                </c:pt>
                <c:pt idx="6">
                  <c:v>0.15471480451410963</c:v>
                </c:pt>
                <c:pt idx="7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16-416C-A938-302B943AE448}"/>
            </c:ext>
          </c:extLst>
        </c:ser>
        <c:ser>
          <c:idx val="2"/>
          <c:order val="2"/>
          <c:tx>
            <c:v>Desserte moyenne (C)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016-416C-A938-302B943AE44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016-416C-A938-302B943AE4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Analyse_desserte_TP!$J$2:$J$10</c:f>
              <c:numCache>
                <c:formatCode>0%</c:formatCode>
                <c:ptCount val="9"/>
                <c:pt idx="0">
                  <c:v>0.23124353068375647</c:v>
                </c:pt>
                <c:pt idx="1">
                  <c:v>0.24400277448775795</c:v>
                </c:pt>
                <c:pt idx="2">
                  <c:v>0.24074748351853023</c:v>
                </c:pt>
                <c:pt idx="3">
                  <c:v>0.14245615978048007</c:v>
                </c:pt>
                <c:pt idx="4">
                  <c:v>0.2248115610790111</c:v>
                </c:pt>
                <c:pt idx="5">
                  <c:v>0.22382915615823853</c:v>
                </c:pt>
                <c:pt idx="6">
                  <c:v>0.37928053152130009</c:v>
                </c:pt>
                <c:pt idx="7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16-416C-A938-302B943AE448}"/>
            </c:ext>
          </c:extLst>
        </c:ser>
        <c:ser>
          <c:idx val="3"/>
          <c:order val="3"/>
          <c:tx>
            <c:v>Faible desserte (D)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016-416C-A938-302B943AE44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016-416C-A938-302B943AE4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Analyse_desserte_TP!$K$2:$K$10</c:f>
              <c:numCache>
                <c:formatCode>0%</c:formatCode>
                <c:ptCount val="9"/>
                <c:pt idx="0">
                  <c:v>0.412619883149836</c:v>
                </c:pt>
                <c:pt idx="1">
                  <c:v>0.3628444137575661</c:v>
                </c:pt>
                <c:pt idx="2">
                  <c:v>0.24018342155621059</c:v>
                </c:pt>
                <c:pt idx="3">
                  <c:v>0.38804479912859574</c:v>
                </c:pt>
                <c:pt idx="4">
                  <c:v>0.33658084725349963</c:v>
                </c:pt>
                <c:pt idx="5">
                  <c:v>0.52762840417825574</c:v>
                </c:pt>
                <c:pt idx="6">
                  <c:v>0.26924212279740384</c:v>
                </c:pt>
                <c:pt idx="7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016-416C-A938-302B943AE448}"/>
            </c:ext>
          </c:extLst>
        </c:ser>
        <c:ser>
          <c:idx val="4"/>
          <c:order val="4"/>
          <c:tx>
            <c:v>Desserte marginale ou inexistante (-)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016-416C-A938-302B943AE44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Analyse_desserte_TP!$L$2:$L$10</c:f>
              <c:numCache>
                <c:formatCode>0%</c:formatCode>
                <c:ptCount val="9"/>
                <c:pt idx="0">
                  <c:v>0.18667181335599897</c:v>
                </c:pt>
                <c:pt idx="1">
                  <c:v>0.21098918928997892</c:v>
                </c:pt>
                <c:pt idx="2">
                  <c:v>7.4583099931817651E-2</c:v>
                </c:pt>
                <c:pt idx="3">
                  <c:v>0.3489057344525725</c:v>
                </c:pt>
                <c:pt idx="4">
                  <c:v>0.21991001233276933</c:v>
                </c:pt>
                <c:pt idx="5">
                  <c:v>0.21485066511802639</c:v>
                </c:pt>
                <c:pt idx="6">
                  <c:v>0.19676254116718658</c:v>
                </c:pt>
                <c:pt idx="7">
                  <c:v>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016-416C-A938-302B943AE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0228984"/>
        <c:axId val="870230952"/>
      </c:barChart>
      <c:catAx>
        <c:axId val="8702289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0230952"/>
        <c:crosses val="autoZero"/>
        <c:auto val="1"/>
        <c:lblAlgn val="ctr"/>
        <c:lblOffset val="100"/>
        <c:noMultiLvlLbl val="0"/>
      </c:catAx>
      <c:valAx>
        <c:axId val="87023095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702289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2017 et 2022 (en hectares)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Surface des zones à bâtir 2017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53-4D73-B16D-8A97642930B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A53-4D73-B16D-8A97642930B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Comparaison_2017_2022!$B$2:$B$10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Comparaison_2017_2022!$C$2:$C$10</c:f>
              <c:numCache>
                <c:formatCode>#,##0</c:formatCode>
                <c:ptCount val="9"/>
                <c:pt idx="0">
                  <c:v>6784.3575269999992</c:v>
                </c:pt>
                <c:pt idx="1">
                  <c:v>1177.0835279999999</c:v>
                </c:pt>
                <c:pt idx="2">
                  <c:v>355.35001510000001</c:v>
                </c:pt>
                <c:pt idx="3">
                  <c:v>1044.747177</c:v>
                </c:pt>
                <c:pt idx="4">
                  <c:v>1714.4620070000001</c:v>
                </c:pt>
                <c:pt idx="5">
                  <c:v>25.17261379</c:v>
                </c:pt>
                <c:pt idx="6">
                  <c:v>44.147538859999997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53-4D73-B16D-8A97642930B2}"/>
            </c:ext>
          </c:extLst>
        </c:ser>
        <c:ser>
          <c:idx val="1"/>
          <c:order val="1"/>
          <c:tx>
            <c:v>Surface des zones à bâtir 2022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53-4D73-B16D-8A97642930B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Comparaison_2017_2022!$B$2:$B$10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Comparaison_2017_2022!$D$2:$D$10</c:f>
              <c:numCache>
                <c:formatCode>#,##0</c:formatCode>
                <c:ptCount val="9"/>
                <c:pt idx="0">
                  <c:v>6786.5373853298097</c:v>
                </c:pt>
                <c:pt idx="1">
                  <c:v>1219.5935436398699</c:v>
                </c:pt>
                <c:pt idx="2">
                  <c:v>310.28335489325701</c:v>
                </c:pt>
                <c:pt idx="3">
                  <c:v>1034.3804657342801</c:v>
                </c:pt>
                <c:pt idx="4">
                  <c:v>1708.4157362530998</c:v>
                </c:pt>
                <c:pt idx="5">
                  <c:v>25.172612483069003</c:v>
                </c:pt>
                <c:pt idx="6">
                  <c:v>44.147527092927604</c:v>
                </c:pt>
                <c:pt idx="7">
                  <c:v>2.1413448153110903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53-4D73-B16D-8A9764293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77844464"/>
        <c:axId val="877849056"/>
      </c:barChart>
      <c:catAx>
        <c:axId val="8778444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7849056"/>
        <c:crosses val="autoZero"/>
        <c:auto val="1"/>
        <c:lblAlgn val="ctr"/>
        <c:lblOffset val="100"/>
        <c:noMultiLvlLbl val="0"/>
      </c:catAx>
      <c:valAx>
        <c:axId val="87784905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78444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Surface des zones à bâtir par affectation principale (en pourcentages)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2CB-42ED-BE49-1862BAE53574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2CB-42ED-BE49-1862BAE53574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2CB-42ED-BE49-1862BAE53574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12CB-42ED-BE49-1862BAE53574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4B4-4E54-9AFB-7DBAEC248A0A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4B4-4E54-9AFB-7DBAEC248A0A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4B4-4E54-9AFB-7DBAEC248A0A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F4B4-4E54-9AFB-7DBAEC248A0A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2CB-42ED-BE49-1862BAE53574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12CB-42ED-BE49-1862BAE53574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12CB-42ED-BE49-1862BAE53574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12CB-42ED-BE49-1862BAE53574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12CB-42ED-BE49-1862BAE5357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2CB-42ED-BE49-1862BAE5357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Statistique_Aff_principale!$B$2:$B$10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Statistique_Aff_principale!$C$2:$C$10</c:f>
              <c:numCache>
                <c:formatCode>#,##0</c:formatCode>
                <c:ptCount val="9"/>
                <c:pt idx="0">
                  <c:v>6786.5373853298097</c:v>
                </c:pt>
                <c:pt idx="1">
                  <c:v>1219.5935436398699</c:v>
                </c:pt>
                <c:pt idx="2">
                  <c:v>310.28335489325701</c:v>
                </c:pt>
                <c:pt idx="3">
                  <c:v>1034.3804657342801</c:v>
                </c:pt>
                <c:pt idx="4">
                  <c:v>1708.4157362530998</c:v>
                </c:pt>
                <c:pt idx="5">
                  <c:v>25.172612483069003</c:v>
                </c:pt>
                <c:pt idx="6">
                  <c:v>44.147527092927604</c:v>
                </c:pt>
                <c:pt idx="7">
                  <c:v>2.1413448153110903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CB-42ED-BE49-1862BAE53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143102431579316"/>
          <c:y val="0.14803982101356272"/>
          <c:w val="0.3153531166533698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des zones à bâtir par type de commune OFS (en hectares)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Surface des zones à bâtir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913-4EC2-8D49-95203E75B64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913-4EC2-8D49-95203E75B64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13-4EC2-8D49-95203E75B64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Statistique_Types_comm_OFS9!$B$2:$B$10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Statistique_Types_comm_OFS9!$C$2:$C$10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6555.38415593842</c:v>
                </c:pt>
                <c:pt idx="2" formatCode="General">
                  <c:v>0</c:v>
                </c:pt>
                <c:pt idx="3">
                  <c:v>862.530773568977</c:v>
                </c:pt>
                <c:pt idx="4">
                  <c:v>1232.7044361184501</c:v>
                </c:pt>
                <c:pt idx="5">
                  <c:v>945.18990364877504</c:v>
                </c:pt>
                <c:pt idx="6">
                  <c:v>328.38169010329</c:v>
                </c:pt>
                <c:pt idx="7" formatCode="General">
                  <c:v>0</c:v>
                </c:pt>
                <c:pt idx="8">
                  <c:v>1206.48101086374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13-4EC2-8D49-95203E75B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97363592"/>
        <c:axId val="697361296"/>
      </c:barChart>
      <c:catAx>
        <c:axId val="6973635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7361296"/>
        <c:crosses val="autoZero"/>
        <c:auto val="1"/>
        <c:lblAlgn val="ctr"/>
        <c:lblOffset val="100"/>
        <c:noMultiLvlLbl val="0"/>
      </c:catAx>
      <c:valAx>
        <c:axId val="69736129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69736359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selon les types de communes OFS (en m2/hab.)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Surface de zone à bâtir par habitant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2C3-4140-B13C-081BC4177D2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2C3-4140-B13C-081BC4177D2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2C3-4140-B13C-081BC4177D2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Statistique_Types_comm_OFS9!$B$2:$B$10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Statistique_Types_comm_OFS9!$G$2:$G$10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268.25760042961338</c:v>
                </c:pt>
                <c:pt idx="2" formatCode="General">
                  <c:v>0</c:v>
                </c:pt>
                <c:pt idx="3">
                  <c:v>341.54224026648336</c:v>
                </c:pt>
                <c:pt idx="4">
                  <c:v>436.2011451233015</c:v>
                </c:pt>
                <c:pt idx="5">
                  <c:v>523.41892991957866</c:v>
                </c:pt>
                <c:pt idx="6">
                  <c:v>431.34334704228291</c:v>
                </c:pt>
                <c:pt idx="7" formatCode="General">
                  <c:v>0</c:v>
                </c:pt>
                <c:pt idx="8">
                  <c:v>753.53257814236463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C3-4140-B13C-081BC4177D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94831200"/>
        <c:axId val="694832512"/>
      </c:barChart>
      <c:catAx>
        <c:axId val="6948312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4832512"/>
        <c:crosses val="autoZero"/>
        <c:auto val="1"/>
        <c:lblAlgn val="ctr"/>
        <c:lblOffset val="100"/>
        <c:noMultiLvlLbl val="0"/>
      </c:catAx>
      <c:valAx>
        <c:axId val="69483251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69483120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et emploi selon les types de communes OFS (en m2/habitant+emploi)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Surface de zone à bâtir par habitant et emploi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B5-4281-B866-0BDFED5D9A9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1B5-4281-B866-0BDFED5D9A9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B5-4281-B866-0BDFED5D9A9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Statistique_Types_comm_OFS9!$B$2:$B$10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Statistique_Types_comm_OFS9!$I$2:$I$10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152.60268723144011</c:v>
                </c:pt>
                <c:pt idx="2" formatCode="General">
                  <c:v>0</c:v>
                </c:pt>
                <c:pt idx="3">
                  <c:v>231.09280183500618</c:v>
                </c:pt>
                <c:pt idx="4">
                  <c:v>282.54244564818129</c:v>
                </c:pt>
                <c:pt idx="5">
                  <c:v>409.66968778119588</c:v>
                </c:pt>
                <c:pt idx="6">
                  <c:v>279.04630362278209</c:v>
                </c:pt>
                <c:pt idx="7" formatCode="General">
                  <c:v>0</c:v>
                </c:pt>
                <c:pt idx="8">
                  <c:v>546.90888978410703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B5-4281-B866-0BDFED5D9A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77933296"/>
        <c:axId val="877938544"/>
      </c:barChart>
      <c:catAx>
        <c:axId val="8779332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7938544"/>
        <c:crosses val="autoZero"/>
        <c:auto val="1"/>
        <c:lblAlgn val="ctr"/>
        <c:lblOffset val="100"/>
        <c:noMultiLvlLbl val="0"/>
      </c:catAx>
      <c:valAx>
        <c:axId val="87793854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7793329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Construit</c:v>
          </c:tx>
          <c:invertIfNegative val="0"/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Analyse_nonconstr_Aff_principal!$E$2:$E$10</c:f>
              <c:numCache>
                <c:formatCode>#,##0</c:formatCode>
                <c:ptCount val="9"/>
                <c:pt idx="0">
                  <c:v>5731.4377050425501</c:v>
                </c:pt>
                <c:pt idx="1">
                  <c:v>804.95838427455499</c:v>
                </c:pt>
                <c:pt idx="2">
                  <c:v>245.0036637290242</c:v>
                </c:pt>
                <c:pt idx="3">
                  <c:v>979.2235824623059</c:v>
                </c:pt>
                <c:pt idx="4">
                  <c:v>1708.4157362530998</c:v>
                </c:pt>
                <c:pt idx="5">
                  <c:v>25.172612483069003</c:v>
                </c:pt>
                <c:pt idx="6">
                  <c:v>44.147527092927604</c:v>
                </c:pt>
                <c:pt idx="7">
                  <c:v>2.1413448153110903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27-4F78-98A0-E978AC80BA5F}"/>
            </c:ext>
          </c:extLst>
        </c:ser>
        <c:ser>
          <c:idx val="1"/>
          <c:order val="1"/>
          <c:tx>
            <c:v>Imprécision</c:v>
          </c:tx>
          <c:invertIfNegative val="0"/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Analyse_nonconstr_Aff_principal!$F$2:$F$10</c:f>
              <c:numCache>
                <c:formatCode>#,##0</c:formatCode>
                <c:ptCount val="9"/>
                <c:pt idx="0">
                  <c:v>555.37484712406308</c:v>
                </c:pt>
                <c:pt idx="1">
                  <c:v>101.81529026710996</c:v>
                </c:pt>
                <c:pt idx="2">
                  <c:v>26.432988302705802</c:v>
                </c:pt>
                <c:pt idx="3">
                  <c:v>25.708729676110593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27-4F78-98A0-E978AC80BA5F}"/>
            </c:ext>
          </c:extLst>
        </c:ser>
        <c:ser>
          <c:idx val="2"/>
          <c:order val="2"/>
          <c:tx>
            <c:v>Non construit</c:v>
          </c:tx>
          <c:invertIfNegative val="0"/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Analyse_nonconstr_Aff_principal!$G$2:$G$10</c:f>
              <c:numCache>
                <c:formatCode>#,##0</c:formatCode>
                <c:ptCount val="9"/>
                <c:pt idx="0">
                  <c:v>499.72483316319699</c:v>
                </c:pt>
                <c:pt idx="1">
                  <c:v>312.819869098205</c:v>
                </c:pt>
                <c:pt idx="2">
                  <c:v>38.846702861527</c:v>
                </c:pt>
                <c:pt idx="3">
                  <c:v>29.448153595863602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27-4F78-98A0-E978AC80BA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7938216"/>
        <c:axId val="877939528"/>
      </c:barChart>
      <c:catAx>
        <c:axId val="877938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7939528"/>
        <c:crosses val="autoZero"/>
        <c:auto val="1"/>
        <c:lblAlgn val="ctr"/>
        <c:lblOffset val="100"/>
        <c:noMultiLvlLbl val="0"/>
      </c:catAx>
      <c:valAx>
        <c:axId val="87793952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79382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Construit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7F4-4752-A6CF-1DA279221FF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7F4-4752-A6CF-1DA279221FF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7F4-4752-A6CF-1DA279221FF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7F4-4752-A6CF-1DA279221FF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7F4-4752-A6CF-1DA279221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Analyse_nonconstr_Aff_principal!$H$2:$H$10</c:f>
              <c:numCache>
                <c:formatCode>0%</c:formatCode>
                <c:ptCount val="9"/>
                <c:pt idx="0">
                  <c:v>0.84453048434271827</c:v>
                </c:pt>
                <c:pt idx="1">
                  <c:v>0.66002184782986084</c:v>
                </c:pt>
                <c:pt idx="2">
                  <c:v>0.78961265522383517</c:v>
                </c:pt>
                <c:pt idx="3">
                  <c:v>0.94667640670029507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F4-4752-A6CF-1DA279221FFF}"/>
            </c:ext>
          </c:extLst>
        </c:ser>
        <c:ser>
          <c:idx val="1"/>
          <c:order val="1"/>
          <c:tx>
            <c:v>Imprécision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7F4-4752-A6CF-1DA279221FF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7F4-4752-A6CF-1DA279221FF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7F4-4752-A6CF-1DA279221FF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7F4-4752-A6CF-1DA279221FF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7F4-4752-A6CF-1DA279221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Analyse_nonconstr_Aff_principal!$I$2:$I$10</c:f>
              <c:numCache>
                <c:formatCode>0%</c:formatCode>
                <c:ptCount val="9"/>
                <c:pt idx="0">
                  <c:v>8.1834787844032947E-2</c:v>
                </c:pt>
                <c:pt idx="1">
                  <c:v>8.348296922205968E-2</c:v>
                </c:pt>
                <c:pt idx="2">
                  <c:v>8.5189836598870167E-2</c:v>
                </c:pt>
                <c:pt idx="3">
                  <c:v>2.485422968410432E-2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F4-4752-A6CF-1DA279221FFF}"/>
            </c:ext>
          </c:extLst>
        </c:ser>
        <c:ser>
          <c:idx val="2"/>
          <c:order val="2"/>
          <c:tx>
            <c:v>Non construit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7F4-4752-A6CF-1DA279221FF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7F4-4752-A6CF-1DA279221FF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7F4-4752-A6CF-1DA279221FF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7F4-4752-A6CF-1DA279221FF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7F4-4752-A6CF-1DA279221F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Analyse_nonconstr_Aff_principal!$J$2:$J$10</c:f>
              <c:numCache>
                <c:formatCode>0%</c:formatCode>
                <c:ptCount val="9"/>
                <c:pt idx="0">
                  <c:v>7.3634727813248688E-2</c:v>
                </c:pt>
                <c:pt idx="1">
                  <c:v>0.25649518294807949</c:v>
                </c:pt>
                <c:pt idx="2">
                  <c:v>0.1251975081772948</c:v>
                </c:pt>
                <c:pt idx="3">
                  <c:v>2.8469363615600683E-2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F4-4752-A6CF-1DA279221F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4312776"/>
        <c:axId val="874315728"/>
      </c:barChart>
      <c:catAx>
        <c:axId val="8743127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4315728"/>
        <c:crosses val="autoZero"/>
        <c:auto val="1"/>
        <c:lblAlgn val="ctr"/>
        <c:lblOffset val="100"/>
        <c:noMultiLvlLbl val="0"/>
      </c:catAx>
      <c:valAx>
        <c:axId val="87431572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74312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OFS (en hectares)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Construit</c:v>
          </c:tx>
          <c:invertIfNegative val="0"/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5712.7518643395661</c:v>
                </c:pt>
                <c:pt idx="2" formatCode="General">
                  <c:v>0</c:v>
                </c:pt>
                <c:pt idx="3">
                  <c:v>753.66754810580801</c:v>
                </c:pt>
                <c:pt idx="4">
                  <c:v>1027.4369800581242</c:v>
                </c:pt>
                <c:pt idx="5">
                  <c:v>813.04095062115402</c:v>
                </c:pt>
                <c:pt idx="6">
                  <c:v>274.62919225542896</c:v>
                </c:pt>
                <c:pt idx="7" formatCode="General">
                  <c:v>0</c:v>
                </c:pt>
                <c:pt idx="8">
                  <c:v>958.974020772789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B2-49BB-9EB6-42F6F397DA45}"/>
            </c:ext>
          </c:extLst>
        </c:ser>
        <c:ser>
          <c:idx val="1"/>
          <c:order val="1"/>
          <c:tx>
            <c:v>Imprécision</c:v>
          </c:tx>
          <c:invertIfNegative val="0"/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Anal_nonconst_Types_comm_OFS9!$F$2:$F$10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390.02157760141</c:v>
                </c:pt>
                <c:pt idx="2" formatCode="General">
                  <c:v>0</c:v>
                </c:pt>
                <c:pt idx="3">
                  <c:v>52.287350173813699</c:v>
                </c:pt>
                <c:pt idx="4">
                  <c:v>91.505633451847999</c:v>
                </c:pt>
                <c:pt idx="5">
                  <c:v>67.102862008786019</c:v>
                </c:pt>
                <c:pt idx="6">
                  <c:v>25.599032559735907</c:v>
                </c:pt>
                <c:pt idx="7" formatCode="General">
                  <c:v>0</c:v>
                </c:pt>
                <c:pt idx="8">
                  <c:v>82.815399574396992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B2-49BB-9EB6-42F6F397DA45}"/>
            </c:ext>
          </c:extLst>
        </c:ser>
        <c:ser>
          <c:idx val="2"/>
          <c:order val="2"/>
          <c:tx>
            <c:v>Non construit</c:v>
          </c:tx>
          <c:invertIfNegative val="0"/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452.61071399744407</c:v>
                </c:pt>
                <c:pt idx="2" formatCode="General">
                  <c:v>0</c:v>
                </c:pt>
                <c:pt idx="3">
                  <c:v>56.575875289355302</c:v>
                </c:pt>
                <c:pt idx="4">
                  <c:v>113.761822608478</c:v>
                </c:pt>
                <c:pt idx="5">
                  <c:v>65.046091018835</c:v>
                </c:pt>
                <c:pt idx="6">
                  <c:v>28.153465288125101</c:v>
                </c:pt>
                <c:pt idx="7" formatCode="General">
                  <c:v>0</c:v>
                </c:pt>
                <c:pt idx="8">
                  <c:v>164.69159051655402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B2-49BB-9EB6-42F6F397D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25713392"/>
        <c:axId val="525711096"/>
      </c:barChart>
      <c:catAx>
        <c:axId val="5257133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25711096"/>
        <c:crosses val="autoZero"/>
        <c:auto val="1"/>
        <c:lblAlgn val="ctr"/>
        <c:lblOffset val="100"/>
        <c:noMultiLvlLbl val="0"/>
      </c:catAx>
      <c:valAx>
        <c:axId val="52571109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257133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OFS (en pourcentages)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Construit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2FA-4752-A770-85E12AE33F4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2FA-4752-A770-85E12AE33F4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2FA-4752-A770-85E12AE33F4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Anal_nonconst_Types_comm_OFS9!$H$2:$H$10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0.87145950999141275</c:v>
                </c:pt>
                <c:pt idx="2" formatCode="General">
                  <c:v>0</c:v>
                </c:pt>
                <c:pt idx="3">
                  <c:v>0.87378627082171789</c:v>
                </c:pt>
                <c:pt idx="4">
                  <c:v>0.83348201722492865</c:v>
                </c:pt>
                <c:pt idx="5">
                  <c:v>0.86018793417335682</c:v>
                </c:pt>
                <c:pt idx="6">
                  <c:v>0.83631091663194257</c:v>
                </c:pt>
                <c:pt idx="7" formatCode="General">
                  <c:v>0</c:v>
                </c:pt>
                <c:pt idx="8">
                  <c:v>0.79485214614877642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FA-4752-A770-85E12AE33F4E}"/>
            </c:ext>
          </c:extLst>
        </c:ser>
        <c:ser>
          <c:idx val="1"/>
          <c:order val="1"/>
          <c:tx>
            <c:v>Imprécision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2FA-4752-A770-85E12AE33F4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2FA-4752-A770-85E12AE33F4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2FA-4752-A770-85E12AE33F4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Anal_nonconst_Types_comm_OFS9!$I$2:$I$10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5.9496372496811729E-2</c:v>
                </c:pt>
                <c:pt idx="2" formatCode="General">
                  <c:v>0</c:v>
                </c:pt>
                <c:pt idx="3">
                  <c:v>6.0620851772579976E-2</c:v>
                </c:pt>
                <c:pt idx="4">
                  <c:v>7.4231608786921935E-2</c:v>
                </c:pt>
                <c:pt idx="5">
                  <c:v>7.099405288793785E-2</c:v>
                </c:pt>
                <c:pt idx="6">
                  <c:v>7.7955115438025552E-2</c:v>
                </c:pt>
                <c:pt idx="7" formatCode="General">
                  <c:v>0</c:v>
                </c:pt>
                <c:pt idx="8">
                  <c:v>6.8642107773505739E-2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FA-4752-A770-85E12AE33F4E}"/>
            </c:ext>
          </c:extLst>
        </c:ser>
        <c:ser>
          <c:idx val="2"/>
          <c:order val="2"/>
          <c:tx>
            <c:v>Non construit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2FA-4752-A770-85E12AE33F4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2FA-4752-A770-85E12AE33F4E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2FA-4752-A770-85E12AE33F4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Anal_nonconst_Types_comm_OFS9!$J$2:$J$10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6.9044117511775582E-2</c:v>
                </c:pt>
                <c:pt idx="2" formatCode="General">
                  <c:v>0</c:v>
                </c:pt>
                <c:pt idx="3">
                  <c:v>6.5592877405702091E-2</c:v>
                </c:pt>
                <c:pt idx="4">
                  <c:v>9.2286373988149303E-2</c:v>
                </c:pt>
                <c:pt idx="5">
                  <c:v>6.8818012938705278E-2</c:v>
                </c:pt>
                <c:pt idx="6">
                  <c:v>8.5733967930031782E-2</c:v>
                </c:pt>
                <c:pt idx="7" formatCode="General">
                  <c:v>0</c:v>
                </c:pt>
                <c:pt idx="8">
                  <c:v>0.13650574607771782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FA-4752-A770-85E12AE33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03004736"/>
        <c:axId val="703005064"/>
      </c:barChart>
      <c:catAx>
        <c:axId val="7030047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703005064"/>
        <c:crosses val="autoZero"/>
        <c:auto val="1"/>
        <c:lblAlgn val="ctr"/>
        <c:lblOffset val="100"/>
        <c:noMultiLvlLbl val="0"/>
      </c:catAx>
      <c:valAx>
        <c:axId val="70300506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7030047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736600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939800</xdr:colOff>
      <xdr:row>12</xdr:row>
      <xdr:rowOff>66040</xdr:rowOff>
    </xdr:from>
    <xdr:to>
      <xdr:col>8</xdr:col>
      <xdr:colOff>198120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736600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939800</xdr:colOff>
      <xdr:row>12</xdr:row>
      <xdr:rowOff>66040</xdr:rowOff>
    </xdr:from>
    <xdr:to>
      <xdr:col>8</xdr:col>
      <xdr:colOff>198120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40640</xdr:rowOff>
    </xdr:from>
    <xdr:to>
      <xdr:col>3</xdr:col>
      <xdr:colOff>736600</xdr:colOff>
      <xdr:row>50</xdr:row>
      <xdr:rowOff>43180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119380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322580</xdr:colOff>
      <xdr:row>12</xdr:row>
      <xdr:rowOff>66040</xdr:rowOff>
    </xdr:from>
    <xdr:to>
      <xdr:col>7</xdr:col>
      <xdr:colOff>594360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119380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322580</xdr:colOff>
      <xdr:row>12</xdr:row>
      <xdr:rowOff>66040</xdr:rowOff>
    </xdr:from>
    <xdr:to>
      <xdr:col>7</xdr:col>
      <xdr:colOff>594360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736600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939800</xdr:colOff>
      <xdr:row>12</xdr:row>
      <xdr:rowOff>66040</xdr:rowOff>
    </xdr:from>
    <xdr:to>
      <xdr:col>8</xdr:col>
      <xdr:colOff>609600</xdr:colOff>
      <xdr:row>32</xdr:row>
      <xdr:rowOff>104140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530860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3"/>
  <sheetViews>
    <sheetView tabSelected="1" workbookViewId="0"/>
  </sheetViews>
  <sheetFormatPr baseColWidth="10" defaultRowHeight="14.4" x14ac:dyDescent="0.25"/>
  <cols>
    <col min="1" max="1" width="43.6640625" style="53" customWidth="1"/>
    <col min="2" max="2" width="57.6640625" style="31" customWidth="1"/>
  </cols>
  <sheetData>
    <row r="1" spans="1:2" ht="18" x14ac:dyDescent="0.25">
      <c r="A1" s="30" t="s">
        <v>53</v>
      </c>
    </row>
    <row r="2" spans="1:2" ht="18" x14ac:dyDescent="0.25">
      <c r="A2" s="30" t="s">
        <v>54</v>
      </c>
    </row>
    <row r="4" spans="1:2" ht="13.2" x14ac:dyDescent="0.25">
      <c r="A4" s="63" t="s">
        <v>122</v>
      </c>
      <c r="B4" s="64"/>
    </row>
    <row r="5" spans="1:2" ht="13.2" x14ac:dyDescent="0.25">
      <c r="A5" s="65"/>
      <c r="B5" s="66"/>
    </row>
    <row r="6" spans="1:2" x14ac:dyDescent="0.25">
      <c r="A6" s="32" t="s">
        <v>55</v>
      </c>
      <c r="B6" s="33" t="s">
        <v>56</v>
      </c>
    </row>
    <row r="7" spans="1:2" x14ac:dyDescent="0.25">
      <c r="A7" s="34"/>
      <c r="B7" s="35"/>
    </row>
    <row r="8" spans="1:2" x14ac:dyDescent="0.25">
      <c r="A8" s="32" t="s">
        <v>57</v>
      </c>
      <c r="B8" s="33" t="s">
        <v>123</v>
      </c>
    </row>
    <row r="9" spans="1:2" x14ac:dyDescent="0.25">
      <c r="A9" s="36" t="s">
        <v>58</v>
      </c>
      <c r="B9" s="37">
        <v>108</v>
      </c>
    </row>
    <row r="10" spans="1:2" x14ac:dyDescent="0.25">
      <c r="A10" s="34"/>
      <c r="B10" s="35"/>
    </row>
    <row r="11" spans="1:2" x14ac:dyDescent="0.25">
      <c r="A11" s="32" t="s">
        <v>59</v>
      </c>
      <c r="B11" s="33"/>
    </row>
    <row r="12" spans="1:2" x14ac:dyDescent="0.25">
      <c r="A12" s="38" t="s">
        <v>60</v>
      </c>
      <c r="B12" s="37">
        <v>22</v>
      </c>
    </row>
    <row r="13" spans="1:2" x14ac:dyDescent="0.25">
      <c r="A13" s="39"/>
      <c r="B13" s="35"/>
    </row>
    <row r="14" spans="1:2" x14ac:dyDescent="0.25">
      <c r="A14" s="40" t="s">
        <v>61</v>
      </c>
      <c r="B14" s="41" t="s">
        <v>124</v>
      </c>
    </row>
    <row r="15" spans="1:2" x14ac:dyDescent="0.25">
      <c r="A15" s="34"/>
      <c r="B15" s="42"/>
    </row>
    <row r="16" spans="1:2" ht="43.2" x14ac:dyDescent="0.25">
      <c r="A16" s="32" t="s">
        <v>62</v>
      </c>
      <c r="B16" s="43" t="s">
        <v>126</v>
      </c>
    </row>
    <row r="17" spans="1:2" ht="43.2" x14ac:dyDescent="0.25">
      <c r="A17" s="39"/>
      <c r="B17" s="44" t="s">
        <v>127</v>
      </c>
    </row>
    <row r="18" spans="1:2" ht="28.8" x14ac:dyDescent="0.25">
      <c r="A18" s="39"/>
      <c r="B18" s="44" t="s">
        <v>125</v>
      </c>
    </row>
    <row r="19" spans="1:2" x14ac:dyDescent="0.25">
      <c r="A19" s="39"/>
      <c r="B19" s="44"/>
    </row>
    <row r="20" spans="1:2" x14ac:dyDescent="0.25">
      <c r="A20" s="39"/>
      <c r="B20" s="44"/>
    </row>
    <row r="21" spans="1:2" x14ac:dyDescent="0.25">
      <c r="A21" s="45"/>
      <c r="B21" s="46"/>
    </row>
    <row r="23" spans="1:2" s="48" customFormat="1" ht="17.100000000000001" customHeight="1" x14ac:dyDescent="0.25">
      <c r="A23" s="47" t="s">
        <v>63</v>
      </c>
      <c r="B23" s="47"/>
    </row>
    <row r="24" spans="1:2" s="48" customFormat="1" ht="15" customHeight="1" x14ac:dyDescent="0.25">
      <c r="A24" s="49" t="s">
        <v>64</v>
      </c>
      <c r="B24" s="47"/>
    </row>
    <row r="25" spans="1:2" x14ac:dyDescent="0.25">
      <c r="A25" s="49" t="s">
        <v>65</v>
      </c>
      <c r="B25" s="50"/>
    </row>
    <row r="26" spans="1:2" x14ac:dyDescent="0.25">
      <c r="A26" s="49" t="s">
        <v>66</v>
      </c>
      <c r="B26" s="50"/>
    </row>
    <row r="27" spans="1:2" x14ac:dyDescent="0.25">
      <c r="A27" s="49" t="s">
        <v>67</v>
      </c>
      <c r="B27" s="50"/>
    </row>
    <row r="28" spans="1:2" x14ac:dyDescent="0.25">
      <c r="A28" s="49" t="s">
        <v>68</v>
      </c>
      <c r="B28" s="50"/>
    </row>
    <row r="29" spans="1:2" x14ac:dyDescent="0.25">
      <c r="A29" s="49" t="s">
        <v>69</v>
      </c>
      <c r="B29" s="50"/>
    </row>
    <row r="30" spans="1:2" x14ac:dyDescent="0.25">
      <c r="A30" s="49" t="s">
        <v>70</v>
      </c>
      <c r="B30" s="50"/>
    </row>
    <row r="34" spans="1:1" s="31" customFormat="1" x14ac:dyDescent="0.25">
      <c r="A34" s="51" t="s">
        <v>54</v>
      </c>
    </row>
    <row r="35" spans="1:1" s="31" customFormat="1" x14ac:dyDescent="0.25">
      <c r="A35" s="51" t="s">
        <v>71</v>
      </c>
    </row>
    <row r="36" spans="1:1" s="31" customFormat="1" x14ac:dyDescent="0.25">
      <c r="A36" s="51" t="s">
        <v>72</v>
      </c>
    </row>
    <row r="37" spans="1:1" s="31" customFormat="1" x14ac:dyDescent="0.25">
      <c r="A37" s="51"/>
    </row>
    <row r="38" spans="1:1" s="31" customFormat="1" x14ac:dyDescent="0.25">
      <c r="A38" s="51" t="s">
        <v>73</v>
      </c>
    </row>
    <row r="39" spans="1:1" s="31" customFormat="1" x14ac:dyDescent="0.25">
      <c r="A39" s="51" t="s">
        <v>53</v>
      </c>
    </row>
    <row r="40" spans="1:1" s="31" customFormat="1" x14ac:dyDescent="0.25">
      <c r="A40" s="51" t="s">
        <v>74</v>
      </c>
    </row>
    <row r="41" spans="1:1" s="31" customFormat="1" x14ac:dyDescent="0.25">
      <c r="A41" s="52" t="s">
        <v>75</v>
      </c>
    </row>
    <row r="42" spans="1:1" s="31" customFormat="1" x14ac:dyDescent="0.25">
      <c r="A42" s="51"/>
    </row>
    <row r="43" spans="1:1" s="31" customFormat="1" x14ac:dyDescent="0.25">
      <c r="A43" s="51" t="s">
        <v>76</v>
      </c>
    </row>
  </sheetData>
  <mergeCells count="1">
    <mergeCell ref="A4:B5"/>
  </mergeCells>
  <hyperlinks>
    <hyperlink ref="A41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9"/>
  <sheetViews>
    <sheetView workbookViewId="0">
      <selection sqref="A1:A2"/>
    </sheetView>
  </sheetViews>
  <sheetFormatPr baseColWidth="10" defaultColWidth="11.44140625" defaultRowHeight="14.4" x14ac:dyDescent="0.3"/>
  <cols>
    <col min="1" max="1" width="52.6640625" style="62" customWidth="1"/>
    <col min="2" max="2" width="70.6640625" style="62" customWidth="1"/>
    <col min="3" max="16384" width="11.44140625" style="54"/>
  </cols>
  <sheetData>
    <row r="1" spans="1:2" x14ac:dyDescent="0.3">
      <c r="A1" s="67" t="s">
        <v>77</v>
      </c>
      <c r="B1" s="69" t="s">
        <v>78</v>
      </c>
    </row>
    <row r="2" spans="1:2" x14ac:dyDescent="0.3">
      <c r="A2" s="68"/>
      <c r="B2" s="70"/>
    </row>
    <row r="3" spans="1:2" x14ac:dyDescent="0.3">
      <c r="A3" s="55" t="s">
        <v>18</v>
      </c>
      <c r="B3" s="56" t="s">
        <v>79</v>
      </c>
    </row>
    <row r="4" spans="1:2" x14ac:dyDescent="0.3">
      <c r="A4" s="57" t="s">
        <v>25</v>
      </c>
      <c r="B4" s="58" t="s">
        <v>80</v>
      </c>
    </row>
    <row r="5" spans="1:2" ht="28.8" x14ac:dyDescent="0.3">
      <c r="A5" s="57" t="s">
        <v>19</v>
      </c>
      <c r="B5" s="58" t="s">
        <v>81</v>
      </c>
    </row>
    <row r="6" spans="1:2" ht="28.8" x14ac:dyDescent="0.3">
      <c r="A6" s="57" t="s">
        <v>26</v>
      </c>
      <c r="B6" s="59" t="s">
        <v>82</v>
      </c>
    </row>
    <row r="7" spans="1:2" x14ac:dyDescent="0.3">
      <c r="A7" s="57" t="s">
        <v>20</v>
      </c>
      <c r="B7" s="58" t="s">
        <v>83</v>
      </c>
    </row>
    <row r="8" spans="1:2" ht="28.8" x14ac:dyDescent="0.3">
      <c r="A8" s="57" t="s">
        <v>21</v>
      </c>
      <c r="B8" s="58" t="s">
        <v>84</v>
      </c>
    </row>
    <row r="9" spans="1:2" ht="43.2" x14ac:dyDescent="0.3">
      <c r="A9" s="57" t="s">
        <v>22</v>
      </c>
      <c r="B9" s="58" t="s">
        <v>85</v>
      </c>
    </row>
    <row r="10" spans="1:2" ht="16.2" x14ac:dyDescent="0.3">
      <c r="A10" s="57" t="s">
        <v>86</v>
      </c>
      <c r="B10" s="58" t="s">
        <v>87</v>
      </c>
    </row>
    <row r="11" spans="1:2" ht="43.2" x14ac:dyDescent="0.3">
      <c r="A11" s="57" t="s">
        <v>23</v>
      </c>
      <c r="B11" s="58" t="s">
        <v>88</v>
      </c>
    </row>
    <row r="12" spans="1:2" ht="16.2" x14ac:dyDescent="0.3">
      <c r="A12" s="57" t="s">
        <v>89</v>
      </c>
      <c r="B12" s="58" t="s">
        <v>90</v>
      </c>
    </row>
    <row r="13" spans="1:2" ht="28.8" x14ac:dyDescent="0.3">
      <c r="A13" s="57" t="s">
        <v>91</v>
      </c>
      <c r="B13" s="58" t="s">
        <v>92</v>
      </c>
    </row>
    <row r="14" spans="1:2" ht="15" customHeight="1" x14ac:dyDescent="0.3">
      <c r="A14" s="57" t="s">
        <v>27</v>
      </c>
      <c r="B14" s="58" t="s">
        <v>93</v>
      </c>
    </row>
    <row r="15" spans="1:2" ht="15" customHeight="1" x14ac:dyDescent="0.3">
      <c r="A15" s="57" t="s">
        <v>28</v>
      </c>
      <c r="B15" s="58" t="s">
        <v>94</v>
      </c>
    </row>
    <row r="16" spans="1:2" x14ac:dyDescent="0.3">
      <c r="A16" s="57" t="s">
        <v>29</v>
      </c>
      <c r="B16" s="58" t="s">
        <v>95</v>
      </c>
    </row>
    <row r="17" spans="1:2" ht="28.8" x14ac:dyDescent="0.3">
      <c r="A17" s="57" t="s">
        <v>30</v>
      </c>
      <c r="B17" s="58" t="s">
        <v>96</v>
      </c>
    </row>
    <row r="18" spans="1:2" x14ac:dyDescent="0.3">
      <c r="A18" s="57" t="s">
        <v>31</v>
      </c>
      <c r="B18" s="58" t="s">
        <v>97</v>
      </c>
    </row>
    <row r="19" spans="1:2" x14ac:dyDescent="0.3">
      <c r="A19" s="57" t="s">
        <v>32</v>
      </c>
      <c r="B19" s="58" t="s">
        <v>98</v>
      </c>
    </row>
    <row r="20" spans="1:2" ht="28.8" x14ac:dyDescent="0.3">
      <c r="A20" s="57" t="s">
        <v>33</v>
      </c>
      <c r="B20" s="58" t="s">
        <v>99</v>
      </c>
    </row>
    <row r="21" spans="1:2" x14ac:dyDescent="0.3">
      <c r="A21" s="57" t="s">
        <v>34</v>
      </c>
      <c r="B21" s="58" t="s">
        <v>98</v>
      </c>
    </row>
    <row r="22" spans="1:2" ht="16.2" x14ac:dyDescent="0.3">
      <c r="A22" s="57" t="s">
        <v>100</v>
      </c>
      <c r="B22" s="58" t="s">
        <v>101</v>
      </c>
    </row>
    <row r="23" spans="1:2" ht="28.8" x14ac:dyDescent="0.3">
      <c r="A23" s="57" t="s">
        <v>102</v>
      </c>
      <c r="B23" s="58" t="s">
        <v>103</v>
      </c>
    </row>
    <row r="24" spans="1:2" ht="28.8" x14ac:dyDescent="0.3">
      <c r="A24" s="57" t="s">
        <v>35</v>
      </c>
      <c r="B24" s="58" t="s">
        <v>104</v>
      </c>
    </row>
    <row r="25" spans="1:2" ht="28.8" x14ac:dyDescent="0.3">
      <c r="A25" s="57" t="s">
        <v>36</v>
      </c>
      <c r="B25" s="58" t="s">
        <v>105</v>
      </c>
    </row>
    <row r="26" spans="1:2" ht="28.8" x14ac:dyDescent="0.3">
      <c r="A26" s="57" t="s">
        <v>37</v>
      </c>
      <c r="B26" s="58" t="s">
        <v>106</v>
      </c>
    </row>
    <row r="27" spans="1:2" ht="28.8" x14ac:dyDescent="0.3">
      <c r="A27" s="57" t="s">
        <v>38</v>
      </c>
      <c r="B27" s="58" t="s">
        <v>107</v>
      </c>
    </row>
    <row r="28" spans="1:2" ht="28.8" x14ac:dyDescent="0.3">
      <c r="A28" s="57" t="s">
        <v>39</v>
      </c>
      <c r="B28" s="58" t="s">
        <v>108</v>
      </c>
    </row>
    <row r="29" spans="1:2" ht="28.8" x14ac:dyDescent="0.3">
      <c r="A29" s="57" t="s">
        <v>40</v>
      </c>
      <c r="B29" s="58" t="s">
        <v>109</v>
      </c>
    </row>
    <row r="30" spans="1:2" ht="28.8" x14ac:dyDescent="0.3">
      <c r="A30" s="57" t="s">
        <v>41</v>
      </c>
      <c r="B30" s="58" t="s">
        <v>110</v>
      </c>
    </row>
    <row r="31" spans="1:2" ht="28.8" x14ac:dyDescent="0.3">
      <c r="A31" s="57" t="s">
        <v>42</v>
      </c>
      <c r="B31" s="58" t="s">
        <v>111</v>
      </c>
    </row>
    <row r="32" spans="1:2" ht="28.8" x14ac:dyDescent="0.3">
      <c r="A32" s="57" t="s">
        <v>43</v>
      </c>
      <c r="B32" s="58" t="s">
        <v>112</v>
      </c>
    </row>
    <row r="33" spans="1:2" ht="28.8" x14ac:dyDescent="0.3">
      <c r="A33" s="57" t="s">
        <v>44</v>
      </c>
      <c r="B33" s="58" t="s">
        <v>113</v>
      </c>
    </row>
    <row r="34" spans="1:2" x14ac:dyDescent="0.3">
      <c r="A34" s="57" t="s">
        <v>45</v>
      </c>
      <c r="B34" s="58" t="s">
        <v>114</v>
      </c>
    </row>
    <row r="35" spans="1:2" x14ac:dyDescent="0.3">
      <c r="A35" s="57" t="s">
        <v>46</v>
      </c>
      <c r="B35" s="58" t="s">
        <v>115</v>
      </c>
    </row>
    <row r="36" spans="1:2" x14ac:dyDescent="0.3">
      <c r="A36" s="57" t="s">
        <v>47</v>
      </c>
      <c r="B36" s="58" t="s">
        <v>116</v>
      </c>
    </row>
    <row r="37" spans="1:2" ht="28.8" x14ac:dyDescent="0.3">
      <c r="A37" s="57" t="s">
        <v>48</v>
      </c>
      <c r="B37" s="58" t="s">
        <v>117</v>
      </c>
    </row>
    <row r="38" spans="1:2" x14ac:dyDescent="0.3">
      <c r="A38" s="57" t="s">
        <v>118</v>
      </c>
      <c r="B38" s="58" t="s">
        <v>119</v>
      </c>
    </row>
    <row r="39" spans="1:2" x14ac:dyDescent="0.3">
      <c r="A39" s="60" t="s">
        <v>120</v>
      </c>
      <c r="B39" s="61" t="s">
        <v>121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3" width="17.77734375" style="1" customWidth="1"/>
    <col min="4" max="4" width="15.77734375" style="1" customWidth="1"/>
    <col min="5" max="6" width="17.77734375" style="1" customWidth="1"/>
    <col min="7" max="8" width="21.77734375" style="1" customWidth="1"/>
    <col min="9" max="9" width="24.77734375" style="1" customWidth="1"/>
    <col min="10" max="16384" width="11.5546875" style="1"/>
  </cols>
  <sheetData>
    <row r="1" spans="1:9" ht="49.95" customHeight="1" x14ac:dyDescent="0.25">
      <c r="A1" s="2" t="s">
        <v>18</v>
      </c>
      <c r="B1" s="2" t="s">
        <v>19</v>
      </c>
      <c r="C1" s="2" t="s">
        <v>20</v>
      </c>
      <c r="D1" s="2" t="s">
        <v>21</v>
      </c>
      <c r="E1" s="2" t="s">
        <v>22</v>
      </c>
      <c r="F1" s="2" t="s">
        <v>23</v>
      </c>
      <c r="G1" s="2" t="s">
        <v>49</v>
      </c>
      <c r="H1" s="2" t="s">
        <v>50</v>
      </c>
      <c r="I1" s="2" t="s">
        <v>51</v>
      </c>
    </row>
    <row r="2" spans="1:9" ht="15" customHeight="1" x14ac:dyDescent="0.3">
      <c r="A2" s="5">
        <v>11</v>
      </c>
      <c r="B2" s="5" t="s">
        <v>0</v>
      </c>
      <c r="C2" s="6">
        <v>6786.5373853298097</v>
      </c>
      <c r="D2" s="7">
        <f t="shared" ref="D2:D9" si="0">C2/$C$11</f>
        <v>0.60971497529295049</v>
      </c>
      <c r="E2" s="6">
        <v>271273</v>
      </c>
      <c r="F2" s="6">
        <v>87703</v>
      </c>
      <c r="G2" s="6">
        <f>(C2*10000)/E2</f>
        <v>250.17371376177539</v>
      </c>
      <c r="H2" s="6">
        <f>(C2*10000)/F2</f>
        <v>773.80903564642142</v>
      </c>
      <c r="I2" s="6">
        <f>(C2*10000)/(E2+F2)</f>
        <v>189.05267720766318</v>
      </c>
    </row>
    <row r="3" spans="1:9" ht="15" customHeight="1" x14ac:dyDescent="0.3">
      <c r="A3" s="8">
        <v>12</v>
      </c>
      <c r="B3" s="8" t="s">
        <v>1</v>
      </c>
      <c r="C3" s="9">
        <v>1219.5935436398699</v>
      </c>
      <c r="D3" s="10">
        <f t="shared" si="0"/>
        <v>0.1095705225075818</v>
      </c>
      <c r="E3" s="9">
        <v>3103</v>
      </c>
      <c r="F3" s="9">
        <v>53639</v>
      </c>
      <c r="G3" s="9">
        <f t="shared" ref="G3:G8" si="1">(C3*10000)/E3</f>
        <v>3930.3691383817918</v>
      </c>
      <c r="H3" s="9">
        <f t="shared" ref="H3:H8" si="2">(C3*10000)/F3</f>
        <v>227.37067127274372</v>
      </c>
      <c r="I3" s="9">
        <f t="shared" ref="I3:I8" si="3">(C3*10000)/(E3+F3)</f>
        <v>214.93665074193191</v>
      </c>
    </row>
    <row r="4" spans="1:9" ht="15" customHeight="1" x14ac:dyDescent="0.3">
      <c r="A4" s="8">
        <v>13</v>
      </c>
      <c r="B4" s="8" t="s">
        <v>2</v>
      </c>
      <c r="C4" s="9">
        <v>310.28335489325701</v>
      </c>
      <c r="D4" s="10">
        <f t="shared" si="0"/>
        <v>2.7876426124389803E-2</v>
      </c>
      <c r="E4" s="9">
        <v>10400</v>
      </c>
      <c r="F4" s="9">
        <v>17565</v>
      </c>
      <c r="G4" s="9">
        <f t="shared" si="1"/>
        <v>298.34937970505479</v>
      </c>
      <c r="H4" s="9">
        <f t="shared" si="2"/>
        <v>176.64865066510504</v>
      </c>
      <c r="I4" s="9">
        <f t="shared" si="3"/>
        <v>110.95417661121294</v>
      </c>
    </row>
    <row r="5" spans="1:9" ht="15" customHeight="1" x14ac:dyDescent="0.3">
      <c r="A5" s="8">
        <v>14</v>
      </c>
      <c r="B5" s="8" t="s">
        <v>3</v>
      </c>
      <c r="C5" s="9">
        <v>1034.3804657342801</v>
      </c>
      <c r="D5" s="10">
        <f t="shared" si="0"/>
        <v>9.2930639632516771E-2</v>
      </c>
      <c r="E5" s="9">
        <v>50764</v>
      </c>
      <c r="F5" s="9">
        <v>35158</v>
      </c>
      <c r="G5" s="9">
        <f t="shared" si="1"/>
        <v>203.7626006095422</v>
      </c>
      <c r="H5" s="9">
        <f t="shared" si="2"/>
        <v>294.20913184318795</v>
      </c>
      <c r="I5" s="9">
        <f t="shared" si="3"/>
        <v>120.38598563048812</v>
      </c>
    </row>
    <row r="6" spans="1:9" ht="15" customHeight="1" x14ac:dyDescent="0.3">
      <c r="A6" s="8">
        <v>15</v>
      </c>
      <c r="B6" s="8" t="s">
        <v>4</v>
      </c>
      <c r="C6" s="9">
        <v>1708.4157362530998</v>
      </c>
      <c r="D6" s="10">
        <f t="shared" si="0"/>
        <v>0.15348720551828582</v>
      </c>
      <c r="E6" s="9">
        <v>3791</v>
      </c>
      <c r="F6" s="9">
        <v>33658</v>
      </c>
      <c r="G6" s="9">
        <f t="shared" si="1"/>
        <v>4506.5041842603532</v>
      </c>
      <c r="H6" s="9">
        <f t="shared" si="2"/>
        <v>507.58088307478158</v>
      </c>
      <c r="I6" s="9">
        <f t="shared" si="3"/>
        <v>456.19795889158587</v>
      </c>
    </row>
    <row r="7" spans="1:9" ht="15" customHeight="1" x14ac:dyDescent="0.3">
      <c r="A7" s="8">
        <v>16</v>
      </c>
      <c r="B7" s="8" t="s">
        <v>5</v>
      </c>
      <c r="C7" s="9">
        <v>25.172612483069003</v>
      </c>
      <c r="D7" s="10">
        <f t="shared" si="0"/>
        <v>2.2615537094587967E-3</v>
      </c>
      <c r="E7" s="9">
        <v>215</v>
      </c>
      <c r="F7" s="9">
        <v>32</v>
      </c>
      <c r="G7" s="9">
        <f t="shared" si="1"/>
        <v>1170.8191852590235</v>
      </c>
      <c r="H7" s="9">
        <f t="shared" si="2"/>
        <v>7866.4414009590637</v>
      </c>
      <c r="I7" s="9">
        <f t="shared" si="3"/>
        <v>1019.1341086262754</v>
      </c>
    </row>
    <row r="8" spans="1:9" ht="15" customHeight="1" x14ac:dyDescent="0.3">
      <c r="A8" s="8">
        <v>17</v>
      </c>
      <c r="B8" s="8" t="s">
        <v>6</v>
      </c>
      <c r="C8" s="9">
        <v>44.147527092927604</v>
      </c>
      <c r="D8" s="10">
        <f t="shared" si="0"/>
        <v>3.9662948662001797E-3</v>
      </c>
      <c r="E8" s="9">
        <v>19</v>
      </c>
      <c r="F8" s="9">
        <v>105</v>
      </c>
      <c r="G8" s="9">
        <f t="shared" si="1"/>
        <v>23235.540575225052</v>
      </c>
      <c r="H8" s="9">
        <f t="shared" si="2"/>
        <v>4204.5263898026287</v>
      </c>
      <c r="I8" s="9">
        <f t="shared" si="3"/>
        <v>3560.2844429780325</v>
      </c>
    </row>
    <row r="9" spans="1:9" ht="15" customHeight="1" x14ac:dyDescent="0.3">
      <c r="A9" s="8">
        <v>18</v>
      </c>
      <c r="B9" s="8" t="s">
        <v>7</v>
      </c>
      <c r="C9" s="9">
        <v>2.1413448153110903</v>
      </c>
      <c r="D9" s="10">
        <f t="shared" si="0"/>
        <v>1.9238234861615507E-4</v>
      </c>
      <c r="E9" s="9">
        <v>0</v>
      </c>
      <c r="F9" s="9">
        <v>0</v>
      </c>
      <c r="G9" s="9">
        <v>0</v>
      </c>
      <c r="H9" s="9">
        <v>0</v>
      </c>
      <c r="I9" s="9">
        <v>0</v>
      </c>
    </row>
    <row r="10" spans="1:9" ht="15" customHeight="1" x14ac:dyDescent="0.3">
      <c r="A10" s="8">
        <v>19</v>
      </c>
      <c r="B10" s="8" t="s">
        <v>8</v>
      </c>
      <c r="C10" s="13" t="s">
        <v>52</v>
      </c>
      <c r="D10" s="13" t="s">
        <v>52</v>
      </c>
      <c r="E10" s="13" t="s">
        <v>52</v>
      </c>
      <c r="F10" s="13" t="s">
        <v>52</v>
      </c>
      <c r="G10" s="13" t="s">
        <v>52</v>
      </c>
      <c r="H10" s="13" t="s">
        <v>52</v>
      </c>
      <c r="I10" s="13" t="s">
        <v>52</v>
      </c>
    </row>
    <row r="11" spans="1:9" ht="15" customHeight="1" x14ac:dyDescent="0.25">
      <c r="A11" s="71"/>
      <c r="B11" s="71"/>
      <c r="C11" s="11">
        <f>SUM(C2:C10)</f>
        <v>11130.671970241627</v>
      </c>
      <c r="D11" s="12"/>
      <c r="E11" s="11">
        <f>SUM(E2:E10)</f>
        <v>339565</v>
      </c>
      <c r="F11" s="11">
        <f>SUM(F2:F10)</f>
        <v>227860</v>
      </c>
      <c r="G11" s="11">
        <f>(C11*10000)/E11</f>
        <v>327.79208605838727</v>
      </c>
      <c r="H11" s="11">
        <f>(C11*10000)/F11</f>
        <v>488.48731546746365</v>
      </c>
      <c r="I11" s="11">
        <f>(C11*10000)/(E11+F11)</f>
        <v>196.16111327914047</v>
      </c>
    </row>
    <row r="12" spans="1:9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3" width="17.77734375" style="1" customWidth="1"/>
    <col min="4" max="4" width="15.77734375" style="1" customWidth="1"/>
    <col min="5" max="6" width="17.77734375" style="1" customWidth="1"/>
    <col min="7" max="8" width="21.77734375" style="1" customWidth="1"/>
    <col min="9" max="9" width="24.77734375" style="1" customWidth="1"/>
    <col min="10" max="16384" width="11.5546875" style="1"/>
  </cols>
  <sheetData>
    <row r="1" spans="1:9" ht="49.95" customHeight="1" x14ac:dyDescent="0.25">
      <c r="A1" s="2" t="s">
        <v>25</v>
      </c>
      <c r="B1" s="2" t="s">
        <v>26</v>
      </c>
      <c r="C1" s="2" t="s">
        <v>20</v>
      </c>
      <c r="D1" s="2" t="s">
        <v>21</v>
      </c>
      <c r="E1" s="2" t="s">
        <v>22</v>
      </c>
      <c r="F1" s="2" t="s">
        <v>23</v>
      </c>
      <c r="G1" s="2" t="s">
        <v>49</v>
      </c>
      <c r="H1" s="2" t="s">
        <v>50</v>
      </c>
      <c r="I1" s="2" t="s">
        <v>51</v>
      </c>
    </row>
    <row r="2" spans="1:9" ht="15" customHeight="1" x14ac:dyDescent="0.3">
      <c r="A2" s="5">
        <v>11</v>
      </c>
      <c r="B2" s="5" t="s">
        <v>9</v>
      </c>
      <c r="C2" s="14" t="s">
        <v>52</v>
      </c>
      <c r="D2" s="14" t="s">
        <v>52</v>
      </c>
      <c r="E2" s="14" t="s">
        <v>52</v>
      </c>
      <c r="F2" s="14" t="s">
        <v>52</v>
      </c>
      <c r="G2" s="14" t="s">
        <v>52</v>
      </c>
      <c r="H2" s="14" t="s">
        <v>52</v>
      </c>
      <c r="I2" s="14" t="s">
        <v>52</v>
      </c>
    </row>
    <row r="3" spans="1:9" ht="15" customHeight="1" x14ac:dyDescent="0.3">
      <c r="A3" s="8">
        <v>12</v>
      </c>
      <c r="B3" s="8" t="s">
        <v>10</v>
      </c>
      <c r="C3" s="9">
        <v>6555.38415593842</v>
      </c>
      <c r="D3" s="10">
        <f>C3/$C$11</f>
        <v>0.58894774488589119</v>
      </c>
      <c r="E3" s="9">
        <v>244369</v>
      </c>
      <c r="F3" s="9">
        <v>185203</v>
      </c>
      <c r="G3" s="9">
        <f t="shared" ref="G3:G10" si="0">(C3*10000)/E3</f>
        <v>268.25760042961338</v>
      </c>
      <c r="H3" s="9">
        <f t="shared" ref="H3:H10" si="1">(C3*10000)/F3</f>
        <v>353.95669378673239</v>
      </c>
      <c r="I3" s="9">
        <f t="shared" ref="I3:I10" si="2">(C3*10000)/(E3+F3)</f>
        <v>152.60268723144011</v>
      </c>
    </row>
    <row r="4" spans="1:9" ht="15" customHeight="1" x14ac:dyDescent="0.3">
      <c r="A4" s="8">
        <v>13</v>
      </c>
      <c r="B4" s="8" t="s">
        <v>11</v>
      </c>
      <c r="C4" s="13" t="s">
        <v>52</v>
      </c>
      <c r="D4" s="13" t="s">
        <v>52</v>
      </c>
      <c r="E4" s="13" t="s">
        <v>52</v>
      </c>
      <c r="F4" s="13" t="s">
        <v>52</v>
      </c>
      <c r="G4" s="13" t="s">
        <v>52</v>
      </c>
      <c r="H4" s="13" t="s">
        <v>52</v>
      </c>
      <c r="I4" s="13" t="s">
        <v>52</v>
      </c>
    </row>
    <row r="5" spans="1:9" ht="15" customHeight="1" x14ac:dyDescent="0.3">
      <c r="A5" s="8">
        <v>21</v>
      </c>
      <c r="B5" s="8" t="s">
        <v>12</v>
      </c>
      <c r="C5" s="9">
        <v>862.530773568977</v>
      </c>
      <c r="D5" s="10">
        <f>C5/$C$11</f>
        <v>7.7491347860667484E-2</v>
      </c>
      <c r="E5" s="9">
        <v>25254</v>
      </c>
      <c r="F5" s="9">
        <v>12070</v>
      </c>
      <c r="G5" s="9">
        <f t="shared" si="0"/>
        <v>341.54224026648336</v>
      </c>
      <c r="H5" s="9">
        <f t="shared" si="1"/>
        <v>714.60710320544911</v>
      </c>
      <c r="I5" s="9">
        <f t="shared" si="2"/>
        <v>231.09280183500618</v>
      </c>
    </row>
    <row r="6" spans="1:9" ht="15" customHeight="1" x14ac:dyDescent="0.3">
      <c r="A6" s="8">
        <v>22</v>
      </c>
      <c r="B6" s="8" t="s">
        <v>13</v>
      </c>
      <c r="C6" s="9">
        <v>1232.7044361184501</v>
      </c>
      <c r="D6" s="10">
        <f>C6/$C$11</f>
        <v>0.11074842915271786</v>
      </c>
      <c r="E6" s="9">
        <v>28260</v>
      </c>
      <c r="F6" s="9">
        <v>15369</v>
      </c>
      <c r="G6" s="9">
        <f t="shared" si="0"/>
        <v>436.2011451233015</v>
      </c>
      <c r="H6" s="9">
        <f t="shared" si="1"/>
        <v>802.07198654333399</v>
      </c>
      <c r="I6" s="9">
        <f t="shared" si="2"/>
        <v>282.54244564818129</v>
      </c>
    </row>
    <row r="7" spans="1:9" ht="15" customHeight="1" x14ac:dyDescent="0.3">
      <c r="A7" s="8">
        <v>23</v>
      </c>
      <c r="B7" s="8" t="s">
        <v>14</v>
      </c>
      <c r="C7" s="9">
        <v>945.18990364877504</v>
      </c>
      <c r="D7" s="10">
        <f>C7/$C$11</f>
        <v>8.49175958267194E-2</v>
      </c>
      <c r="E7" s="9">
        <v>18058</v>
      </c>
      <c r="F7" s="9">
        <v>5014</v>
      </c>
      <c r="G7" s="9">
        <f t="shared" si="0"/>
        <v>523.41892991957866</v>
      </c>
      <c r="H7" s="9">
        <f t="shared" si="1"/>
        <v>1885.1015230330577</v>
      </c>
      <c r="I7" s="9">
        <f t="shared" si="2"/>
        <v>409.66968778119588</v>
      </c>
    </row>
    <row r="8" spans="1:9" ht="15" customHeight="1" x14ac:dyDescent="0.3">
      <c r="A8" s="8">
        <v>31</v>
      </c>
      <c r="B8" s="8" t="s">
        <v>15</v>
      </c>
      <c r="C8" s="9">
        <v>328.38169010329</v>
      </c>
      <c r="D8" s="10">
        <f>C8/$C$11</f>
        <v>2.9502413778901497E-2</v>
      </c>
      <c r="E8" s="9">
        <v>7613</v>
      </c>
      <c r="F8" s="9">
        <v>4155</v>
      </c>
      <c r="G8" s="9">
        <f t="shared" si="0"/>
        <v>431.34334704228291</v>
      </c>
      <c r="H8" s="9">
        <f t="shared" si="1"/>
        <v>790.3289773845728</v>
      </c>
      <c r="I8" s="9">
        <f t="shared" si="2"/>
        <v>279.04630362278209</v>
      </c>
    </row>
    <row r="9" spans="1:9" ht="15" customHeight="1" x14ac:dyDescent="0.3">
      <c r="A9" s="8">
        <v>32</v>
      </c>
      <c r="B9" s="8" t="s">
        <v>16</v>
      </c>
      <c r="C9" s="13" t="s">
        <v>52</v>
      </c>
      <c r="D9" s="13" t="s">
        <v>52</v>
      </c>
      <c r="E9" s="13" t="s">
        <v>52</v>
      </c>
      <c r="F9" s="13" t="s">
        <v>52</v>
      </c>
      <c r="G9" s="13" t="s">
        <v>52</v>
      </c>
      <c r="H9" s="13" t="s">
        <v>52</v>
      </c>
      <c r="I9" s="13" t="s">
        <v>52</v>
      </c>
    </row>
    <row r="10" spans="1:9" ht="15" customHeight="1" x14ac:dyDescent="0.3">
      <c r="A10" s="8">
        <v>33</v>
      </c>
      <c r="B10" s="8" t="s">
        <v>17</v>
      </c>
      <c r="C10" s="9">
        <v>1206.48101086374</v>
      </c>
      <c r="D10" s="10">
        <f>C10/$C$11</f>
        <v>0.10839246849510262</v>
      </c>
      <c r="E10" s="9">
        <v>16011</v>
      </c>
      <c r="F10" s="9">
        <v>6049</v>
      </c>
      <c r="G10" s="9">
        <f t="shared" si="0"/>
        <v>753.53257814236463</v>
      </c>
      <c r="H10" s="9">
        <f t="shared" si="1"/>
        <v>1994.5131606277732</v>
      </c>
      <c r="I10" s="9">
        <f t="shared" si="2"/>
        <v>546.90888978410703</v>
      </c>
    </row>
    <row r="11" spans="1:9" ht="15" customHeight="1" x14ac:dyDescent="0.25">
      <c r="A11" s="71"/>
      <c r="B11" s="71"/>
      <c r="C11" s="11">
        <f>SUM(C2:C10)</f>
        <v>11130.671970241652</v>
      </c>
      <c r="D11" s="12"/>
      <c r="E11" s="11">
        <f>SUM(E2:E10)</f>
        <v>339565</v>
      </c>
      <c r="F11" s="11">
        <f>SUM(F2:F10)</f>
        <v>227860</v>
      </c>
      <c r="G11" s="11">
        <f>(C11*10000)/E11</f>
        <v>327.79208605838801</v>
      </c>
      <c r="H11" s="11">
        <f>(C11*10000)/F11</f>
        <v>488.48731546746478</v>
      </c>
      <c r="I11" s="11">
        <f>(C11*10000)/(E11+F11)</f>
        <v>196.16111327914089</v>
      </c>
    </row>
    <row r="12" spans="1:9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4" width="26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18</v>
      </c>
      <c r="B1" s="2" t="s">
        <v>19</v>
      </c>
      <c r="C1" s="2" t="s">
        <v>27</v>
      </c>
      <c r="D1" s="2" t="s">
        <v>28</v>
      </c>
      <c r="E1" s="2" t="s">
        <v>29</v>
      </c>
      <c r="F1" s="2" t="s">
        <v>30</v>
      </c>
      <c r="G1" s="2" t="s">
        <v>31</v>
      </c>
      <c r="H1" s="2" t="s">
        <v>32</v>
      </c>
      <c r="I1" s="2" t="s">
        <v>33</v>
      </c>
      <c r="J1" s="2" t="s">
        <v>34</v>
      </c>
    </row>
    <row r="2" spans="1:10" ht="15" customHeight="1" x14ac:dyDescent="0.3">
      <c r="A2" s="5">
        <v>11</v>
      </c>
      <c r="B2" s="5" t="s">
        <v>0</v>
      </c>
      <c r="C2" s="15">
        <v>499.72483316319699</v>
      </c>
      <c r="D2" s="15">
        <v>1055.0996802872601</v>
      </c>
      <c r="E2" s="15">
        <v>5731.4377050425501</v>
      </c>
      <c r="F2" s="15">
        <v>555.37484712406308</v>
      </c>
      <c r="G2" s="15">
        <v>499.72483316319699</v>
      </c>
      <c r="H2" s="16">
        <f>E2/SUM($E2:$G2)</f>
        <v>0.84453048434271827</v>
      </c>
      <c r="I2" s="16">
        <f t="shared" ref="I2:J2" si="0">F2/SUM($E2:$G2)</f>
        <v>8.1834787844032947E-2</v>
      </c>
      <c r="J2" s="16">
        <f t="shared" si="0"/>
        <v>7.3634727813248688E-2</v>
      </c>
    </row>
    <row r="3" spans="1:10" ht="15" customHeight="1" x14ac:dyDescent="0.3">
      <c r="A3" s="8">
        <v>12</v>
      </c>
      <c r="B3" s="8" t="s">
        <v>1</v>
      </c>
      <c r="C3" s="17">
        <v>312.819869098205</v>
      </c>
      <c r="D3" s="17">
        <v>414.63515936531496</v>
      </c>
      <c r="E3" s="17">
        <v>804.95838427455499</v>
      </c>
      <c r="F3" s="17">
        <v>101.81529026710996</v>
      </c>
      <c r="G3" s="17">
        <v>312.819869098205</v>
      </c>
      <c r="H3" s="18">
        <f t="shared" ref="H3:H11" si="1">E3/SUM($E3:$G3)</f>
        <v>0.66002184782986084</v>
      </c>
      <c r="I3" s="18">
        <f t="shared" ref="I3:I11" si="2">F3/SUM($E3:$G3)</f>
        <v>8.348296922205968E-2</v>
      </c>
      <c r="J3" s="18">
        <f t="shared" ref="J3:J11" si="3">G3/SUM($E3:$G3)</f>
        <v>0.25649518294807949</v>
      </c>
    </row>
    <row r="4" spans="1:10" ht="15" customHeight="1" x14ac:dyDescent="0.3">
      <c r="A4" s="8">
        <v>13</v>
      </c>
      <c r="B4" s="8" t="s">
        <v>2</v>
      </c>
      <c r="C4" s="17">
        <v>38.846702861527</v>
      </c>
      <c r="D4" s="17">
        <v>65.279691164232801</v>
      </c>
      <c r="E4" s="17">
        <v>245.0036637290242</v>
      </c>
      <c r="F4" s="17">
        <v>26.432988302705802</v>
      </c>
      <c r="G4" s="17">
        <v>38.846702861527</v>
      </c>
      <c r="H4" s="18">
        <f t="shared" si="1"/>
        <v>0.78961265522383517</v>
      </c>
      <c r="I4" s="18">
        <f t="shared" si="2"/>
        <v>8.5189836598870167E-2</v>
      </c>
      <c r="J4" s="18">
        <f t="shared" si="3"/>
        <v>0.1251975081772948</v>
      </c>
    </row>
    <row r="5" spans="1:10" ht="15" customHeight="1" x14ac:dyDescent="0.3">
      <c r="A5" s="8">
        <v>14</v>
      </c>
      <c r="B5" s="8" t="s">
        <v>3</v>
      </c>
      <c r="C5" s="17">
        <v>29.448153595863602</v>
      </c>
      <c r="D5" s="17">
        <v>55.156883271974195</v>
      </c>
      <c r="E5" s="17">
        <v>979.2235824623059</v>
      </c>
      <c r="F5" s="17">
        <v>25.708729676110593</v>
      </c>
      <c r="G5" s="17">
        <v>29.448153595863602</v>
      </c>
      <c r="H5" s="18">
        <f t="shared" si="1"/>
        <v>0.94667640670029507</v>
      </c>
      <c r="I5" s="18">
        <f t="shared" si="2"/>
        <v>2.485422968410432E-2</v>
      </c>
      <c r="J5" s="18">
        <f t="shared" si="3"/>
        <v>2.8469363615600683E-2</v>
      </c>
    </row>
    <row r="6" spans="1:10" ht="15" customHeight="1" x14ac:dyDescent="0.3">
      <c r="A6" s="8">
        <v>15</v>
      </c>
      <c r="B6" s="8" t="s">
        <v>4</v>
      </c>
      <c r="C6" s="13" t="s">
        <v>52</v>
      </c>
      <c r="D6" s="13" t="s">
        <v>52</v>
      </c>
      <c r="E6" s="17">
        <v>1708.4157362530998</v>
      </c>
      <c r="F6" s="13" t="s">
        <v>52</v>
      </c>
      <c r="G6" s="13" t="s">
        <v>52</v>
      </c>
      <c r="H6" s="13" t="s">
        <v>52</v>
      </c>
      <c r="I6" s="13" t="s">
        <v>52</v>
      </c>
      <c r="J6" s="13" t="s">
        <v>52</v>
      </c>
    </row>
    <row r="7" spans="1:10" ht="15" customHeight="1" x14ac:dyDescent="0.3">
      <c r="A7" s="8">
        <v>16</v>
      </c>
      <c r="B7" s="8" t="s">
        <v>5</v>
      </c>
      <c r="C7" s="13" t="s">
        <v>52</v>
      </c>
      <c r="D7" s="13" t="s">
        <v>52</v>
      </c>
      <c r="E7" s="17">
        <v>25.172612483069003</v>
      </c>
      <c r="F7" s="13" t="s">
        <v>52</v>
      </c>
      <c r="G7" s="13" t="s">
        <v>52</v>
      </c>
      <c r="H7" s="13" t="s">
        <v>52</v>
      </c>
      <c r="I7" s="13" t="s">
        <v>52</v>
      </c>
      <c r="J7" s="13" t="s">
        <v>52</v>
      </c>
    </row>
    <row r="8" spans="1:10" ht="15" customHeight="1" x14ac:dyDescent="0.3">
      <c r="A8" s="8">
        <v>17</v>
      </c>
      <c r="B8" s="8" t="s">
        <v>6</v>
      </c>
      <c r="C8" s="13" t="s">
        <v>52</v>
      </c>
      <c r="D8" s="13" t="s">
        <v>52</v>
      </c>
      <c r="E8" s="17">
        <v>44.147527092927604</v>
      </c>
      <c r="F8" s="13" t="s">
        <v>52</v>
      </c>
      <c r="G8" s="13" t="s">
        <v>52</v>
      </c>
      <c r="H8" s="13" t="s">
        <v>52</v>
      </c>
      <c r="I8" s="13" t="s">
        <v>52</v>
      </c>
      <c r="J8" s="13" t="s">
        <v>52</v>
      </c>
    </row>
    <row r="9" spans="1:10" ht="15" customHeight="1" x14ac:dyDescent="0.3">
      <c r="A9" s="8">
        <v>18</v>
      </c>
      <c r="B9" s="8" t="s">
        <v>7</v>
      </c>
      <c r="C9" s="13" t="s">
        <v>52</v>
      </c>
      <c r="D9" s="13" t="s">
        <v>52</v>
      </c>
      <c r="E9" s="17">
        <v>2.1413448153110903</v>
      </c>
      <c r="F9" s="13" t="s">
        <v>52</v>
      </c>
      <c r="G9" s="13" t="s">
        <v>52</v>
      </c>
      <c r="H9" s="13" t="s">
        <v>52</v>
      </c>
      <c r="I9" s="13" t="s">
        <v>52</v>
      </c>
      <c r="J9" s="13" t="s">
        <v>52</v>
      </c>
    </row>
    <row r="10" spans="1:10" ht="15" customHeight="1" x14ac:dyDescent="0.3">
      <c r="A10" s="8">
        <v>19</v>
      </c>
      <c r="B10" s="8" t="s">
        <v>8</v>
      </c>
      <c r="C10" s="13" t="s">
        <v>52</v>
      </c>
      <c r="D10" s="13" t="s">
        <v>52</v>
      </c>
      <c r="E10" s="13" t="s">
        <v>52</v>
      </c>
      <c r="F10" s="13" t="s">
        <v>52</v>
      </c>
      <c r="G10" s="13" t="s">
        <v>52</v>
      </c>
      <c r="H10" s="13" t="s">
        <v>52</v>
      </c>
      <c r="I10" s="13" t="s">
        <v>52</v>
      </c>
      <c r="J10" s="13" t="s">
        <v>52</v>
      </c>
    </row>
    <row r="11" spans="1:10" ht="15" customHeight="1" x14ac:dyDescent="0.25">
      <c r="A11" s="71"/>
      <c r="B11" s="71"/>
      <c r="C11" s="11">
        <f>SUM(C2:C10)</f>
        <v>880.83955871879255</v>
      </c>
      <c r="D11" s="11">
        <f t="shared" ref="D11:G11" si="4">SUM(D2:D10)</f>
        <v>1590.1714140887821</v>
      </c>
      <c r="E11" s="11">
        <f t="shared" si="4"/>
        <v>9540.5005561528433</v>
      </c>
      <c r="F11" s="11">
        <f t="shared" si="4"/>
        <v>709.3318553699894</v>
      </c>
      <c r="G11" s="11">
        <f t="shared" si="4"/>
        <v>880.83955871879255</v>
      </c>
      <c r="H11" s="19">
        <f t="shared" si="1"/>
        <v>0.85713608142076403</v>
      </c>
      <c r="I11" s="19">
        <f t="shared" si="2"/>
        <v>6.3727675855188376E-2</v>
      </c>
      <c r="J11" s="19">
        <f t="shared" si="3"/>
        <v>7.9136242724047429E-2</v>
      </c>
    </row>
    <row r="12" spans="1:10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4" width="26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25</v>
      </c>
      <c r="B1" s="2" t="s">
        <v>26</v>
      </c>
      <c r="C1" s="2" t="s">
        <v>27</v>
      </c>
      <c r="D1" s="2" t="s">
        <v>28</v>
      </c>
      <c r="E1" s="2" t="s">
        <v>29</v>
      </c>
      <c r="F1" s="2" t="s">
        <v>30</v>
      </c>
      <c r="G1" s="2" t="s">
        <v>31</v>
      </c>
      <c r="H1" s="2" t="s">
        <v>32</v>
      </c>
      <c r="I1" s="2" t="s">
        <v>33</v>
      </c>
      <c r="J1" s="2" t="s">
        <v>34</v>
      </c>
    </row>
    <row r="2" spans="1:10" ht="15" customHeight="1" x14ac:dyDescent="0.3">
      <c r="A2" s="5">
        <v>11</v>
      </c>
      <c r="B2" s="5" t="s">
        <v>9</v>
      </c>
      <c r="C2" s="14" t="s">
        <v>52</v>
      </c>
      <c r="D2" s="14" t="s">
        <v>52</v>
      </c>
      <c r="E2" s="14" t="s">
        <v>52</v>
      </c>
      <c r="F2" s="14" t="s">
        <v>52</v>
      </c>
      <c r="G2" s="14" t="s">
        <v>52</v>
      </c>
      <c r="H2" s="14" t="s">
        <v>52</v>
      </c>
      <c r="I2" s="14" t="s">
        <v>52</v>
      </c>
      <c r="J2" s="14" t="s">
        <v>52</v>
      </c>
    </row>
    <row r="3" spans="1:10" ht="15" customHeight="1" x14ac:dyDescent="0.3">
      <c r="A3" s="8">
        <v>12</v>
      </c>
      <c r="B3" s="8" t="s">
        <v>10</v>
      </c>
      <c r="C3" s="17">
        <v>452.61071399744407</v>
      </c>
      <c r="D3" s="17">
        <v>842.63229159885407</v>
      </c>
      <c r="E3" s="17">
        <v>5712.7518643395661</v>
      </c>
      <c r="F3" s="17">
        <v>390.02157760141</v>
      </c>
      <c r="G3" s="17">
        <v>452.61071399744407</v>
      </c>
      <c r="H3" s="18">
        <f t="shared" ref="H3:H11" si="0">E3/SUM($E3:$G3)</f>
        <v>0.87145950999141275</v>
      </c>
      <c r="I3" s="18">
        <f t="shared" ref="I3:I11" si="1">F3/SUM($E3:$G3)</f>
        <v>5.9496372496811729E-2</v>
      </c>
      <c r="J3" s="18">
        <f t="shared" ref="J3:J11" si="2">G3/SUM($E3:$G3)</f>
        <v>6.9044117511775582E-2</v>
      </c>
    </row>
    <row r="4" spans="1:10" ht="15" customHeight="1" x14ac:dyDescent="0.3">
      <c r="A4" s="8">
        <v>13</v>
      </c>
      <c r="B4" s="8" t="s">
        <v>11</v>
      </c>
      <c r="C4" s="13" t="s">
        <v>52</v>
      </c>
      <c r="D4" s="13" t="s">
        <v>52</v>
      </c>
      <c r="E4" s="13" t="s">
        <v>52</v>
      </c>
      <c r="F4" s="13" t="s">
        <v>52</v>
      </c>
      <c r="G4" s="13" t="s">
        <v>52</v>
      </c>
      <c r="H4" s="13" t="s">
        <v>52</v>
      </c>
      <c r="I4" s="13" t="s">
        <v>52</v>
      </c>
      <c r="J4" s="13" t="s">
        <v>52</v>
      </c>
    </row>
    <row r="5" spans="1:10" ht="15" customHeight="1" x14ac:dyDescent="0.3">
      <c r="A5" s="8">
        <v>21</v>
      </c>
      <c r="B5" s="8" t="s">
        <v>12</v>
      </c>
      <c r="C5" s="17">
        <v>56.575875289355302</v>
      </c>
      <c r="D5" s="17">
        <v>108.863225463169</v>
      </c>
      <c r="E5" s="17">
        <v>753.66754810580801</v>
      </c>
      <c r="F5" s="17">
        <v>52.287350173813699</v>
      </c>
      <c r="G5" s="17">
        <v>56.575875289355302</v>
      </c>
      <c r="H5" s="18">
        <f t="shared" si="0"/>
        <v>0.87378627082171789</v>
      </c>
      <c r="I5" s="18">
        <f t="shared" si="1"/>
        <v>6.0620851772579976E-2</v>
      </c>
      <c r="J5" s="18">
        <f t="shared" si="2"/>
        <v>6.5592877405702091E-2</v>
      </c>
    </row>
    <row r="6" spans="1:10" ht="15" customHeight="1" x14ac:dyDescent="0.3">
      <c r="A6" s="8">
        <v>22</v>
      </c>
      <c r="B6" s="8" t="s">
        <v>13</v>
      </c>
      <c r="C6" s="17">
        <v>113.761822608478</v>
      </c>
      <c r="D6" s="17">
        <v>205.267456060326</v>
      </c>
      <c r="E6" s="17">
        <v>1027.4369800581242</v>
      </c>
      <c r="F6" s="17">
        <v>91.505633451847999</v>
      </c>
      <c r="G6" s="17">
        <v>113.761822608478</v>
      </c>
      <c r="H6" s="18">
        <f t="shared" si="0"/>
        <v>0.83348201722492865</v>
      </c>
      <c r="I6" s="18">
        <f t="shared" si="1"/>
        <v>7.4231608786921935E-2</v>
      </c>
      <c r="J6" s="18">
        <f t="shared" si="2"/>
        <v>9.2286373988149303E-2</v>
      </c>
    </row>
    <row r="7" spans="1:10" ht="15" customHeight="1" x14ac:dyDescent="0.3">
      <c r="A7" s="8">
        <v>23</v>
      </c>
      <c r="B7" s="8" t="s">
        <v>14</v>
      </c>
      <c r="C7" s="17">
        <v>65.046091018835</v>
      </c>
      <c r="D7" s="17">
        <v>132.14895302762102</v>
      </c>
      <c r="E7" s="17">
        <v>813.04095062115402</v>
      </c>
      <c r="F7" s="17">
        <v>67.102862008786019</v>
      </c>
      <c r="G7" s="17">
        <v>65.046091018835</v>
      </c>
      <c r="H7" s="18">
        <f t="shared" si="0"/>
        <v>0.86018793417335682</v>
      </c>
      <c r="I7" s="18">
        <f t="shared" si="1"/>
        <v>7.099405288793785E-2</v>
      </c>
      <c r="J7" s="18">
        <f t="shared" si="2"/>
        <v>6.8818012938705278E-2</v>
      </c>
    </row>
    <row r="8" spans="1:10" ht="15" customHeight="1" x14ac:dyDescent="0.3">
      <c r="A8" s="8">
        <v>31</v>
      </c>
      <c r="B8" s="8" t="s">
        <v>15</v>
      </c>
      <c r="C8" s="17">
        <v>28.153465288125101</v>
      </c>
      <c r="D8" s="17">
        <v>53.752497847861008</v>
      </c>
      <c r="E8" s="17">
        <v>274.62919225542896</v>
      </c>
      <c r="F8" s="17">
        <v>25.599032559735907</v>
      </c>
      <c r="G8" s="17">
        <v>28.153465288125101</v>
      </c>
      <c r="H8" s="18">
        <f t="shared" si="0"/>
        <v>0.83631091663194257</v>
      </c>
      <c r="I8" s="18">
        <f t="shared" si="1"/>
        <v>7.7955115438025552E-2</v>
      </c>
      <c r="J8" s="18">
        <f t="shared" si="2"/>
        <v>8.5733967930031782E-2</v>
      </c>
    </row>
    <row r="9" spans="1:10" ht="15" customHeight="1" x14ac:dyDescent="0.3">
      <c r="A9" s="8">
        <v>32</v>
      </c>
      <c r="B9" s="8" t="s">
        <v>16</v>
      </c>
      <c r="C9" s="13" t="s">
        <v>52</v>
      </c>
      <c r="D9" s="13" t="s">
        <v>52</v>
      </c>
      <c r="E9" s="13" t="s">
        <v>52</v>
      </c>
      <c r="F9" s="13" t="s">
        <v>52</v>
      </c>
      <c r="G9" s="13" t="s">
        <v>52</v>
      </c>
      <c r="H9" s="13" t="s">
        <v>52</v>
      </c>
      <c r="I9" s="13" t="s">
        <v>52</v>
      </c>
      <c r="J9" s="13" t="s">
        <v>52</v>
      </c>
    </row>
    <row r="10" spans="1:10" ht="15" customHeight="1" x14ac:dyDescent="0.3">
      <c r="A10" s="8">
        <v>33</v>
      </c>
      <c r="B10" s="8" t="s">
        <v>17</v>
      </c>
      <c r="C10" s="17">
        <v>164.69159051655402</v>
      </c>
      <c r="D10" s="17">
        <v>247.50699009095101</v>
      </c>
      <c r="E10" s="17">
        <v>958.974020772789</v>
      </c>
      <c r="F10" s="17">
        <v>82.815399574396992</v>
      </c>
      <c r="G10" s="17">
        <v>164.69159051655402</v>
      </c>
      <c r="H10" s="18">
        <f t="shared" si="0"/>
        <v>0.79485214614877642</v>
      </c>
      <c r="I10" s="18">
        <f t="shared" si="1"/>
        <v>6.8642107773505739E-2</v>
      </c>
      <c r="J10" s="18">
        <f t="shared" si="2"/>
        <v>0.13650574607771782</v>
      </c>
    </row>
    <row r="11" spans="1:10" ht="15" customHeight="1" x14ac:dyDescent="0.25">
      <c r="A11" s="71"/>
      <c r="B11" s="71"/>
      <c r="C11" s="11">
        <f>SUM(C2:C10)</f>
        <v>880.83955871879141</v>
      </c>
      <c r="D11" s="11">
        <f t="shared" ref="D11:G11" si="3">SUM(D2:D10)</f>
        <v>1590.1714140887818</v>
      </c>
      <c r="E11" s="11">
        <f t="shared" si="3"/>
        <v>9540.5005561528687</v>
      </c>
      <c r="F11" s="11">
        <f t="shared" si="3"/>
        <v>709.33185536999065</v>
      </c>
      <c r="G11" s="11">
        <f t="shared" si="3"/>
        <v>880.83955871879141</v>
      </c>
      <c r="H11" s="19">
        <f t="shared" si="0"/>
        <v>0.85713608142076447</v>
      </c>
      <c r="I11" s="19">
        <f t="shared" si="1"/>
        <v>6.3727675855188362E-2</v>
      </c>
      <c r="J11" s="19">
        <f t="shared" si="2"/>
        <v>7.9136242724047151E-2</v>
      </c>
    </row>
    <row r="12" spans="1:10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12" width="17.77734375" style="1" customWidth="1"/>
    <col min="13" max="16384" width="11.5546875" style="1"/>
  </cols>
  <sheetData>
    <row r="1" spans="1:12" ht="49.95" customHeight="1" x14ac:dyDescent="0.25">
      <c r="A1" s="2" t="s">
        <v>18</v>
      </c>
      <c r="B1" s="2" t="s">
        <v>19</v>
      </c>
      <c r="C1" s="2" t="s">
        <v>35</v>
      </c>
      <c r="D1" s="2" t="s">
        <v>36</v>
      </c>
      <c r="E1" s="2" t="s">
        <v>37</v>
      </c>
      <c r="F1" s="2" t="s">
        <v>38</v>
      </c>
      <c r="G1" s="2" t="s">
        <v>39</v>
      </c>
      <c r="H1" s="2" t="s">
        <v>40</v>
      </c>
      <c r="I1" s="2" t="s">
        <v>41</v>
      </c>
      <c r="J1" s="2" t="s">
        <v>42</v>
      </c>
      <c r="K1" s="2" t="s">
        <v>43</v>
      </c>
      <c r="L1" s="2" t="s">
        <v>44</v>
      </c>
    </row>
    <row r="2" spans="1:12" ht="15" customHeight="1" x14ac:dyDescent="0.3">
      <c r="A2" s="20">
        <v>11</v>
      </c>
      <c r="B2" s="20" t="s">
        <v>0</v>
      </c>
      <c r="C2" s="21">
        <v>277.76708871796603</v>
      </c>
      <c r="D2" s="21">
        <v>872.31192745629789</v>
      </c>
      <c r="E2" s="15">
        <v>1569.34286610098</v>
      </c>
      <c r="F2" s="15">
        <v>2800.2602629267899</v>
      </c>
      <c r="G2" s="15">
        <v>1266.8552401278</v>
      </c>
      <c r="H2" s="16">
        <v>4.0929132626367493E-2</v>
      </c>
      <c r="I2" s="16">
        <v>0.12853564018404098</v>
      </c>
      <c r="J2" s="16">
        <v>0.23124353068375647</v>
      </c>
      <c r="K2" s="16">
        <v>0.412619883149836</v>
      </c>
      <c r="L2" s="16">
        <v>0.18667181335599897</v>
      </c>
    </row>
    <row r="3" spans="1:12" ht="15" customHeight="1" x14ac:dyDescent="0.3">
      <c r="A3" s="22">
        <v>12</v>
      </c>
      <c r="B3" s="22" t="s">
        <v>1</v>
      </c>
      <c r="C3" s="23">
        <v>38.170712816734699</v>
      </c>
      <c r="D3" s="23">
        <v>183.99486502725998</v>
      </c>
      <c r="E3" s="17">
        <v>297.58420839548398</v>
      </c>
      <c r="F3" s="17">
        <v>442.52270436452005</v>
      </c>
      <c r="G3" s="17">
        <v>257.32105303586803</v>
      </c>
      <c r="H3" s="18">
        <v>3.1297896758959977E-2</v>
      </c>
      <c r="I3" s="18">
        <v>0.15086572570573703</v>
      </c>
      <c r="J3" s="18">
        <v>0.24400277448775795</v>
      </c>
      <c r="K3" s="18">
        <v>0.3628444137575661</v>
      </c>
      <c r="L3" s="18">
        <v>0.21098918928997892</v>
      </c>
    </row>
    <row r="4" spans="1:12" ht="15" customHeight="1" x14ac:dyDescent="0.3">
      <c r="A4" s="22">
        <v>13</v>
      </c>
      <c r="B4" s="22" t="s">
        <v>2</v>
      </c>
      <c r="C4" s="23">
        <v>27.534147536070499</v>
      </c>
      <c r="D4" s="23">
        <v>110.382458193563</v>
      </c>
      <c r="E4" s="17">
        <v>74.699936868239206</v>
      </c>
      <c r="F4" s="17">
        <v>74.524917830202995</v>
      </c>
      <c r="G4" s="17">
        <v>23.141894465183601</v>
      </c>
      <c r="H4" s="18">
        <v>8.8738719308815425E-2</v>
      </c>
      <c r="I4" s="18">
        <v>0.35574727568462611</v>
      </c>
      <c r="J4" s="18">
        <v>0.24074748351853023</v>
      </c>
      <c r="K4" s="18">
        <v>0.24018342155621059</v>
      </c>
      <c r="L4" s="18">
        <v>7.4583099931817651E-2</v>
      </c>
    </row>
    <row r="5" spans="1:12" ht="15" customHeight="1" x14ac:dyDescent="0.3">
      <c r="A5" s="22">
        <v>14</v>
      </c>
      <c r="B5" s="22" t="s">
        <v>3</v>
      </c>
      <c r="C5" s="23">
        <v>57.157476223510201</v>
      </c>
      <c r="D5" s="23">
        <v>67.581884461504799</v>
      </c>
      <c r="E5" s="17">
        <v>147.35386890044998</v>
      </c>
      <c r="F5" s="17">
        <v>401.38596004840201</v>
      </c>
      <c r="G5" s="17">
        <v>360.90127610041299</v>
      </c>
      <c r="H5" s="18">
        <v>5.5257691069151793E-2</v>
      </c>
      <c r="I5" s="18">
        <v>6.5335615569199826E-2</v>
      </c>
      <c r="J5" s="18">
        <v>0.14245615978048007</v>
      </c>
      <c r="K5" s="18">
        <v>0.38804479912859574</v>
      </c>
      <c r="L5" s="18">
        <v>0.3489057344525725</v>
      </c>
    </row>
    <row r="6" spans="1:12" ht="15" customHeight="1" x14ac:dyDescent="0.3">
      <c r="A6" s="22">
        <v>15</v>
      </c>
      <c r="B6" s="22" t="s">
        <v>4</v>
      </c>
      <c r="C6" s="23">
        <v>109.41753993667699</v>
      </c>
      <c r="D6" s="23">
        <v>264.20884607921897</v>
      </c>
      <c r="E6" s="17">
        <v>384.07160863900702</v>
      </c>
      <c r="F6" s="17">
        <v>575.02001596927903</v>
      </c>
      <c r="G6" s="17">
        <v>375.69772562891598</v>
      </c>
      <c r="H6" s="18">
        <v>6.4046202346890013E-2</v>
      </c>
      <c r="I6" s="18">
        <v>0.15465137698782999</v>
      </c>
      <c r="J6" s="18">
        <v>0.2248115610790111</v>
      </c>
      <c r="K6" s="18">
        <v>0.33658084725349963</v>
      </c>
      <c r="L6" s="18">
        <v>0.21991001233276933</v>
      </c>
    </row>
    <row r="7" spans="1:12" ht="15" customHeight="1" x14ac:dyDescent="0.3">
      <c r="A7" s="22">
        <v>16</v>
      </c>
      <c r="B7" s="22" t="s">
        <v>5</v>
      </c>
      <c r="C7" s="23">
        <v>0</v>
      </c>
      <c r="D7" s="23">
        <v>0.84810998450024799</v>
      </c>
      <c r="E7" s="17">
        <v>5.6343646103834901</v>
      </c>
      <c r="F7" s="17">
        <v>13.281785353438899</v>
      </c>
      <c r="G7" s="17">
        <v>5.4083525347455303</v>
      </c>
      <c r="H7" s="18">
        <v>0</v>
      </c>
      <c r="I7" s="18">
        <v>3.369177454547919E-2</v>
      </c>
      <c r="J7" s="18">
        <v>0.22382915615823853</v>
      </c>
      <c r="K7" s="18">
        <v>0.52762840417825574</v>
      </c>
      <c r="L7" s="18">
        <v>0.21485066511802639</v>
      </c>
    </row>
    <row r="8" spans="1:12" ht="15" customHeight="1" x14ac:dyDescent="0.3">
      <c r="A8" s="22">
        <v>17</v>
      </c>
      <c r="B8" s="22" t="s">
        <v>6</v>
      </c>
      <c r="C8" s="23">
        <v>0</v>
      </c>
      <c r="D8" s="23">
        <v>6.83027602396358</v>
      </c>
      <c r="E8" s="17">
        <v>16.744297541156399</v>
      </c>
      <c r="F8" s="17">
        <v>11.8863739107556</v>
      </c>
      <c r="G8" s="17">
        <v>8.6865796170515601</v>
      </c>
      <c r="H8" s="18">
        <v>0</v>
      </c>
      <c r="I8" s="18">
        <v>0.15471480451410963</v>
      </c>
      <c r="J8" s="18">
        <v>0.37928053152130009</v>
      </c>
      <c r="K8" s="18">
        <v>0.26924212279740384</v>
      </c>
      <c r="L8" s="18">
        <v>0.19676254116718658</v>
      </c>
    </row>
    <row r="9" spans="1:12" ht="15" customHeight="1" x14ac:dyDescent="0.3">
      <c r="A9" s="22">
        <v>18</v>
      </c>
      <c r="B9" s="22" t="s">
        <v>7</v>
      </c>
      <c r="C9" s="23">
        <v>0</v>
      </c>
      <c r="D9" s="23">
        <v>0</v>
      </c>
      <c r="E9" s="17">
        <v>0</v>
      </c>
      <c r="F9" s="17">
        <v>0</v>
      </c>
      <c r="G9" s="17">
        <v>2.1413448153110801</v>
      </c>
      <c r="H9" s="18">
        <v>0</v>
      </c>
      <c r="I9" s="18">
        <v>0</v>
      </c>
      <c r="J9" s="18">
        <v>0</v>
      </c>
      <c r="K9" s="18">
        <v>0</v>
      </c>
      <c r="L9" s="18">
        <v>1</v>
      </c>
    </row>
    <row r="10" spans="1:12" ht="15" customHeight="1" x14ac:dyDescent="0.3">
      <c r="A10" s="8">
        <v>19</v>
      </c>
      <c r="B10" s="8" t="s">
        <v>8</v>
      </c>
      <c r="C10" s="25" t="s">
        <v>52</v>
      </c>
      <c r="D10" s="25" t="s">
        <v>52</v>
      </c>
      <c r="E10" s="13" t="s">
        <v>52</v>
      </c>
      <c r="F10" s="13" t="s">
        <v>52</v>
      </c>
      <c r="G10" s="13" t="s">
        <v>52</v>
      </c>
      <c r="H10" s="13" t="s">
        <v>52</v>
      </c>
      <c r="I10" s="13" t="s">
        <v>52</v>
      </c>
      <c r="J10" s="13" t="s">
        <v>52</v>
      </c>
      <c r="K10" s="13" t="s">
        <v>52</v>
      </c>
      <c r="L10" s="13" t="s">
        <v>52</v>
      </c>
    </row>
    <row r="11" spans="1:12" ht="15" customHeight="1" x14ac:dyDescent="0.25">
      <c r="A11" s="71"/>
      <c r="B11" s="71"/>
      <c r="C11" s="24">
        <f t="shared" ref="C11:G11" si="0">SUM(C2:C10)</f>
        <v>510.04696523095839</v>
      </c>
      <c r="D11" s="24">
        <f t="shared" si="0"/>
        <v>1506.1583672263087</v>
      </c>
      <c r="E11" s="11">
        <f t="shared" si="0"/>
        <v>2495.4311510557</v>
      </c>
      <c r="F11" s="11">
        <f t="shared" si="0"/>
        <v>4318.8820204033882</v>
      </c>
      <c r="G11" s="11">
        <f t="shared" si="0"/>
        <v>2300.1534663252887</v>
      </c>
      <c r="H11" s="19">
        <v>4.5823555540455418E-2</v>
      </c>
      <c r="I11" s="19">
        <v>0.1353160322443327</v>
      </c>
      <c r="J11" s="19">
        <v>0.22419411493999178</v>
      </c>
      <c r="K11" s="19">
        <v>0.38801628796088095</v>
      </c>
      <c r="L11" s="19">
        <v>0.20665000931433908</v>
      </c>
    </row>
    <row r="12" spans="1:12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xmlns:xlrd2="http://schemas.microsoft.com/office/spreadsheetml/2017/richdata2" ref="A2:F35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4" width="20.77734375" style="1" customWidth="1"/>
    <col min="5" max="6" width="15.77734375" style="1" customWidth="1"/>
    <col min="7" max="16384" width="11.5546875" style="1"/>
  </cols>
  <sheetData>
    <row r="1" spans="1:6" ht="49.95" customHeight="1" x14ac:dyDescent="0.25">
      <c r="A1" s="2" t="s">
        <v>18</v>
      </c>
      <c r="B1" s="2" t="s">
        <v>19</v>
      </c>
      <c r="C1" s="2" t="s">
        <v>45</v>
      </c>
      <c r="D1" s="2" t="s">
        <v>46</v>
      </c>
      <c r="E1" s="2" t="s">
        <v>47</v>
      </c>
      <c r="F1" s="2" t="s">
        <v>48</v>
      </c>
    </row>
    <row r="2" spans="1:6" ht="15" customHeight="1" x14ac:dyDescent="0.3">
      <c r="A2" s="5">
        <v>11</v>
      </c>
      <c r="B2" s="5" t="s">
        <v>0</v>
      </c>
      <c r="C2" s="15">
        <v>6784.3575269999992</v>
      </c>
      <c r="D2" s="15">
        <v>6786.5373853298097</v>
      </c>
      <c r="E2" s="15">
        <f t="shared" ref="E2:E11" si="0">ROUND(D2,0)-ROUND(C2,0)</f>
        <v>3</v>
      </c>
      <c r="F2" s="27">
        <f t="shared" ref="F2:F11" si="1">D2/C2-1</f>
        <v>3.2130652329787068E-4</v>
      </c>
    </row>
    <row r="3" spans="1:6" ht="15" customHeight="1" x14ac:dyDescent="0.3">
      <c r="A3" s="8">
        <v>12</v>
      </c>
      <c r="B3" s="8" t="s">
        <v>1</v>
      </c>
      <c r="C3" s="17">
        <v>1177.0835279999999</v>
      </c>
      <c r="D3" s="17">
        <v>1219.5935436398699</v>
      </c>
      <c r="E3" s="17">
        <f t="shared" si="0"/>
        <v>43</v>
      </c>
      <c r="F3" s="28">
        <f t="shared" si="1"/>
        <v>3.6114697579788135E-2</v>
      </c>
    </row>
    <row r="4" spans="1:6" ht="15" customHeight="1" x14ac:dyDescent="0.3">
      <c r="A4" s="8">
        <v>13</v>
      </c>
      <c r="B4" s="8" t="s">
        <v>2</v>
      </c>
      <c r="C4" s="17">
        <v>355.35001510000001</v>
      </c>
      <c r="D4" s="17">
        <v>310.28335489325701</v>
      </c>
      <c r="E4" s="17">
        <f t="shared" si="0"/>
        <v>-45</v>
      </c>
      <c r="F4" s="28">
        <f t="shared" si="1"/>
        <v>-0.12682329616353238</v>
      </c>
    </row>
    <row r="5" spans="1:6" ht="15" customHeight="1" x14ac:dyDescent="0.3">
      <c r="A5" s="8">
        <v>14</v>
      </c>
      <c r="B5" s="8" t="s">
        <v>3</v>
      </c>
      <c r="C5" s="17">
        <v>1044.747177</v>
      </c>
      <c r="D5" s="17">
        <v>1034.3804657342801</v>
      </c>
      <c r="E5" s="17">
        <f t="shared" si="0"/>
        <v>-11</v>
      </c>
      <c r="F5" s="28">
        <f t="shared" si="1"/>
        <v>-9.922698518782358E-3</v>
      </c>
    </row>
    <row r="6" spans="1:6" ht="15" customHeight="1" x14ac:dyDescent="0.3">
      <c r="A6" s="8">
        <v>15</v>
      </c>
      <c r="B6" s="8" t="s">
        <v>4</v>
      </c>
      <c r="C6" s="17">
        <v>1714.4620070000001</v>
      </c>
      <c r="D6" s="17">
        <v>1708.4157362530998</v>
      </c>
      <c r="E6" s="17">
        <f t="shared" si="0"/>
        <v>-6</v>
      </c>
      <c r="F6" s="28">
        <f t="shared" si="1"/>
        <v>-3.526628599650472E-3</v>
      </c>
    </row>
    <row r="7" spans="1:6" ht="15" customHeight="1" x14ac:dyDescent="0.3">
      <c r="A7" s="8">
        <v>16</v>
      </c>
      <c r="B7" s="8" t="s">
        <v>5</v>
      </c>
      <c r="C7" s="17">
        <v>25.17261379</v>
      </c>
      <c r="D7" s="17">
        <v>25.172612483069003</v>
      </c>
      <c r="E7" s="17">
        <f t="shared" si="0"/>
        <v>0</v>
      </c>
      <c r="F7" s="28">
        <f t="shared" si="1"/>
        <v>-5.1918764065739254E-8</v>
      </c>
    </row>
    <row r="8" spans="1:6" ht="15" customHeight="1" x14ac:dyDescent="0.3">
      <c r="A8" s="8">
        <v>17</v>
      </c>
      <c r="B8" s="8" t="s">
        <v>6</v>
      </c>
      <c r="C8" s="17">
        <v>44.147538859999997</v>
      </c>
      <c r="D8" s="17">
        <v>44.147527092927604</v>
      </c>
      <c r="E8" s="17">
        <f t="shared" si="0"/>
        <v>0</v>
      </c>
      <c r="F8" s="28">
        <f t="shared" si="1"/>
        <v>-2.6653971429979606E-7</v>
      </c>
    </row>
    <row r="9" spans="1:6" ht="15" customHeight="1" x14ac:dyDescent="0.3">
      <c r="A9" s="8">
        <v>18</v>
      </c>
      <c r="B9" s="8" t="s">
        <v>7</v>
      </c>
      <c r="C9" s="13" t="s">
        <v>52</v>
      </c>
      <c r="D9" s="17">
        <v>2.1413448153110903</v>
      </c>
      <c r="E9" s="17">
        <v>2.1413448153110903</v>
      </c>
      <c r="F9" s="28">
        <v>1</v>
      </c>
    </row>
    <row r="10" spans="1:6" ht="15" customHeight="1" x14ac:dyDescent="0.3">
      <c r="A10" s="8">
        <v>19</v>
      </c>
      <c r="B10" s="8" t="s">
        <v>8</v>
      </c>
      <c r="C10" s="13" t="s">
        <v>52</v>
      </c>
      <c r="D10" s="13" t="s">
        <v>52</v>
      </c>
      <c r="E10" s="13" t="s">
        <v>52</v>
      </c>
      <c r="F10" s="13" t="s">
        <v>52</v>
      </c>
    </row>
    <row r="11" spans="1:6" ht="15" customHeight="1" x14ac:dyDescent="0.25">
      <c r="A11" s="71"/>
      <c r="B11" s="71"/>
      <c r="C11" s="11">
        <f t="shared" ref="C11:D11" si="2">SUM(C2:C10)</f>
        <v>11145.320406749999</v>
      </c>
      <c r="D11" s="11">
        <f t="shared" si="2"/>
        <v>11130.671970241627</v>
      </c>
      <c r="E11" s="26">
        <f t="shared" si="0"/>
        <v>-14</v>
      </c>
      <c r="F11" s="29">
        <f t="shared" si="1"/>
        <v>-1.3143127316017633E-3</v>
      </c>
    </row>
    <row r="12" spans="1:6" ht="15" customHeight="1" x14ac:dyDescent="0.25">
      <c r="A12" s="3" t="s">
        <v>24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Statistique_Types_comm_OFS9</vt:lpstr>
      <vt:lpstr>Analyse_nonconstr_Aff_principal</vt:lpstr>
      <vt:lpstr>Anal_nonconst_Types_comm_OFS9</vt:lpstr>
      <vt:lpstr>Analyse_desserte_TP</vt:lpstr>
      <vt:lpstr>Comparaison_2017_2022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Giezendanner Rolf ARE</dc:creator>
  <cp:lastModifiedBy>Giezendanner Rolf ARE</cp:lastModifiedBy>
  <dcterms:created xsi:type="dcterms:W3CDTF">2022-08-30T11:40:31Z</dcterms:created>
  <dcterms:modified xsi:type="dcterms:W3CDTF">2022-10-24T13:45:23Z</dcterms:modified>
</cp:coreProperties>
</file>