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8.xml" ContentType="application/vnd.openxmlformats-officedocument.drawing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GIS\INFOPLAN\Projekte_GISKZ\Bauzonenstatistik\6_Dokumentation\Statistik_Kantone_D\"/>
    </mc:Choice>
  </mc:AlternateContent>
  <bookViews>
    <workbookView xWindow="0" yWindow="0" windowWidth="28800" windowHeight="12480"/>
  </bookViews>
  <sheets>
    <sheet name="Faktenblatt" sheetId="13" r:id="rId1"/>
    <sheet name="Legende" sheetId="14" r:id="rId2"/>
    <sheet name="Statistik_Hauptnutzung" sheetId="12" r:id="rId3"/>
    <sheet name="Statistik_Gemtypen_BFS9" sheetId="11" r:id="rId4"/>
    <sheet name="Statistik_Gemtypen_ARE9" sheetId="10" r:id="rId5"/>
    <sheet name="Analyse_unüberbaut_Hauptnutzung" sheetId="9" r:id="rId6"/>
    <sheet name="Anal_unüb_Gemtypen_BFS9" sheetId="7" r:id="rId7"/>
    <sheet name="Anal_unüb_Gemtypen_ARE9" sheetId="5" r:id="rId8"/>
    <sheet name="Analyse_Erschliessung_oeV" sheetId="3" r:id="rId9"/>
    <sheet name="Vergleich_2012_2017" sheetId="2" r:id="rId10"/>
  </sheets>
  <definedNames>
    <definedName name="Auswertung_GdeTypen_CH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9" i="2"/>
  <c r="E2" i="2"/>
  <c r="E3" i="2"/>
  <c r="E4" i="2"/>
  <c r="E5" i="2"/>
  <c r="E6" i="2"/>
  <c r="E9" i="2"/>
  <c r="C11" i="2"/>
  <c r="D11" i="2"/>
  <c r="E11" i="2" s="1"/>
  <c r="C11" i="3"/>
  <c r="D11" i="3"/>
  <c r="E11" i="3"/>
  <c r="F11" i="3"/>
  <c r="G11" i="3"/>
  <c r="H3" i="5"/>
  <c r="I3" i="5"/>
  <c r="J3" i="5"/>
  <c r="H4" i="5"/>
  <c r="I4" i="5"/>
  <c r="J4" i="5"/>
  <c r="H8" i="5"/>
  <c r="I8" i="5"/>
  <c r="J8" i="5"/>
  <c r="H9" i="5"/>
  <c r="I9" i="5"/>
  <c r="J9" i="5"/>
  <c r="I2" i="5"/>
  <c r="J2" i="5"/>
  <c r="H2" i="5"/>
  <c r="D11" i="5"/>
  <c r="E11" i="5"/>
  <c r="F11" i="5"/>
  <c r="G11" i="5"/>
  <c r="C11" i="5"/>
  <c r="H5" i="7"/>
  <c r="I5" i="7"/>
  <c r="J5" i="7"/>
  <c r="H6" i="7"/>
  <c r="I6" i="7"/>
  <c r="J6" i="7"/>
  <c r="H7" i="7"/>
  <c r="I7" i="7"/>
  <c r="J7" i="7"/>
  <c r="I2" i="7"/>
  <c r="J2" i="7"/>
  <c r="H2" i="7"/>
  <c r="D11" i="7"/>
  <c r="E11" i="7"/>
  <c r="F11" i="7"/>
  <c r="G11" i="7"/>
  <c r="C11" i="7"/>
  <c r="H3" i="9"/>
  <c r="I3" i="9"/>
  <c r="J3" i="9"/>
  <c r="H4" i="9"/>
  <c r="I4" i="9"/>
  <c r="J4" i="9"/>
  <c r="H5" i="9"/>
  <c r="I5" i="9"/>
  <c r="J5" i="9"/>
  <c r="I2" i="9"/>
  <c r="J2" i="9"/>
  <c r="H2" i="9"/>
  <c r="D11" i="9"/>
  <c r="E11" i="9"/>
  <c r="F11" i="9"/>
  <c r="G11" i="9"/>
  <c r="J11" i="9" s="1"/>
  <c r="C11" i="9"/>
  <c r="F11" i="10"/>
  <c r="E11" i="10"/>
  <c r="C11" i="10"/>
  <c r="I3" i="10"/>
  <c r="I4" i="10"/>
  <c r="I8" i="10"/>
  <c r="I9" i="10"/>
  <c r="I2" i="10"/>
  <c r="H3" i="10"/>
  <c r="H4" i="10"/>
  <c r="H8" i="10"/>
  <c r="H9" i="10"/>
  <c r="H2" i="10"/>
  <c r="G3" i="10"/>
  <c r="G4" i="10"/>
  <c r="G8" i="10"/>
  <c r="G9" i="10"/>
  <c r="G2" i="10"/>
  <c r="F11" i="11"/>
  <c r="E11" i="11"/>
  <c r="C11" i="11"/>
  <c r="I5" i="11"/>
  <c r="I6" i="11"/>
  <c r="I7" i="11"/>
  <c r="I2" i="11"/>
  <c r="H5" i="11"/>
  <c r="H6" i="11"/>
  <c r="H7" i="11"/>
  <c r="H2" i="11"/>
  <c r="G5" i="11"/>
  <c r="G6" i="11"/>
  <c r="G7" i="11"/>
  <c r="G2" i="11"/>
  <c r="F11" i="12"/>
  <c r="E11" i="12"/>
  <c r="C11" i="12"/>
  <c r="I3" i="12"/>
  <c r="I4" i="12"/>
  <c r="I5" i="12"/>
  <c r="I6" i="12"/>
  <c r="I9" i="12"/>
  <c r="I2" i="12"/>
  <c r="H3" i="12"/>
  <c r="H4" i="12"/>
  <c r="H5" i="12"/>
  <c r="H6" i="12"/>
  <c r="H9" i="12"/>
  <c r="H2" i="12"/>
  <c r="G3" i="12"/>
  <c r="G4" i="12"/>
  <c r="G5" i="12"/>
  <c r="G6" i="12"/>
  <c r="G9" i="12"/>
  <c r="G2" i="12"/>
  <c r="J11" i="5" l="1"/>
  <c r="F11" i="2"/>
  <c r="I11" i="5"/>
  <c r="H11" i="5"/>
  <c r="I11" i="7"/>
  <c r="J11" i="7"/>
  <c r="H11" i="7"/>
  <c r="I11" i="9"/>
  <c r="H11" i="9"/>
  <c r="D8" i="10"/>
  <c r="D9" i="10"/>
  <c r="G11" i="10"/>
  <c r="H11" i="10"/>
  <c r="I11" i="10"/>
  <c r="D2" i="10"/>
  <c r="D3" i="10"/>
  <c r="D4" i="10"/>
  <c r="G11" i="11"/>
  <c r="H11" i="11"/>
  <c r="I11" i="11"/>
  <c r="D2" i="11"/>
  <c r="D5" i="11"/>
  <c r="D6" i="11"/>
  <c r="D7" i="11"/>
  <c r="G11" i="12"/>
  <c r="H11" i="12"/>
  <c r="I11" i="12"/>
  <c r="D2" i="12"/>
  <c r="D3" i="12"/>
  <c r="D4" i="12"/>
  <c r="D5" i="12"/>
  <c r="D6" i="12"/>
  <c r="D9" i="12"/>
</calcChain>
</file>

<file path=xl/sharedStrings.xml><?xml version="1.0" encoding="utf-8"?>
<sst xmlns="http://schemas.openxmlformats.org/spreadsheetml/2006/main" count="504" uniqueCount="142">
  <si>
    <t>Hauptnutzung</t>
  </si>
  <si>
    <t>Wohnzonen</t>
  </si>
  <si>
    <t>Arbeitszonen</t>
  </si>
  <si>
    <t>Mischzonen</t>
  </si>
  <si>
    <t>Zentrumszonen</t>
  </si>
  <si>
    <t>Zonen für öffentliche Nutzungen</t>
  </si>
  <si>
    <t>Verkehrszonen innerhalb der Bauzonen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</si>
  <si>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</si>
  <si>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</si>
  <si>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</si>
  <si>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</si>
  <si>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</si>
  <si>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</si>
  <si>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</si>
  <si>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</si>
  <si>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</si>
  <si>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Städtische Gemeinde einer grossen Agglomeration</t>
  </si>
  <si>
    <t>Städtische Gemeinde einer mittelgrossen Agglomeration</t>
  </si>
  <si>
    <t>Städtische Gemeinde einer kleinen oder ausserhalb einer Agglomeration</t>
  </si>
  <si>
    <t>Periurbane Gemeinde hoher Dichte</t>
  </si>
  <si>
    <t>Periurbane Gemeinde mittlerer Dichte</t>
  </si>
  <si>
    <t>Periurbane Gemeinde geringer Dichte</t>
  </si>
  <si>
    <t>Ländliche Zentrumsgemeinde</t>
  </si>
  <si>
    <t>Ländliche zentral gelegene Gemeinde</t>
  </si>
  <si>
    <t>Ländliche periphere Gemeinde</t>
  </si>
  <si>
    <t>eingeschränkte Bauzonen</t>
  </si>
  <si>
    <t>Tourismus- und Freizeitzonen</t>
  </si>
  <si>
    <t>weitere Bauzonen</t>
  </si>
  <si>
    <t>Code HN</t>
  </si>
  <si>
    <t>Fläche der Bauzonen [ha]</t>
  </si>
  <si>
    <t>Anteil [%]</t>
  </si>
  <si>
    <t>Einwohner innerhalb BZ</t>
  </si>
  <si>
    <t>Beschäftigte innerhalb BZ</t>
  </si>
  <si>
    <t>Quelle: Bundesamt für Raumentwicklung ARE, Bauzonenstatistik Schweiz 2017</t>
  </si>
  <si>
    <t>Code GT</t>
  </si>
  <si>
    <t>Gemeindetyp BFS</t>
  </si>
  <si>
    <t>Gemeindetyp ARE</t>
  </si>
  <si>
    <t>Unüberbaute Bauzonen Annahme 1 [ha]</t>
  </si>
  <si>
    <t>Unüberbaute Bauzonen Annahme 2 [ha]</t>
  </si>
  <si>
    <t>Überbaut [ha]</t>
  </si>
  <si>
    <t>Unschärfe [ha]</t>
  </si>
  <si>
    <t>Unüberbaut [ha]</t>
  </si>
  <si>
    <t>Überbaut [%]</t>
  </si>
  <si>
    <t>Unschärfe [%]</t>
  </si>
  <si>
    <t>Unüberbaut [%]</t>
  </si>
  <si>
    <t>Sehr gute Erschliessung [ha]</t>
  </si>
  <si>
    <t>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</si>
  <si>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</si>
  <si>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</si>
  <si>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</si>
  <si>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</si>
  <si>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>Gute Erschliessung [%]</t>
  </si>
  <si>
    <t>Mittelmässige Erschliessung [%]</t>
  </si>
  <si>
    <t>Geringe Erschliessung [%]</t>
  </si>
  <si>
    <t>Marginale oder keine Erschliessung [%]</t>
  </si>
  <si>
    <t>Fläche der Bauzonen 2012 [ha]</t>
  </si>
  <si>
    <t>Fläche der Bauzonen 2017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</si>
  <si>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</si>
  <si>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</si>
  <si>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</si>
  <si>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</si>
  <si>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</si>
  <si>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</si>
  <si>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Bundesamt für Raumentwicklung ARE</t>
  </si>
  <si>
    <t>Bauzonenstatistik Schweiz 2017</t>
  </si>
  <si>
    <t>Stand der Daten</t>
  </si>
  <si>
    <t>Vollständigkeit</t>
  </si>
  <si>
    <t>Anzahl Gemeinden</t>
  </si>
  <si>
    <t>Zonentypen</t>
  </si>
  <si>
    <t>Anzahl Zonen innerhalb der Bauzonen</t>
  </si>
  <si>
    <t>Bemerkungen</t>
  </si>
  <si>
    <t>Inhalt</t>
  </si>
  <si>
    <t>- Legende</t>
  </si>
  <si>
    <t>- Statistik nach Hauptnutzungen</t>
  </si>
  <si>
    <t>- Statistik nach Gemeindetypen BFS</t>
  </si>
  <si>
    <t>- Statistik nach Gemeindetypen ARE</t>
  </si>
  <si>
    <t>- Analyse der unüberbauten Bauzonen nach Hauptnutzungen</t>
  </si>
  <si>
    <t>- Analyse der unüberbauten Bauzonen nach Gemeindetypen BFS</t>
  </si>
  <si>
    <t>- Analyse der unüberbauten Bauzonen nach Gemeindetypen ARE</t>
  </si>
  <si>
    <t>- Analyse der Erschliessung mit dem ÖV nach Hauptnutzungen</t>
  </si>
  <si>
    <t>- Vergleich 2012 - 2017 nach Hauptnutzungen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</si>
  <si>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</si>
  <si>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</si>
  <si>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</si>
  <si>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</si>
  <si>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</si>
  <si>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12.2017</t>
  </si>
  <si>
    <t>Bezeichnung</t>
  </si>
  <si>
    <t>Beschreibung</t>
  </si>
  <si>
    <t>Code-Nummer der Hauptnutzungen</t>
  </si>
  <si>
    <t>Code-Nummer der Gemeindetypen ARE</t>
  </si>
  <si>
    <t>Hauptnutzung der Bauzonen nach dem minimalen Geodatenmodell Nutzungsplanung</t>
  </si>
  <si>
    <t>Die neue Gemeindetypologie 2012 des BFS ist kohärent mit der Definition zum "Raum mit städtischem Charakter 2012".</t>
  </si>
  <si>
    <t>Die alte Gemeindetypologie ARE wurde auf der Basis der Agglomerationsdefinition 2000 und der Volkszählung 2010 berechnet.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</si>
  <si>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</si>
  <si>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</si>
  <si>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 am 31.12.2016. Es werden die georeferenzierten Einzeldaten aus der Statistik der Bevölkerungsstruktur STATPOP verwendet (ständige Wohnbevölkerung).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</si>
  <si>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</si>
  <si>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Einwohner innerhalb der Bauzonen</t>
  </si>
  <si>
    <t>Beschäftigte innerhalb der Bauzonen am 31.12.2015 (provisorische Werte). Es werden die georeferenzierten Einzeldaten aus der Statistik der Untenehmensstruktur STATENT verwendet (Anzahl Beschäftigte).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</si>
  <si>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</si>
  <si>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</si>
  <si>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</si>
  <si>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</si>
  <si>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</si>
  <si>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</si>
  <si>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</si>
  <si>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</si>
  <si>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</si>
  <si>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</si>
  <si>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</si>
  <si>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</si>
  <si>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</si>
  <si>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</si>
  <si>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</si>
  <si>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</si>
  <si>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</si>
  <si>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</si>
  <si>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</si>
  <si>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</si>
  <si>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</si>
  <si>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</si>
  <si>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</si>
  <si>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</si>
  <si>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</si>
  <si>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</si>
  <si>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2012</t>
  </si>
  <si>
    <t>Flächen der Bauzonen, Stand Bauzonenstatistik Schweiz 2017</t>
  </si>
  <si>
    <t>Flächendifferenz zwischen den Bauzonen 2012 und 2017</t>
  </si>
  <si>
    <t>Anteil der Differenz zwischen den Bauzonenflächen 2012 und 2017 (Bauzonenfläche 2012 = 100%)</t>
  </si>
  <si>
    <t>Kantonsnummer</t>
  </si>
  <si>
    <t>Kantonsnummer BFS</t>
  </si>
  <si>
    <t>Kantonskürzel</t>
  </si>
  <si>
    <t>Abkürzung der Kantonsnamen</t>
  </si>
  <si>
    <t>01.01.2017</t>
  </si>
  <si>
    <t>oui</t>
  </si>
  <si>
    <t>Zone aéroportuaire et zones ferroviaires. Les zones routières ne sont pas répertoriées séparément ou découpées.</t>
  </si>
  <si>
    <t>Les zones 4A et 4B sont attribuées aux zones centrales (2012 aux zones d'habitation).</t>
  </si>
  <si>
    <t>Les zones de développement 4B sont attribuées aux zones mixtes (2012 aux zones d'habitation).</t>
  </si>
  <si>
    <t>Les zones de développement d'activités mixtes sont attribuées aux zones d'activités économiques (2012 aux zones mixtes).</t>
  </si>
  <si>
    <t>Dans la statistique des zones à bâtir 2012, l’ensemble des zones d’habitation (zones 5 et zones de développement 5) du canton de Genève a été considéré comme bâti. Pour assurer la comparaison avec le reste de la Suisse, cette exception n’a pas été reconduite en 2017 ; la part de zones à bâtir non construites est par conséquent plus élevée dans la statistique 2017. </t>
  </si>
  <si>
    <t>Faktenblatt Kanton Genf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</si>
</sst>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\ %"/>
    <numFmt numFmtId="165" formatCode="0.0%"/>
  </numFmts>
  <fonts count="16" x14ac:knownFonts="1">
    <font>
      <sz val="10"/>
      <color theme="1"/>
      <name val="Arial"/>
      <family val="2"/>
    </font>
    <font>
      <sz val="10"/>
      <name val="MS Sans Serif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6">
    <xf numFmtId="0" fontId="0" fillId="0" borderId="0" xfId="0"/>
    <xf numFmtId="0" fontId="1" fillId="0" borderId="0" xfId="1"/>
    <xf numFmtId="0" fontId="4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horizontal="right" vertical="center" wrapText="1"/>
    </xf>
    <xf numFmtId="0" fontId="4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4" fillId="3" borderId="6" xfId="1" applyNumberFormat="1" applyFont="1" applyFill="1" applyBorder="1" applyAlignment="1">
      <alignment vertical="center" wrapText="1"/>
    </xf>
    <xf numFmtId="3" fontId="3" fillId="0" borderId="4" xfId="0" applyNumberFormat="1" applyFont="1" applyBorder="1"/>
    <xf numFmtId="3" fontId="3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3" fillId="0" borderId="5" xfId="0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4" fillId="3" borderId="6" xfId="1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8" fillId="0" borderId="0" xfId="0" applyFont="1"/>
    <xf numFmtId="0" fontId="10" fillId="0" borderId="4" xfId="0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/>
    </xf>
    <xf numFmtId="49" fontId="3" fillId="0" borderId="10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49" fontId="3" fillId="0" borderId="12" xfId="0" applyNumberFormat="1" applyFont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2" fillId="0" borderId="12" xfId="0" applyNumberFormat="1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/>
    </xf>
    <xf numFmtId="49" fontId="6" fillId="0" borderId="0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0" fontId="11" fillId="0" borderId="0" xfId="2" applyFont="1" applyAlignment="1" applyProtection="1">
      <alignment vertical="top"/>
    </xf>
    <xf numFmtId="0" fontId="12" fillId="0" borderId="0" xfId="3" applyFont="1"/>
    <xf numFmtId="49" fontId="12" fillId="0" borderId="4" xfId="3" applyNumberFormat="1" applyFont="1" applyBorder="1" applyAlignment="1">
      <alignment horizontal="left" vertical="top" wrapText="1"/>
    </xf>
    <xf numFmtId="49" fontId="12" fillId="0" borderId="8" xfId="3" applyNumberFormat="1" applyFont="1" applyBorder="1" applyAlignment="1">
      <alignment horizontal="left" vertical="top" wrapText="1"/>
    </xf>
    <xf numFmtId="49" fontId="12" fillId="0" borderId="5" xfId="3" applyNumberFormat="1" applyFont="1" applyBorder="1" applyAlignment="1">
      <alignment horizontal="left" vertical="top" wrapText="1"/>
    </xf>
    <xf numFmtId="49" fontId="12" fillId="0" borderId="12" xfId="3" applyNumberFormat="1" applyFont="1" applyFill="1" applyBorder="1" applyAlignment="1">
      <alignment horizontal="left" vertical="top" wrapText="1"/>
    </xf>
    <xf numFmtId="49" fontId="12" fillId="0" borderId="12" xfId="3" applyNumberFormat="1" applyFont="1" applyBorder="1" applyAlignment="1">
      <alignment horizontal="left" vertical="top" wrapText="1"/>
    </xf>
    <xf numFmtId="49" fontId="12" fillId="0" borderId="11" xfId="3" applyNumberFormat="1" applyFont="1" applyBorder="1" applyAlignment="1">
      <alignment horizontal="left" vertical="top" wrapText="1"/>
    </xf>
    <xf numFmtId="49" fontId="12" fillId="0" borderId="10" xfId="3" applyNumberFormat="1" applyFont="1" applyBorder="1" applyAlignment="1">
      <alignment horizontal="left" vertical="top" wrapText="1"/>
    </xf>
    <xf numFmtId="0" fontId="12" fillId="0" borderId="0" xfId="3" applyFont="1" applyAlignment="1">
      <alignment vertical="top"/>
    </xf>
    <xf numFmtId="49" fontId="3" fillId="0" borderId="4" xfId="0" applyNumberFormat="1" applyFont="1" applyFill="1" applyBorder="1" applyAlignment="1">
      <alignment horizontal="left" vertical="top" wrapText="1"/>
    </xf>
    <xf numFmtId="49" fontId="3" fillId="0" borderId="5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vertical="top"/>
    </xf>
    <xf numFmtId="49" fontId="3" fillId="0" borderId="5" xfId="0" applyNumberFormat="1" applyFont="1" applyFill="1" applyBorder="1" applyAlignment="1">
      <alignment horizontal="left" vertical="top" wrapText="1"/>
    </xf>
    <xf numFmtId="0" fontId="8" fillId="0" borderId="11" xfId="0" applyFont="1" applyBorder="1"/>
    <xf numFmtId="49" fontId="3" fillId="0" borderId="11" xfId="0" applyNumberFormat="1" applyFont="1" applyBorder="1" applyAlignment="1">
      <alignment horizontal="left" vertical="top" wrapText="1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49" fontId="13" fillId="5" borderId="4" xfId="3" applyNumberFormat="1" applyFont="1" applyFill="1" applyBorder="1" applyAlignment="1">
      <alignment horizontal="left" vertical="top" wrapText="1"/>
    </xf>
    <xf numFmtId="49" fontId="13" fillId="5" borderId="11" xfId="3" applyNumberFormat="1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vertical="center" wrapText="1"/>
    </xf>
  </cellXfs>
  <cellStyles count="4">
    <cellStyle name="Link" xfId="2" builtinId="8"/>
    <cellStyle name="Standard" xfId="0" builtinId="0"/>
    <cellStyle name="Standard 2" xfId="1"/>
    <cellStyle name="Standard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153-41D7-A6D4-4CF5C2CD4F2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153-41D7-A6D4-4CF5C2CD4F22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153-41D7-A6D4-4CF5C2CD4F2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2951.7840094191997</c:v>
                </c:pt>
                <c:pt idx="1">
                  <c:v>696.31467203681996</c:v>
                </c:pt>
                <c:pt idx="2">
                  <c:v>1921.3904156759399</c:v>
                </c:pt>
                <c:pt idx="3">
                  <c:v>1596.79296518769</c:v>
                </c:pt>
                <c:pt idx="4">
                  <c:v>114.96575968927401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492.03096773767601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153-41D7-A6D4-4CF5C2CD4F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63348144"/>
        <c:axId val="563346968"/>
      </c:barChart>
      <c:catAx>
        <c:axId val="56334814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63346968"/>
        <c:crosses val="autoZero"/>
        <c:auto val="1"/>
        <c:lblAlgn val="ctr"/>
        <c:lblOffset val="100"/>
        <c:noMultiLvlLbl val="0"/>
      </c:catAx>
      <c:valAx>
        <c:axId val="56334696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6334814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ED2-4468-B3A6-7A65174362B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ED2-4468-B3A6-7A65174362B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ED2-4468-B3A6-7A65174362B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ED2-4468-B3A6-7A65174362B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ED2-4468-B3A6-7A65174362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Analyse_unüberbaut_Hauptnutzung!$H$2:$H$10</c:f>
              <c:numCache>
                <c:formatCode>0%</c:formatCode>
                <c:ptCount val="9"/>
                <c:pt idx="0">
                  <c:v>0.67381414476647505</c:v>
                </c:pt>
                <c:pt idx="1">
                  <c:v>0.60231509436626196</c:v>
                </c:pt>
                <c:pt idx="2">
                  <c:v>0.65454056233714009</c:v>
                </c:pt>
                <c:pt idx="3">
                  <c:v>0.82851583260076678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ED2-4468-B3A6-7A65174362BB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ED2-4468-B3A6-7A65174362B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ED2-4468-B3A6-7A65174362B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ED2-4468-B3A6-7A65174362B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ED2-4468-B3A6-7A65174362B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ED2-4468-B3A6-7A65174362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Analyse_unüberbaut_Hauptnutzung!$I$2:$I$10</c:f>
              <c:numCache>
                <c:formatCode>0%</c:formatCode>
                <c:ptCount val="9"/>
                <c:pt idx="0">
                  <c:v>0.13031857824787732</c:v>
                </c:pt>
                <c:pt idx="1">
                  <c:v>9.3851768543909642E-2</c:v>
                </c:pt>
                <c:pt idx="2">
                  <c:v>0.14063887988847626</c:v>
                </c:pt>
                <c:pt idx="3">
                  <c:v>8.5973057229272482E-2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ED2-4468-B3A6-7A65174362BB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ED2-4468-B3A6-7A65174362B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ED2-4468-B3A6-7A65174362B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ED2-4468-B3A6-7A65174362B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DED2-4468-B3A6-7A65174362B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ED2-4468-B3A6-7A65174362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Analyse_unüberbaut_Hauptnutzung!$J$2:$J$10</c:f>
              <c:numCache>
                <c:formatCode>0%</c:formatCode>
                <c:ptCount val="9"/>
                <c:pt idx="0">
                  <c:v>0.19586727698564768</c:v>
                </c:pt>
                <c:pt idx="1">
                  <c:v>0.3038331370898284</c:v>
                </c:pt>
                <c:pt idx="2">
                  <c:v>0.20482055777438371</c:v>
                </c:pt>
                <c:pt idx="3">
                  <c:v>8.5511110169960838E-2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DED2-4468-B3A6-7A65174362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90896600"/>
        <c:axId val="490892680"/>
      </c:barChart>
      <c:catAx>
        <c:axId val="49089660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892680"/>
        <c:crosses val="autoZero"/>
        <c:auto val="1"/>
        <c:lblAlgn val="ctr"/>
        <c:lblOffset val="100"/>
        <c:noMultiLvlLbl val="0"/>
      </c:catAx>
      <c:valAx>
        <c:axId val="490892680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908966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Anal_unüb_Gemtypen_BFS9!$E$2:$E$10</c:f>
              <c:numCache>
                <c:formatCode>General</c:formatCode>
                <c:ptCount val="9"/>
                <c:pt idx="0" formatCode="#,##0">
                  <c:v>4632.67497808597</c:v>
                </c:pt>
                <c:pt idx="1">
                  <c:v>0</c:v>
                </c:pt>
                <c:pt idx="2">
                  <c:v>0</c:v>
                </c:pt>
                <c:pt idx="3" formatCode="#,##0">
                  <c:v>188.29667243418203</c:v>
                </c:pt>
                <c:pt idx="4" formatCode="#,##0">
                  <c:v>605.18476752430604</c:v>
                </c:pt>
                <c:pt idx="5" formatCode="#,##0">
                  <c:v>169.79118081036563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F9-4472-BC35-FE25454D06CF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Anal_unüb_Gemtypen_BFS9!$F$2:$F$10</c:f>
              <c:numCache>
                <c:formatCode>General</c:formatCode>
                <c:ptCount val="9"/>
                <c:pt idx="0" formatCode="#,##0">
                  <c:v>699.08299130213516</c:v>
                </c:pt>
                <c:pt idx="1">
                  <c:v>0</c:v>
                </c:pt>
                <c:pt idx="2">
                  <c:v>0</c:v>
                </c:pt>
                <c:pt idx="3" formatCode="#,##0">
                  <c:v>31.846740627504005</c:v>
                </c:pt>
                <c:pt idx="4" formatCode="#,##0">
                  <c:v>102.40711152391899</c:v>
                </c:pt>
                <c:pt idx="5" formatCode="#,##0">
                  <c:v>24.189184250998203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F9-4472-BC35-FE25454D06CF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Anal_unüb_Gemtypen_BFS9!$G$2:$G$10</c:f>
              <c:numCache>
                <c:formatCode>General</c:formatCode>
                <c:ptCount val="9"/>
                <c:pt idx="0" formatCode="#,##0">
                  <c:v>957.538839956375</c:v>
                </c:pt>
                <c:pt idx="1">
                  <c:v>0</c:v>
                </c:pt>
                <c:pt idx="2">
                  <c:v>0</c:v>
                </c:pt>
                <c:pt idx="3" formatCode="#,##0">
                  <c:v>107.709648676879</c:v>
                </c:pt>
                <c:pt idx="4" formatCode="#,##0">
                  <c:v>217.52203833924202</c:v>
                </c:pt>
                <c:pt idx="5" formatCode="#,##0">
                  <c:v>37.0346362147272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7F9-4472-BC35-FE25454D06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65461592"/>
        <c:axId val="565469040"/>
      </c:barChart>
      <c:catAx>
        <c:axId val="56546159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65469040"/>
        <c:crosses val="autoZero"/>
        <c:auto val="1"/>
        <c:lblAlgn val="ctr"/>
        <c:lblOffset val="100"/>
        <c:noMultiLvlLbl val="0"/>
      </c:catAx>
      <c:valAx>
        <c:axId val="56546904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654615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BFS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C2F-44D4-A876-4CDB5084747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C2F-44D4-A876-4CDB5084747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C2F-44D4-A876-4CDB50847478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C2F-44D4-A876-4CDB5084747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C2F-44D4-A876-4CDB5084747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Anal_unüb_Gemtypen_BFS9!$H$2:$H$10</c:f>
              <c:numCache>
                <c:formatCode>General</c:formatCode>
                <c:ptCount val="9"/>
                <c:pt idx="0" formatCode="0%">
                  <c:v>0.73659665277727981</c:v>
                </c:pt>
                <c:pt idx="1">
                  <c:v>0</c:v>
                </c:pt>
                <c:pt idx="2">
                  <c:v>0</c:v>
                </c:pt>
                <c:pt idx="3" formatCode="0%">
                  <c:v>0.5743325117528798</c:v>
                </c:pt>
                <c:pt idx="4" formatCode="0%">
                  <c:v>0.65417323872216215</c:v>
                </c:pt>
                <c:pt idx="5" formatCode="0%">
                  <c:v>0.73497902678382565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C2F-44D4-A876-4CDB50847478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C2F-44D4-A876-4CDB5084747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C2F-44D4-A876-4CDB5084747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C2F-44D4-A876-4CDB50847478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C2F-44D4-A876-4CDB5084747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C2F-44D4-A876-4CDB5084747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Anal_unüb_Gemtypen_BFS9!$I$2:$I$10</c:f>
              <c:numCache>
                <c:formatCode>General</c:formatCode>
                <c:ptCount val="9"/>
                <c:pt idx="0" formatCode="0%">
                  <c:v>0.11115439650796176</c:v>
                </c:pt>
                <c:pt idx="1">
                  <c:v>0</c:v>
                </c:pt>
                <c:pt idx="2">
                  <c:v>0</c:v>
                </c:pt>
                <c:pt idx="3" formatCode="0%">
                  <c:v>9.7137237208109642E-2</c:v>
                </c:pt>
                <c:pt idx="4" formatCode="0%">
                  <c:v>0.11069675809560613</c:v>
                </c:pt>
                <c:pt idx="5" formatCode="0%">
                  <c:v>0.10470828352003507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3C2F-44D4-A876-4CDB50847478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C2F-44D4-A876-4CDB5084747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C2F-44D4-A876-4CDB5084747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C2F-44D4-A876-4CDB50847478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C2F-44D4-A876-4CDB5084747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C2F-44D4-A876-4CDB5084747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Anal_unüb_Gemtypen_BFS9!$J$2:$J$10</c:f>
              <c:numCache>
                <c:formatCode>General</c:formatCode>
                <c:ptCount val="9"/>
                <c:pt idx="0" formatCode="0%">
                  <c:v>0.15224895071475839</c:v>
                </c:pt>
                <c:pt idx="1">
                  <c:v>0</c:v>
                </c:pt>
                <c:pt idx="2">
                  <c:v>0</c:v>
                </c:pt>
                <c:pt idx="3" formatCode="0%">
                  <c:v>0.32853025103901057</c:v>
                </c:pt>
                <c:pt idx="4" formatCode="0%">
                  <c:v>0.23513000318223176</c:v>
                </c:pt>
                <c:pt idx="5" formatCode="0%">
                  <c:v>0.16031268969613927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C2F-44D4-A876-4CDB508474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90898952"/>
        <c:axId val="490891896"/>
      </c:barChart>
      <c:catAx>
        <c:axId val="4908989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891896"/>
        <c:crosses val="autoZero"/>
        <c:auto val="1"/>
        <c:lblAlgn val="ctr"/>
        <c:lblOffset val="100"/>
        <c:noMultiLvlLbl val="0"/>
      </c:catAx>
      <c:valAx>
        <c:axId val="490891896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908989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Anal_unüb_Gemtypen_ARE9!$E$2:$E$10</c:f>
              <c:numCache>
                <c:formatCode>#,##0</c:formatCode>
                <c:ptCount val="9"/>
                <c:pt idx="0">
                  <c:v>997.86188395539898</c:v>
                </c:pt>
                <c:pt idx="1">
                  <c:v>1641.9146428259801</c:v>
                </c:pt>
                <c:pt idx="2">
                  <c:v>2885.0753036943697</c:v>
                </c:pt>
                <c:pt idx="3" formatCode="General">
                  <c:v>0</c:v>
                </c:pt>
                <c:pt idx="4" formatCode="General">
                  <c:v>0</c:v>
                </c:pt>
                <c:pt idx="5" formatCode="General">
                  <c:v>0</c:v>
                </c:pt>
                <c:pt idx="6">
                  <c:v>51.164776634801704</c:v>
                </c:pt>
                <c:pt idx="7">
                  <c:v>19.930991744273417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03-47F4-B498-64D37B30D8CB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Anal_unüb_Gemtypen_ARE9!$F$2:$F$10</c:f>
              <c:numCache>
                <c:formatCode>#,##0</c:formatCode>
                <c:ptCount val="9"/>
                <c:pt idx="0">
                  <c:v>126.36526174580342</c:v>
                </c:pt>
                <c:pt idx="1">
                  <c:v>199.60145268632698</c:v>
                </c:pt>
                <c:pt idx="2">
                  <c:v>523.75023034116703</c:v>
                </c:pt>
                <c:pt idx="3" formatCode="General">
                  <c:v>0</c:v>
                </c:pt>
                <c:pt idx="4" formatCode="General">
                  <c:v>0</c:v>
                </c:pt>
                <c:pt idx="5" formatCode="General">
                  <c:v>0</c:v>
                </c:pt>
                <c:pt idx="6">
                  <c:v>7.0990056328775992</c:v>
                </c:pt>
                <c:pt idx="7">
                  <c:v>0.71007729837765998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03-47F4-B498-64D37B30D8CB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Anal_unüb_Gemtypen_ARE9!$G$2:$G$10</c:f>
              <c:numCache>
                <c:formatCode>#,##0</c:formatCode>
                <c:ptCount val="9"/>
                <c:pt idx="0">
                  <c:v>93.203047362327595</c:v>
                </c:pt>
                <c:pt idx="1">
                  <c:v>338.50459932805302</c:v>
                </c:pt>
                <c:pt idx="2">
                  <c:v>867.81377837106311</c:v>
                </c:pt>
                <c:pt idx="3" formatCode="General">
                  <c:v>0</c:v>
                </c:pt>
                <c:pt idx="4" formatCode="General">
                  <c:v>0</c:v>
                </c:pt>
                <c:pt idx="5" formatCode="General">
                  <c:v>0</c:v>
                </c:pt>
                <c:pt idx="6">
                  <c:v>18.983575459931401</c:v>
                </c:pt>
                <c:pt idx="7">
                  <c:v>1.30016266584922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03-47F4-B498-64D37B30D8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65457280"/>
        <c:axId val="565465512"/>
      </c:barChart>
      <c:catAx>
        <c:axId val="5654572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65465512"/>
        <c:crosses val="autoZero"/>
        <c:auto val="1"/>
        <c:lblAlgn val="ctr"/>
        <c:lblOffset val="100"/>
        <c:noMultiLvlLbl val="0"/>
      </c:catAx>
      <c:valAx>
        <c:axId val="56546551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654572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ARE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06E-4CA0-88C2-588D750754D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06E-4CA0-88C2-588D750754D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06E-4CA0-88C2-588D750754D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06E-4CA0-88C2-588D750754D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Anal_unüb_Gemtypen_ARE9!$H$2:$H$10</c:f>
              <c:numCache>
                <c:formatCode>0%</c:formatCode>
                <c:ptCount val="9"/>
                <c:pt idx="0">
                  <c:v>0.81964607879848006</c:v>
                </c:pt>
                <c:pt idx="1">
                  <c:v>0.75316470468011554</c:v>
                </c:pt>
                <c:pt idx="2">
                  <c:v>0.67461272577388498</c:v>
                </c:pt>
                <c:pt idx="3" formatCode="General">
                  <c:v>0</c:v>
                </c:pt>
                <c:pt idx="4" formatCode="General">
                  <c:v>0</c:v>
                </c:pt>
                <c:pt idx="5" formatCode="General">
                  <c:v>0</c:v>
                </c:pt>
                <c:pt idx="6">
                  <c:v>0.66234986075793967</c:v>
                </c:pt>
                <c:pt idx="7">
                  <c:v>0.90838071485986405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06E-4CA0-88C2-588D750754D3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06E-4CA0-88C2-588D750754D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06E-4CA0-88C2-588D750754D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06E-4CA0-88C2-588D750754D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06E-4CA0-88C2-588D750754D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Anal_unüb_Gemtypen_ARE9!$I$2:$I$10</c:f>
              <c:numCache>
                <c:formatCode>0%</c:formatCode>
                <c:ptCount val="9"/>
                <c:pt idx="0">
                  <c:v>0.10379672072024027</c:v>
                </c:pt>
                <c:pt idx="1">
                  <c:v>9.1559430219511517E-2</c:v>
                </c:pt>
                <c:pt idx="2">
                  <c:v>0.12246771169636848</c:v>
                </c:pt>
                <c:pt idx="3" formatCode="General">
                  <c:v>0</c:v>
                </c:pt>
                <c:pt idx="4" formatCode="General">
                  <c:v>0</c:v>
                </c:pt>
                <c:pt idx="5" formatCode="General">
                  <c:v>0</c:v>
                </c:pt>
                <c:pt idx="6">
                  <c:v>9.1899656398735111E-2</c:v>
                </c:pt>
                <c:pt idx="7">
                  <c:v>3.2362690837568958E-2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06E-4CA0-88C2-588D750754D3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06E-4CA0-88C2-588D750754D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06E-4CA0-88C2-588D750754D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406E-4CA0-88C2-588D750754D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06E-4CA0-88C2-588D750754D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Anal_unüb_Gemtypen_ARE9!$J$2:$J$10</c:f>
              <c:numCache>
                <c:formatCode>0%</c:formatCode>
                <c:ptCount val="9"/>
                <c:pt idx="0">
                  <c:v>7.6557200481279591E-2</c:v>
                </c:pt>
                <c:pt idx="1">
                  <c:v>0.15527586510037292</c:v>
                </c:pt>
                <c:pt idx="2">
                  <c:v>0.20291956252974649</c:v>
                </c:pt>
                <c:pt idx="3" formatCode="General">
                  <c:v>0</c:v>
                </c:pt>
                <c:pt idx="4" formatCode="General">
                  <c:v>0</c:v>
                </c:pt>
                <c:pt idx="5" formatCode="General">
                  <c:v>0</c:v>
                </c:pt>
                <c:pt idx="6">
                  <c:v>0.24575048284332524</c:v>
                </c:pt>
                <c:pt idx="7">
                  <c:v>5.9256594302566953E-2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06E-4CA0-88C2-588D750754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90900912"/>
        <c:axId val="490894640"/>
      </c:barChart>
      <c:catAx>
        <c:axId val="4909009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894640"/>
        <c:crosses val="autoZero"/>
        <c:auto val="1"/>
        <c:lblAlgn val="ctr"/>
        <c:lblOffset val="100"/>
        <c:noMultiLvlLbl val="0"/>
      </c:catAx>
      <c:valAx>
        <c:axId val="490894640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909009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Erschliessung der Bauzonen mit dem öffentlichen Verkehr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Sehr gute Erschliessung (A)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Analyse_Erschliessung_oeV!$C$2:$C$10</c:f>
              <c:numCache>
                <c:formatCode>#,##0</c:formatCode>
                <c:ptCount val="9"/>
                <c:pt idx="0">
                  <c:v>458.25917124189203</c:v>
                </c:pt>
                <c:pt idx="1">
                  <c:v>108.407340498401</c:v>
                </c:pt>
                <c:pt idx="2">
                  <c:v>992.77263364131204</c:v>
                </c:pt>
                <c:pt idx="3">
                  <c:v>734.760127511782</c:v>
                </c:pt>
                <c:pt idx="4">
                  <c:v>41.535254445827796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110.838690008396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71-4C12-9DF6-F1C8F4568D7F}"/>
            </c:ext>
          </c:extLst>
        </c:ser>
        <c:ser>
          <c:idx val="1"/>
          <c:order val="1"/>
          <c:tx>
            <c:v>Gute Erschliessung (B) 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Analyse_Erschliessung_oeV!$D$2:$D$10</c:f>
              <c:numCache>
                <c:formatCode>#,##0</c:formatCode>
                <c:ptCount val="9"/>
                <c:pt idx="0">
                  <c:v>681.10683111802393</c:v>
                </c:pt>
                <c:pt idx="1">
                  <c:v>241.062706853957</c:v>
                </c:pt>
                <c:pt idx="2">
                  <c:v>550.74465531813303</c:v>
                </c:pt>
                <c:pt idx="3">
                  <c:v>242.937809598776</c:v>
                </c:pt>
                <c:pt idx="4">
                  <c:v>19.3540962746982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117.15794168877201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71-4C12-9DF6-F1C8F4568D7F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Analyse_Erschliessung_oeV!$E$2:$E$10</c:f>
              <c:numCache>
                <c:formatCode>#,##0</c:formatCode>
                <c:ptCount val="9"/>
                <c:pt idx="0">
                  <c:v>885.11484574030987</c:v>
                </c:pt>
                <c:pt idx="1">
                  <c:v>165.38584935603001</c:v>
                </c:pt>
                <c:pt idx="2">
                  <c:v>242.991391269346</c:v>
                </c:pt>
                <c:pt idx="3">
                  <c:v>288.00482937511697</c:v>
                </c:pt>
                <c:pt idx="4">
                  <c:v>14.270466666390799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152.18231071381598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771-4C12-9DF6-F1C8F4568D7F}"/>
            </c:ext>
          </c:extLst>
        </c:ser>
        <c:ser>
          <c:idx val="3"/>
          <c:order val="3"/>
          <c:tx>
            <c:v>Geringe Erschliessung (D)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Analyse_Erschliessung_oeV!$F$2:$F$10</c:f>
              <c:numCache>
                <c:formatCode>#,##0</c:formatCode>
                <c:ptCount val="9"/>
                <c:pt idx="0">
                  <c:v>675.44583948274203</c:v>
                </c:pt>
                <c:pt idx="1">
                  <c:v>133.84695232377999</c:v>
                </c:pt>
                <c:pt idx="2">
                  <c:v>114.905686046951</c:v>
                </c:pt>
                <c:pt idx="3">
                  <c:v>297.64406543673999</c:v>
                </c:pt>
                <c:pt idx="4">
                  <c:v>29.988646489282402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89.733903479052699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771-4C12-9DF6-F1C8F4568D7F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Analyse_Erschliessung_oeV!$G$2:$G$10</c:f>
              <c:numCache>
                <c:formatCode>#,##0</c:formatCode>
                <c:ptCount val="9"/>
                <c:pt idx="0">
                  <c:v>251.85733093655199</c:v>
                </c:pt>
                <c:pt idx="1">
                  <c:v>47.611840011724901</c:v>
                </c:pt>
                <c:pt idx="2">
                  <c:v>19.976059137703498</c:v>
                </c:pt>
                <c:pt idx="3">
                  <c:v>33.446140063153699</c:v>
                </c:pt>
                <c:pt idx="4">
                  <c:v>9.8173120937484093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22.118131230336598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771-4C12-9DF6-F1C8F4568D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90887976"/>
        <c:axId val="490896208"/>
      </c:barChart>
      <c:catAx>
        <c:axId val="49088797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896208"/>
        <c:crosses val="autoZero"/>
        <c:auto val="1"/>
        <c:lblAlgn val="ctr"/>
        <c:lblOffset val="100"/>
        <c:noMultiLvlLbl val="0"/>
      </c:catAx>
      <c:valAx>
        <c:axId val="49089620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908879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Erschliessung der Bauzonen mit dem öffentlichen Verkehr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Sehr gute Erschliessung (A)</c:v>
          </c:tx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A08-48A8-9669-08FF171E63E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08-48A8-9669-08FF171E63E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A08-48A8-9669-08FF171E63E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Analyse_Erschliessung_oeV!$H$2:$H$10</c:f>
              <c:numCache>
                <c:formatCode>0%</c:formatCode>
                <c:ptCount val="9"/>
                <c:pt idx="0">
                  <c:v>0.15524820527747618</c:v>
                </c:pt>
                <c:pt idx="1">
                  <c:v>0.15568728077136321</c:v>
                </c:pt>
                <c:pt idx="2">
                  <c:v>0.51669489995906837</c:v>
                </c:pt>
                <c:pt idx="3">
                  <c:v>0.46014739568782526</c:v>
                </c:pt>
                <c:pt idx="4">
                  <c:v>0.36128364372267824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0.22526770703967239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08-48A8-9669-08FF171E63EA}"/>
            </c:ext>
          </c:extLst>
        </c:ser>
        <c:ser>
          <c:idx val="1"/>
          <c:order val="1"/>
          <c:tx>
            <c:v>Gute Erschliessung (B)</c:v>
          </c:tx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A08-48A8-9669-08FF171E63E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A08-48A8-9669-08FF171E63E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A08-48A8-9669-08FF171E63E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Analyse_Erschliessung_oeV!$I$2:$I$10</c:f>
              <c:numCache>
                <c:formatCode>0%</c:formatCode>
                <c:ptCount val="9"/>
                <c:pt idx="0">
                  <c:v>0.23074412858283447</c:v>
                </c:pt>
                <c:pt idx="1">
                  <c:v>0.34619793413371663</c:v>
                </c:pt>
                <c:pt idx="2">
                  <c:v>0.28663859673372921</c:v>
                </c:pt>
                <c:pt idx="3">
                  <c:v>0.15214108144319385</c:v>
                </c:pt>
                <c:pt idx="4">
                  <c:v>0.16834658933418079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0.23811090589141876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A08-48A8-9669-08FF171E63EA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A08-48A8-9669-08FF171E63E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A08-48A8-9669-08FF171E63E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A08-48A8-9669-08FF171E63E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Analyse_Erschliessung_oeV!$J$2:$J$10</c:f>
              <c:numCache>
                <c:formatCode>0%</c:formatCode>
                <c:ptCount val="9"/>
                <c:pt idx="0">
                  <c:v>0.299857591269243</c:v>
                </c:pt>
                <c:pt idx="1">
                  <c:v>0.23751595644653242</c:v>
                </c:pt>
                <c:pt idx="2">
                  <c:v>0.12646643183779738</c:v>
                </c:pt>
                <c:pt idx="3">
                  <c:v>0.18036453969169891</c:v>
                </c:pt>
                <c:pt idx="4">
                  <c:v>0.12412795500220118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0.30929416599838433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1A08-48A8-9669-08FF171E63EA}"/>
            </c:ext>
          </c:extLst>
        </c:ser>
        <c:ser>
          <c:idx val="3"/>
          <c:order val="3"/>
          <c:tx>
            <c:v>Geringe Erschliessung (D)</c:v>
          </c:tx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A08-48A8-9669-08FF171E63E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A08-48A8-9669-08FF171E63E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A08-48A8-9669-08FF171E63E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Analyse_Erschliessung_oeV!$K$2:$K$10</c:f>
              <c:numCache>
                <c:formatCode>0%</c:formatCode>
                <c:ptCount val="9"/>
                <c:pt idx="0">
                  <c:v>0.22882630817329067</c:v>
                </c:pt>
                <c:pt idx="1">
                  <c:v>0.19222192843233676</c:v>
                </c:pt>
                <c:pt idx="2">
                  <c:v>5.9803403060169597E-2</c:v>
                </c:pt>
                <c:pt idx="3">
                  <c:v>0.18640116199072926</c:v>
                </c:pt>
                <c:pt idx="4">
                  <c:v>0.26084846760936509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0.18237450008579376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1A08-48A8-9669-08FF171E63EA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1A08-48A8-9669-08FF171E63E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1A08-48A8-9669-08FF171E63E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1A08-48A8-9669-08FF171E63E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Analyse_Erschliessung_oeV!$L$2:$L$10</c:f>
              <c:numCache>
                <c:formatCode>0%</c:formatCode>
                <c:ptCount val="9"/>
                <c:pt idx="0">
                  <c:v>8.5323766697155606E-2</c:v>
                </c:pt>
                <c:pt idx="1">
                  <c:v>6.8376900216051084E-2</c:v>
                </c:pt>
                <c:pt idx="2">
                  <c:v>1.0396668409235485E-2</c:v>
                </c:pt>
                <c:pt idx="3">
                  <c:v>2.0945821186552652E-2</c:v>
                </c:pt>
                <c:pt idx="4">
                  <c:v>8.5393344331574667E-2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4.4952720984730785E-2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1A08-48A8-9669-08FF171E63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9072384"/>
        <c:axId val="439079048"/>
      </c:barChart>
      <c:catAx>
        <c:axId val="4390723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79048"/>
        <c:crosses val="autoZero"/>
        <c:auto val="1"/>
        <c:lblAlgn val="ctr"/>
        <c:lblOffset val="100"/>
        <c:noMultiLvlLbl val="0"/>
      </c:catAx>
      <c:valAx>
        <c:axId val="439079048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390723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2012 und 2017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2012</c:v>
          </c:tx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86C-4055-B186-E2323B7C6AC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86C-4055-B186-E2323B7C6ACF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86C-4055-B186-E2323B7C6AC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Vergleich_2012_2017!$B$2:$B$10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Vergleich_2012_2017!$C$2:$C$10</c:f>
              <c:numCache>
                <c:formatCode>#,##0</c:formatCode>
                <c:ptCount val="9"/>
                <c:pt idx="0">
                  <c:v>3620.1655600000004</c:v>
                </c:pt>
                <c:pt idx="1">
                  <c:v>719.01057290000006</c:v>
                </c:pt>
                <c:pt idx="2">
                  <c:v>1523.1659769999999</c:v>
                </c:pt>
                <c:pt idx="3">
                  <c:v>1368.9061060000001</c:v>
                </c:pt>
                <c:pt idx="4">
                  <c:v>100.0361384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497.07745629999999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86C-4055-B186-E2323B7C6ACF}"/>
            </c:ext>
          </c:extLst>
        </c:ser>
        <c:ser>
          <c:idx val="1"/>
          <c:order val="1"/>
          <c:tx>
            <c:v>Fläche der Bauzonen 2017</c:v>
          </c:tx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86C-4055-B186-E2323B7C6AC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86C-4055-B186-E2323B7C6ACF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86C-4055-B186-E2323B7C6AC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Vergleich_2012_2017!$B$2:$B$10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Vergleich_2012_2017!$D$2:$D$10</c:f>
              <c:numCache>
                <c:formatCode>#,##0</c:formatCode>
                <c:ptCount val="9"/>
                <c:pt idx="0">
                  <c:v>2951.7840094191997</c:v>
                </c:pt>
                <c:pt idx="1">
                  <c:v>696.31467203681996</c:v>
                </c:pt>
                <c:pt idx="2">
                  <c:v>1921.3904156759399</c:v>
                </c:pt>
                <c:pt idx="3">
                  <c:v>1596.79296518769</c:v>
                </c:pt>
                <c:pt idx="4">
                  <c:v>114.96575968927401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492.03096773767601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86C-4055-B186-E2323B7C6A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39077480"/>
        <c:axId val="439073952"/>
      </c:barChart>
      <c:catAx>
        <c:axId val="4390774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39073952"/>
        <c:crosses val="autoZero"/>
        <c:auto val="1"/>
        <c:lblAlgn val="ctr"/>
        <c:lblOffset val="100"/>
        <c:noMultiLvlLbl val="0"/>
      </c:catAx>
      <c:valAx>
        <c:axId val="43907395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390774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sz="1000"/>
              <a:t>Fläche der Bauzonen nach Hauptnutzungen (in Prozenten)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1F0-439C-8931-E9BFAC65C129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1F0-439C-8931-E9BFAC65C129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1F0-439C-8931-E9BFAC65C129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1F0-439C-8931-E9BFAC65C129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1F0-439C-8931-E9BFAC65C129}"/>
              </c:ext>
            </c:extLst>
          </c:dPt>
          <c:dPt>
            <c:idx val="5"/>
            <c:bubble3D val="0"/>
            <c:spPr>
              <a:solidFill>
                <a:schemeClr val="accent1">
                  <a:tint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1F0-439C-8931-E9BFAC65C129}"/>
              </c:ext>
            </c:extLst>
          </c:dPt>
          <c:dPt>
            <c:idx val="6"/>
            <c:bubble3D val="0"/>
            <c:spPr>
              <a:solidFill>
                <a:schemeClr val="accent1">
                  <a:tint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1F0-439C-8931-E9BFAC65C129}"/>
              </c:ext>
            </c:extLst>
          </c:dPt>
          <c:dPt>
            <c:idx val="7"/>
            <c:bubble3D val="0"/>
            <c:spPr>
              <a:solidFill>
                <a:schemeClr val="accent1">
                  <a:tint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81F0-439C-8931-E9BFAC65C129}"/>
              </c:ext>
            </c:extLst>
          </c:dPt>
          <c:dPt>
            <c:idx val="8"/>
            <c:bubble3D val="0"/>
            <c:spPr>
              <a:solidFill>
                <a:schemeClr val="accent1">
                  <a:tint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81F0-439C-8931-E9BFAC65C129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81F0-439C-8931-E9BFAC65C129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81F0-439C-8931-E9BFAC65C129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81F0-439C-8931-E9BFAC65C129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81F0-439C-8931-E9BFAC65C12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1F0-439C-8931-E9BFAC65C12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1F0-439C-8931-E9BFAC65C12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1F0-439C-8931-E9BFAC65C1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2951.7840094191997</c:v>
                </c:pt>
                <c:pt idx="1">
                  <c:v>696.31467203681996</c:v>
                </c:pt>
                <c:pt idx="2">
                  <c:v>1921.3904156759399</c:v>
                </c:pt>
                <c:pt idx="3">
                  <c:v>1596.79296518769</c:v>
                </c:pt>
                <c:pt idx="4">
                  <c:v>114.96575968927401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492.03096773767601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81F0-439C-8931-E9BFAC65C1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75763987651323"/>
          <c:y val="0.14803982101356272"/>
          <c:w val="0.32920774220403065"/>
          <c:h val="0.85196017898643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7A0-42F8-A372-C127734DD16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7A0-42F8-A372-C127734DD16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7A0-42F8-A372-C127734DD16C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7A0-42F8-A372-C127734DD16C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7A0-42F8-A372-C127734DD16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Statistik_Gemtypen_BFS9!$C$2:$C$10</c:f>
              <c:numCache>
                <c:formatCode>General</c:formatCode>
                <c:ptCount val="9"/>
                <c:pt idx="0" formatCode="#,##0">
                  <c:v>6289.2968093444806</c:v>
                </c:pt>
                <c:pt idx="1">
                  <c:v>0</c:v>
                </c:pt>
                <c:pt idx="2">
                  <c:v>0</c:v>
                </c:pt>
                <c:pt idx="3" formatCode="#,##0">
                  <c:v>327.85306173856503</c:v>
                </c:pt>
                <c:pt idx="4" formatCode="#,##0">
                  <c:v>925.11391738746704</c:v>
                </c:pt>
                <c:pt idx="5" formatCode="#,##0">
                  <c:v>231.01500127609103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7A0-42F8-A372-C127734DD1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65459240"/>
        <c:axId val="565456496"/>
      </c:barChart>
      <c:catAx>
        <c:axId val="56545924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65456496"/>
        <c:crosses val="autoZero"/>
        <c:auto val="1"/>
        <c:lblAlgn val="ctr"/>
        <c:lblOffset val="100"/>
        <c:noMultiLvlLbl val="0"/>
      </c:catAx>
      <c:valAx>
        <c:axId val="56545649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6545924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nach Gemeindetypen BFS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4D5-4FA1-A592-9B5FAAED4FE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4D5-4FA1-A592-9B5FAAED4FE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4D5-4FA1-A592-9B5FAAED4FE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4D5-4FA1-A592-9B5FAAED4FE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4D5-4FA1-A592-9B5FAAED4FE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Statistik_Gemtypen_BFS9!$G$2:$G$10</c:f>
              <c:numCache>
                <c:formatCode>General</c:formatCode>
                <c:ptCount val="9"/>
                <c:pt idx="0" formatCode="#,##0">
                  <c:v>142.58728063916354</c:v>
                </c:pt>
                <c:pt idx="1">
                  <c:v>0</c:v>
                </c:pt>
                <c:pt idx="2">
                  <c:v>0</c:v>
                </c:pt>
                <c:pt idx="3" formatCode="#,##0">
                  <c:v>572.26926468592262</c:v>
                </c:pt>
                <c:pt idx="4" formatCode="#,##0">
                  <c:v>393.58175596148357</c:v>
                </c:pt>
                <c:pt idx="5" formatCode="#,##0">
                  <c:v>261.41790344697409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4D5-4FA1-A592-9B5FAAED4F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65484720"/>
        <c:axId val="565467472"/>
      </c:barChart>
      <c:catAx>
        <c:axId val="56548472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65467472"/>
        <c:crosses val="autoZero"/>
        <c:auto val="1"/>
        <c:lblAlgn val="ctr"/>
        <c:lblOffset val="100"/>
        <c:noMultiLvlLbl val="0"/>
      </c:catAx>
      <c:valAx>
        <c:axId val="56546747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6548472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und Beschäftigte nach Gemeindetypen BFS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3D7-46C4-8C59-4E8CEED347E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3D7-46C4-8C59-4E8CEED347E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3D7-46C4-8C59-4E8CEED347E8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3D7-46C4-8C59-4E8CEED347E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3D7-46C4-8C59-4E8CEED347E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Statistik_Gemtypen_BFS9!$I$2:$I$10</c:f>
              <c:numCache>
                <c:formatCode>General</c:formatCode>
                <c:ptCount val="9"/>
                <c:pt idx="0" formatCode="#,##0">
                  <c:v>83.014089017743515</c:v>
                </c:pt>
                <c:pt idx="1">
                  <c:v>0</c:v>
                </c:pt>
                <c:pt idx="2">
                  <c:v>0</c:v>
                </c:pt>
                <c:pt idx="3" formatCode="#,##0">
                  <c:v>430.14046410202707</c:v>
                </c:pt>
                <c:pt idx="4" formatCode="#,##0">
                  <c:v>256.5840847004485</c:v>
                </c:pt>
                <c:pt idx="5" formatCode="#,##0">
                  <c:v>226.84112458375003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3D7-46C4-8C59-4E8CEED347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65464336"/>
        <c:axId val="565480016"/>
      </c:barChart>
      <c:catAx>
        <c:axId val="5654643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65480016"/>
        <c:crosses val="autoZero"/>
        <c:auto val="1"/>
        <c:lblAlgn val="ctr"/>
        <c:lblOffset val="100"/>
        <c:noMultiLvlLbl val="0"/>
      </c:catAx>
      <c:valAx>
        <c:axId val="56548001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6546433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3C1-473B-A600-BB0638ED0DE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3C1-473B-A600-BB0638ED0DE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3C1-473B-A600-BB0638ED0DE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3C1-473B-A600-BB0638ED0DE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Statistik_Gemtypen_ARE9!$C$2:$C$10</c:f>
              <c:numCache>
                <c:formatCode>#,##0</c:formatCode>
                <c:ptCount val="9"/>
                <c:pt idx="0">
                  <c:v>1217.4301930635299</c:v>
                </c:pt>
                <c:pt idx="1">
                  <c:v>2180.0206948403602</c:v>
                </c:pt>
                <c:pt idx="2">
                  <c:v>4276.6393124065999</c:v>
                </c:pt>
                <c:pt idx="3" formatCode="General">
                  <c:v>0</c:v>
                </c:pt>
                <c:pt idx="4" formatCode="General">
                  <c:v>0</c:v>
                </c:pt>
                <c:pt idx="5" formatCode="General">
                  <c:v>0</c:v>
                </c:pt>
                <c:pt idx="6">
                  <c:v>77.247357727610705</c:v>
                </c:pt>
                <c:pt idx="7">
                  <c:v>21.941231708500297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3C1-473B-A600-BB0638ED0D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65476096"/>
        <c:axId val="565453360"/>
      </c:barChart>
      <c:catAx>
        <c:axId val="56547609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65453360"/>
        <c:crosses val="autoZero"/>
        <c:auto val="1"/>
        <c:lblAlgn val="ctr"/>
        <c:lblOffset val="100"/>
        <c:noMultiLvlLbl val="0"/>
      </c:catAx>
      <c:valAx>
        <c:axId val="56545336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6547609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nach Gemeindetypen ARE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2B6-437E-A08F-2943DFB39CB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2B6-437E-A08F-2943DFB39CB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2B6-437E-A08F-2943DFB39CB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2B6-437E-A08F-2943DFB39CB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Statistik_Gemtypen_ARE9!$G$2:$G$10</c:f>
              <c:numCache>
                <c:formatCode>#,##0</c:formatCode>
                <c:ptCount val="9"/>
                <c:pt idx="0">
                  <c:v>61.306479122550996</c:v>
                </c:pt>
                <c:pt idx="1">
                  <c:v>178.25626915135777</c:v>
                </c:pt>
                <c:pt idx="2">
                  <c:v>276.55632229945871</c:v>
                </c:pt>
                <c:pt idx="3" formatCode="General">
                  <c:v>0</c:v>
                </c:pt>
                <c:pt idx="4" formatCode="General">
                  <c:v>0</c:v>
                </c:pt>
                <c:pt idx="5" formatCode="General">
                  <c:v>0</c:v>
                </c:pt>
                <c:pt idx="6">
                  <c:v>240.87108739510666</c:v>
                </c:pt>
                <c:pt idx="7">
                  <c:v>509.07730182135259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2B6-437E-A08F-2943DFB39C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65470216"/>
        <c:axId val="565455712"/>
      </c:barChart>
      <c:catAx>
        <c:axId val="5654702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65455712"/>
        <c:crosses val="autoZero"/>
        <c:auto val="1"/>
        <c:lblAlgn val="ctr"/>
        <c:lblOffset val="100"/>
        <c:noMultiLvlLbl val="0"/>
      </c:catAx>
      <c:valAx>
        <c:axId val="56545571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6547021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und Beschäftigte nach Gemeindetypen ARE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A64-4036-B93C-BB78202060D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A64-4036-B93C-BB78202060D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A64-4036-B93C-BB78202060D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A64-4036-B93C-BB78202060D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Statistik_Gemtypen_ARE9!$I$2:$I$10</c:f>
              <c:numCache>
                <c:formatCode>#,##0</c:formatCode>
                <c:ptCount val="9"/>
                <c:pt idx="0">
                  <c:v>32.502855157465135</c:v>
                </c:pt>
                <c:pt idx="1">
                  <c:v>100.66636320080717</c:v>
                </c:pt>
                <c:pt idx="2">
                  <c:v>197.93482976754925</c:v>
                </c:pt>
                <c:pt idx="3" formatCode="General">
                  <c:v>0</c:v>
                </c:pt>
                <c:pt idx="4" formatCode="General">
                  <c:v>0</c:v>
                </c:pt>
                <c:pt idx="5" formatCode="General">
                  <c:v>0</c:v>
                </c:pt>
                <c:pt idx="6">
                  <c:v>203.76512194041337</c:v>
                </c:pt>
                <c:pt idx="7">
                  <c:v>434.47983581188703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A64-4036-B93C-BB78202060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65473352"/>
        <c:axId val="565461984"/>
      </c:barChart>
      <c:catAx>
        <c:axId val="5654733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65461984"/>
        <c:crosses val="autoZero"/>
        <c:auto val="1"/>
        <c:lblAlgn val="ctr"/>
        <c:lblOffset val="100"/>
        <c:noMultiLvlLbl val="0"/>
      </c:catAx>
      <c:valAx>
        <c:axId val="56546198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6547335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Analyse_unüberbaut_Hauptnutzung!$E$2:$E$10</c:f>
              <c:numCache>
                <c:formatCode>#,##0</c:formatCode>
                <c:ptCount val="9"/>
                <c:pt idx="0">
                  <c:v>1988.9538178421546</c:v>
                </c:pt>
                <c:pt idx="1">
                  <c:v>419.40083739646997</c:v>
                </c:pt>
                <c:pt idx="2">
                  <c:v>1257.627963145721</c:v>
                </c:pt>
                <c:pt idx="3">
                  <c:v>1322.9682530435261</c:v>
                </c:pt>
                <c:pt idx="4">
                  <c:v>114.96575968927401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492.03096773767601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AF-43E0-A0AD-0F5088485DBA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Analyse_unüberbaut_Hauptnutzung!$F$2:$F$10</c:f>
              <c:numCache>
                <c:formatCode>#,##0</c:formatCode>
                <c:ptCount val="9"/>
                <c:pt idx="0">
                  <c:v>384.67229540232904</c:v>
                </c:pt>
                <c:pt idx="1">
                  <c:v>65.350363433727978</c:v>
                </c:pt>
                <c:pt idx="2">
                  <c:v>270.22219588911798</c:v>
                </c:pt>
                <c:pt idx="3">
                  <c:v>137.28117297938098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AF-43E0-A0AD-0F5088485DBA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Analyse_unüberbaut_Hauptnutzung!$G$2:$G$10</c:f>
              <c:numCache>
                <c:formatCode>#,##0</c:formatCode>
                <c:ptCount val="9"/>
                <c:pt idx="0">
                  <c:v>578.15789617471603</c:v>
                </c:pt>
                <c:pt idx="1">
                  <c:v>211.56347120662201</c:v>
                </c:pt>
                <c:pt idx="2">
                  <c:v>393.540256641101</c:v>
                </c:pt>
                <c:pt idx="3">
                  <c:v>136.543539164783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AF-43E0-A0AD-0F5088485D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65472176"/>
        <c:axId val="565463944"/>
      </c:barChart>
      <c:catAx>
        <c:axId val="56547217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65463944"/>
        <c:crosses val="autoZero"/>
        <c:auto val="1"/>
        <c:lblAlgn val="ctr"/>
        <c:lblOffset val="100"/>
        <c:noMultiLvlLbl val="0"/>
      </c:catAx>
      <c:valAx>
        <c:axId val="56546394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654721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6350</xdr:rowOff>
    </xdr:from>
    <xdr:to>
      <xdr:col>4</xdr:col>
      <xdr:colOff>441325</xdr:colOff>
      <xdr:row>49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6350</xdr:rowOff>
    </xdr:from>
    <xdr:to>
      <xdr:col>4</xdr:col>
      <xdr:colOff>441325</xdr:colOff>
      <xdr:row>49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107950</xdr:colOff>
      <xdr:row>32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311150</xdr:colOff>
      <xdr:row>12</xdr:row>
      <xdr:rowOff>69850</xdr:rowOff>
    </xdr:from>
    <xdr:to>
      <xdr:col>9</xdr:col>
      <xdr:colOff>171450</xdr:colOff>
      <xdr:row>32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1089025</xdr:colOff>
      <xdr:row>32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3"/>
  <sheetViews>
    <sheetView tabSelected="1" workbookViewId="0"/>
  </sheetViews>
  <sheetFormatPr baseColWidth="10" defaultRowHeight="15" x14ac:dyDescent="0.2"/>
  <cols>
    <col min="1" max="1" width="37.7109375" style="28" customWidth="1"/>
    <col min="2" max="2" width="57.7109375" style="28" customWidth="1"/>
    <col min="3" max="16384" width="11.42578125" style="29"/>
  </cols>
  <sheetData>
    <row r="1" spans="1:2" ht="18.75" x14ac:dyDescent="0.2">
      <c r="A1" s="27" t="s">
        <v>63</v>
      </c>
    </row>
    <row r="2" spans="1:2" ht="18.75" x14ac:dyDescent="0.2">
      <c r="A2" s="27" t="s">
        <v>64</v>
      </c>
    </row>
    <row r="4" spans="1:2" ht="12.75" x14ac:dyDescent="0.2">
      <c r="A4" s="59" t="s">
        <v>141</v>
      </c>
      <c r="B4" s="60"/>
    </row>
    <row r="5" spans="1:2" ht="12.75" x14ac:dyDescent="0.2">
      <c r="A5" s="61"/>
      <c r="B5" s="62"/>
    </row>
    <row r="6" spans="1:2" x14ac:dyDescent="0.2">
      <c r="A6" s="30" t="s">
        <v>65</v>
      </c>
      <c r="B6" s="31" t="s">
        <v>134</v>
      </c>
    </row>
    <row r="7" spans="1:2" x14ac:dyDescent="0.2">
      <c r="A7" s="32"/>
      <c r="B7" s="33"/>
    </row>
    <row r="8" spans="1:2" x14ac:dyDescent="0.2">
      <c r="A8" s="30" t="s">
        <v>66</v>
      </c>
      <c r="B8" s="31" t="s">
        <v>135</v>
      </c>
    </row>
    <row r="9" spans="1:2" x14ac:dyDescent="0.2">
      <c r="A9" s="34" t="s">
        <v>67</v>
      </c>
      <c r="B9" s="35">
        <v>45</v>
      </c>
    </row>
    <row r="10" spans="1:2" x14ac:dyDescent="0.2">
      <c r="A10" s="32"/>
      <c r="B10" s="33"/>
    </row>
    <row r="11" spans="1:2" x14ac:dyDescent="0.2">
      <c r="A11" s="30" t="s">
        <v>68</v>
      </c>
      <c r="B11" s="36"/>
    </row>
    <row r="12" spans="1:2" x14ac:dyDescent="0.2">
      <c r="A12" s="34" t="s">
        <v>69</v>
      </c>
      <c r="B12" s="37">
        <v>20</v>
      </c>
    </row>
    <row r="13" spans="1:2" x14ac:dyDescent="0.2">
      <c r="A13" s="32"/>
      <c r="B13" s="38"/>
    </row>
    <row r="14" spans="1:2" ht="30" x14ac:dyDescent="0.2">
      <c r="A14" s="30" t="s">
        <v>6</v>
      </c>
      <c r="B14" s="36" t="s">
        <v>136</v>
      </c>
    </row>
    <row r="15" spans="1:2" x14ac:dyDescent="0.2">
      <c r="A15" s="32"/>
      <c r="B15" s="38"/>
    </row>
    <row r="16" spans="1:2" ht="30" x14ac:dyDescent="0.2">
      <c r="A16" s="30" t="s">
        <v>70</v>
      </c>
      <c r="B16" s="53" t="s">
        <v>137</v>
      </c>
    </row>
    <row r="17" spans="1:2" ht="30" x14ac:dyDescent="0.2">
      <c r="A17" s="39"/>
      <c r="B17" s="54" t="s">
        <v>138</v>
      </c>
    </row>
    <row r="18" spans="1:2" ht="30.75" customHeight="1" x14ac:dyDescent="0.2">
      <c r="A18" s="55"/>
      <c r="B18" s="56" t="s">
        <v>139</v>
      </c>
    </row>
    <row r="19" spans="1:2" ht="90.75" customHeight="1" x14ac:dyDescent="0.2">
      <c r="A19" s="57"/>
      <c r="B19" s="58" t="s">
        <v>140</v>
      </c>
    </row>
    <row r="20" spans="1:2" ht="17.100000000000001" customHeight="1" x14ac:dyDescent="0.2">
      <c r="A20" s="40"/>
    </row>
    <row r="21" spans="1:2" ht="17.100000000000001" customHeight="1" x14ac:dyDescent="0.2">
      <c r="A21" s="40" t="s">
        <v>71</v>
      </c>
    </row>
    <row r="22" spans="1:2" ht="15" customHeight="1" x14ac:dyDescent="0.2">
      <c r="A22" s="41" t="s">
        <v>72</v>
      </c>
    </row>
    <row r="23" spans="1:2" ht="15" customHeight="1" x14ac:dyDescent="0.2">
      <c r="A23" s="41" t="s">
        <v>73</v>
      </c>
    </row>
    <row r="24" spans="1:2" ht="15" customHeight="1" x14ac:dyDescent="0.2">
      <c r="A24" s="41" t="s">
        <v>74</v>
      </c>
    </row>
    <row r="25" spans="1:2" ht="15" customHeight="1" x14ac:dyDescent="0.2">
      <c r="A25" s="41" t="s">
        <v>75</v>
      </c>
    </row>
    <row r="26" spans="1:2" ht="15" customHeight="1" x14ac:dyDescent="0.2">
      <c r="A26" s="41" t="s">
        <v>76</v>
      </c>
    </row>
    <row r="27" spans="1:2" ht="15" customHeight="1" x14ac:dyDescent="0.2">
      <c r="A27" s="41" t="s">
        <v>77</v>
      </c>
    </row>
    <row r="28" spans="1:2" ht="15" customHeight="1" x14ac:dyDescent="0.2">
      <c r="A28" s="41" t="s">
        <v>78</v>
      </c>
    </row>
    <row r="29" spans="1:2" ht="15" customHeight="1" x14ac:dyDescent="0.2">
      <c r="A29" s="41" t="s">
        <v>79</v>
      </c>
    </row>
    <row r="30" spans="1:2" ht="15" customHeight="1" x14ac:dyDescent="0.2">
      <c r="A30" s="41" t="s">
        <v>80</v>
      </c>
    </row>
    <row r="31" spans="1:2" x14ac:dyDescent="0.2">
      <c r="A31" s="41"/>
    </row>
    <row r="32" spans="1:2" x14ac:dyDescent="0.2">
      <c r="A32" s="41"/>
    </row>
    <row r="33" spans="1:1" x14ac:dyDescent="0.2">
      <c r="A33" s="41"/>
    </row>
    <row r="34" spans="1:1" s="28" customFormat="1" x14ac:dyDescent="0.2">
      <c r="A34" s="42" t="s">
        <v>64</v>
      </c>
    </row>
    <row r="35" spans="1:1" s="28" customFormat="1" x14ac:dyDescent="0.2">
      <c r="A35" s="42" t="s">
        <v>81</v>
      </c>
    </row>
    <row r="36" spans="1:1" s="28" customFormat="1" x14ac:dyDescent="0.2">
      <c r="A36" s="42" t="s">
        <v>82</v>
      </c>
    </row>
    <row r="37" spans="1:1" s="28" customFormat="1" x14ac:dyDescent="0.2">
      <c r="A37" s="42"/>
    </row>
    <row r="38" spans="1:1" s="28" customFormat="1" x14ac:dyDescent="0.2">
      <c r="A38" s="42" t="s">
        <v>83</v>
      </c>
    </row>
    <row r="39" spans="1:1" s="28" customFormat="1" x14ac:dyDescent="0.2">
      <c r="A39" s="42" t="s">
        <v>63</v>
      </c>
    </row>
    <row r="40" spans="1:1" s="28" customFormat="1" x14ac:dyDescent="0.2">
      <c r="A40" s="42" t="s">
        <v>84</v>
      </c>
    </row>
    <row r="41" spans="1:1" s="28" customFormat="1" x14ac:dyDescent="0.2">
      <c r="A41" s="43" t="s">
        <v>85</v>
      </c>
    </row>
    <row r="42" spans="1:1" s="28" customFormat="1" x14ac:dyDescent="0.2">
      <c r="A42" s="42"/>
    </row>
    <row r="43" spans="1:1" s="28" customFormat="1" x14ac:dyDescent="0.2">
      <c r="A43" s="42" t="s">
        <v>86</v>
      </c>
    </row>
  </sheetData>
  <mergeCells count="1">
    <mergeCell ref="A4:B5"/>
  </mergeCells>
  <hyperlinks>
    <hyperlink ref="A41" r:id="rId1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50.1" customHeight="1" x14ac:dyDescent="0.2">
      <c r="A1" s="2" t="s">
        <v>28</v>
      </c>
      <c r="B1" s="2" t="s">
        <v>0</v>
      </c>
      <c r="C1" s="2" t="s">
        <v>55</v>
      </c>
      <c r="D1" s="2" t="s">
        <v>56</v>
      </c>
      <c r="E1" s="2" t="s">
        <v>57</v>
      </c>
      <c r="F1" s="2" t="s">
        <v>58</v>
      </c>
    </row>
    <row r="2" spans="1:6" ht="15" customHeight="1" x14ac:dyDescent="0.25">
      <c r="A2" s="5">
        <v>11</v>
      </c>
      <c r="B2" s="5" t="s">
        <v>1</v>
      </c>
      <c r="C2" s="14">
        <v>3620.1655600000004</v>
      </c>
      <c r="D2" s="14">
        <v>2951.7840094191997</v>
      </c>
      <c r="E2" s="14">
        <f t="shared" ref="E2:E11" si="0">D2-C2</f>
        <v>-668.38155058080065</v>
      </c>
      <c r="F2" s="24">
        <f t="shared" ref="F2:F11" si="1">D2/C2-1</f>
        <v>-0.18462734355740362</v>
      </c>
    </row>
    <row r="3" spans="1:6" ht="15" customHeight="1" x14ac:dyDescent="0.25">
      <c r="A3" s="8">
        <v>12</v>
      </c>
      <c r="B3" s="8" t="s">
        <v>2</v>
      </c>
      <c r="C3" s="16">
        <v>719.01057290000006</v>
      </c>
      <c r="D3" s="16">
        <v>696.31467203681996</v>
      </c>
      <c r="E3" s="16">
        <f t="shared" si="0"/>
        <v>-22.6959008631801</v>
      </c>
      <c r="F3" s="25">
        <f t="shared" si="1"/>
        <v>-3.1565461925879945E-2</v>
      </c>
    </row>
    <row r="4" spans="1:6" ht="15" customHeight="1" x14ac:dyDescent="0.25">
      <c r="A4" s="8">
        <v>13</v>
      </c>
      <c r="B4" s="8" t="s">
        <v>3</v>
      </c>
      <c r="C4" s="16">
        <v>1523.1659769999999</v>
      </c>
      <c r="D4" s="16">
        <v>1921.3904156759399</v>
      </c>
      <c r="E4" s="16">
        <f t="shared" si="0"/>
        <v>398.22443867594006</v>
      </c>
      <c r="F4" s="25">
        <f t="shared" si="1"/>
        <v>0.26144520340473698</v>
      </c>
    </row>
    <row r="5" spans="1:6" ht="15" customHeight="1" x14ac:dyDescent="0.25">
      <c r="A5" s="8">
        <v>14</v>
      </c>
      <c r="B5" s="8" t="s">
        <v>4</v>
      </c>
      <c r="C5" s="16">
        <v>1368.9061060000001</v>
      </c>
      <c r="D5" s="16">
        <v>1596.79296518769</v>
      </c>
      <c r="E5" s="16">
        <f t="shared" si="0"/>
        <v>227.88685918768988</v>
      </c>
      <c r="F5" s="25">
        <f t="shared" si="1"/>
        <v>0.16647369617890351</v>
      </c>
    </row>
    <row r="6" spans="1:6" ht="15" customHeight="1" x14ac:dyDescent="0.25">
      <c r="A6" s="8">
        <v>15</v>
      </c>
      <c r="B6" s="8" t="s">
        <v>5</v>
      </c>
      <c r="C6" s="16">
        <v>100.0361384</v>
      </c>
      <c r="D6" s="16">
        <v>114.96575968927401</v>
      </c>
      <c r="E6" s="16">
        <f t="shared" si="0"/>
        <v>14.92962128927401</v>
      </c>
      <c r="F6" s="25">
        <f t="shared" si="1"/>
        <v>0.14924227912094223</v>
      </c>
    </row>
    <row r="7" spans="1:6" ht="15" customHeight="1" x14ac:dyDescent="0.25">
      <c r="A7" s="8">
        <v>16</v>
      </c>
      <c r="B7" s="8" t="s">
        <v>25</v>
      </c>
      <c r="C7" s="13" t="s">
        <v>62</v>
      </c>
      <c r="D7" s="13" t="s">
        <v>62</v>
      </c>
      <c r="E7" s="13" t="s">
        <v>62</v>
      </c>
      <c r="F7" s="13" t="s">
        <v>62</v>
      </c>
    </row>
    <row r="8" spans="1:6" ht="15" customHeight="1" x14ac:dyDescent="0.25">
      <c r="A8" s="8">
        <v>17</v>
      </c>
      <c r="B8" s="8" t="s">
        <v>26</v>
      </c>
      <c r="C8" s="13" t="s">
        <v>62</v>
      </c>
      <c r="D8" s="13" t="s">
        <v>62</v>
      </c>
      <c r="E8" s="13" t="s">
        <v>62</v>
      </c>
      <c r="F8" s="13" t="s">
        <v>62</v>
      </c>
    </row>
    <row r="9" spans="1:6" ht="15" customHeight="1" x14ac:dyDescent="0.25">
      <c r="A9" s="8">
        <v>18</v>
      </c>
      <c r="B9" s="8" t="s">
        <v>6</v>
      </c>
      <c r="C9" s="16">
        <v>497.07745629999999</v>
      </c>
      <c r="D9" s="16">
        <v>492.03096773767601</v>
      </c>
      <c r="E9" s="16">
        <f t="shared" si="0"/>
        <v>-5.0464885623239866</v>
      </c>
      <c r="F9" s="25">
        <f t="shared" si="1"/>
        <v>-1.0152318312497188E-2</v>
      </c>
    </row>
    <row r="10" spans="1:6" ht="15" customHeight="1" x14ac:dyDescent="0.25">
      <c r="A10" s="8">
        <v>19</v>
      </c>
      <c r="B10" s="8" t="s">
        <v>27</v>
      </c>
      <c r="C10" s="13" t="s">
        <v>62</v>
      </c>
      <c r="D10" s="13" t="s">
        <v>62</v>
      </c>
      <c r="E10" s="13" t="s">
        <v>62</v>
      </c>
      <c r="F10" s="13" t="s">
        <v>62</v>
      </c>
    </row>
    <row r="11" spans="1:6" ht="15" customHeight="1" x14ac:dyDescent="0.2">
      <c r="A11" s="65"/>
      <c r="B11" s="65"/>
      <c r="C11" s="11">
        <f t="shared" ref="C11:D11" si="2">SUM(C2:C10)</f>
        <v>7828.3618105999994</v>
      </c>
      <c r="D11" s="11">
        <f t="shared" si="2"/>
        <v>7773.2787897466005</v>
      </c>
      <c r="E11" s="23">
        <f t="shared" si="0"/>
        <v>-55.083020853398921</v>
      </c>
      <c r="F11" s="26">
        <f t="shared" si="1"/>
        <v>-7.0363407039789605E-3</v>
      </c>
    </row>
    <row r="12" spans="1:6" ht="15" customHeight="1" x14ac:dyDescent="0.2">
      <c r="A12" s="3" t="s">
        <v>33</v>
      </c>
      <c r="B12" s="3"/>
      <c r="C12" s="3"/>
      <c r="D12" s="3"/>
      <c r="E12" s="3"/>
      <c r="F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0"/>
  <sheetViews>
    <sheetView workbookViewId="0">
      <selection sqref="A1:A2"/>
    </sheetView>
  </sheetViews>
  <sheetFormatPr baseColWidth="10" defaultRowHeight="15" x14ac:dyDescent="0.25"/>
  <cols>
    <col min="1" max="1" width="50.7109375" style="52" customWidth="1"/>
    <col min="2" max="2" width="70.7109375" style="52" customWidth="1"/>
    <col min="3" max="16384" width="11.42578125" style="44"/>
  </cols>
  <sheetData>
    <row r="1" spans="1:2" x14ac:dyDescent="0.25">
      <c r="A1" s="63" t="s">
        <v>87</v>
      </c>
      <c r="B1" s="63" t="s">
        <v>88</v>
      </c>
    </row>
    <row r="2" spans="1:2" x14ac:dyDescent="0.25">
      <c r="A2" s="64"/>
      <c r="B2" s="64"/>
    </row>
    <row r="3" spans="1:2" x14ac:dyDescent="0.25">
      <c r="A3" s="45" t="s">
        <v>28</v>
      </c>
      <c r="B3" s="46" t="s">
        <v>89</v>
      </c>
    </row>
    <row r="4" spans="1:2" x14ac:dyDescent="0.25">
      <c r="A4" s="47" t="s">
        <v>34</v>
      </c>
      <c r="B4" s="48" t="s">
        <v>90</v>
      </c>
    </row>
    <row r="5" spans="1:2" ht="30" x14ac:dyDescent="0.25">
      <c r="A5" s="47" t="s">
        <v>0</v>
      </c>
      <c r="B5" s="48" t="s">
        <v>91</v>
      </c>
    </row>
    <row r="6" spans="1:2" ht="30" x14ac:dyDescent="0.25">
      <c r="A6" s="47" t="s">
        <v>35</v>
      </c>
      <c r="B6" s="48" t="s">
        <v>92</v>
      </c>
    </row>
    <row r="7" spans="1:2" ht="30" x14ac:dyDescent="0.25">
      <c r="A7" s="47" t="s">
        <v>36</v>
      </c>
      <c r="B7" s="48" t="s">
        <v>93</v>
      </c>
    </row>
    <row r="8" spans="1:2" x14ac:dyDescent="0.25">
      <c r="A8" s="47" t="s">
        <v>29</v>
      </c>
      <c r="B8" s="48" t="s">
        <v>94</v>
      </c>
    </row>
    <row r="9" spans="1:2" ht="30" x14ac:dyDescent="0.25">
      <c r="A9" s="47" t="s">
        <v>30</v>
      </c>
      <c r="B9" s="48" t="s">
        <v>95</v>
      </c>
    </row>
    <row r="10" spans="1:2" ht="45" x14ac:dyDescent="0.25">
      <c r="A10" s="47" t="s">
        <v>31</v>
      </c>
      <c r="B10" s="48" t="s">
        <v>96</v>
      </c>
    </row>
    <row r="11" spans="1:2" ht="17.25" x14ac:dyDescent="0.25">
      <c r="A11" s="47" t="s">
        <v>97</v>
      </c>
      <c r="B11" s="48" t="s">
        <v>98</v>
      </c>
    </row>
    <row r="12" spans="1:2" ht="45" x14ac:dyDescent="0.25">
      <c r="A12" s="47" t="s">
        <v>32</v>
      </c>
      <c r="B12" s="48" t="s">
        <v>99</v>
      </c>
    </row>
    <row r="13" spans="1:2" ht="17.25" x14ac:dyDescent="0.25">
      <c r="A13" s="47" t="s">
        <v>100</v>
      </c>
      <c r="B13" s="49" t="s">
        <v>101</v>
      </c>
    </row>
    <row r="14" spans="1:2" ht="17.25" x14ac:dyDescent="0.25">
      <c r="A14" s="47" t="s">
        <v>102</v>
      </c>
      <c r="B14" s="49" t="s">
        <v>103</v>
      </c>
    </row>
    <row r="15" spans="1:2" x14ac:dyDescent="0.25">
      <c r="A15" s="47" t="s">
        <v>37</v>
      </c>
      <c r="B15" s="49" t="s">
        <v>104</v>
      </c>
    </row>
    <row r="16" spans="1:2" x14ac:dyDescent="0.25">
      <c r="A16" s="47" t="s">
        <v>38</v>
      </c>
      <c r="B16" s="49" t="s">
        <v>105</v>
      </c>
    </row>
    <row r="17" spans="1:2" x14ac:dyDescent="0.25">
      <c r="A17" s="47" t="s">
        <v>39</v>
      </c>
      <c r="B17" s="49" t="s">
        <v>106</v>
      </c>
    </row>
    <row r="18" spans="1:2" ht="30" x14ac:dyDescent="0.25">
      <c r="A18" s="47" t="s">
        <v>40</v>
      </c>
      <c r="B18" s="49" t="s">
        <v>107</v>
      </c>
    </row>
    <row r="19" spans="1:2" x14ac:dyDescent="0.25">
      <c r="A19" s="47" t="s">
        <v>41</v>
      </c>
      <c r="B19" s="49" t="s">
        <v>108</v>
      </c>
    </row>
    <row r="20" spans="1:2" x14ac:dyDescent="0.25">
      <c r="A20" s="47" t="s">
        <v>42</v>
      </c>
      <c r="B20" s="49" t="s">
        <v>109</v>
      </c>
    </row>
    <row r="21" spans="1:2" ht="30" x14ac:dyDescent="0.25">
      <c r="A21" s="47" t="s">
        <v>43</v>
      </c>
      <c r="B21" s="49" t="s">
        <v>110</v>
      </c>
    </row>
    <row r="22" spans="1:2" x14ac:dyDescent="0.25">
      <c r="A22" s="47" t="s">
        <v>44</v>
      </c>
      <c r="B22" s="49" t="s">
        <v>111</v>
      </c>
    </row>
    <row r="23" spans="1:2" ht="17.25" x14ac:dyDescent="0.25">
      <c r="A23" s="47" t="s">
        <v>112</v>
      </c>
      <c r="B23" s="49" t="s">
        <v>113</v>
      </c>
    </row>
    <row r="24" spans="1:2" ht="45" x14ac:dyDescent="0.25">
      <c r="A24" s="47" t="s">
        <v>114</v>
      </c>
      <c r="B24" s="49" t="s">
        <v>115</v>
      </c>
    </row>
    <row r="25" spans="1:2" x14ac:dyDescent="0.25">
      <c r="A25" s="47" t="s">
        <v>45</v>
      </c>
      <c r="B25" s="49" t="s">
        <v>116</v>
      </c>
    </row>
    <row r="26" spans="1:2" x14ac:dyDescent="0.25">
      <c r="A26" s="47" t="s">
        <v>46</v>
      </c>
      <c r="B26" s="49" t="s">
        <v>117</v>
      </c>
    </row>
    <row r="27" spans="1:2" x14ac:dyDescent="0.25">
      <c r="A27" s="47" t="s">
        <v>47</v>
      </c>
      <c r="B27" s="49" t="s">
        <v>118</v>
      </c>
    </row>
    <row r="28" spans="1:2" x14ac:dyDescent="0.25">
      <c r="A28" s="47" t="s">
        <v>48</v>
      </c>
      <c r="B28" s="49" t="s">
        <v>119</v>
      </c>
    </row>
    <row r="29" spans="1:2" x14ac:dyDescent="0.25">
      <c r="A29" s="47" t="s">
        <v>49</v>
      </c>
      <c r="B29" s="49" t="s">
        <v>120</v>
      </c>
    </row>
    <row r="30" spans="1:2" x14ac:dyDescent="0.25">
      <c r="A30" s="47" t="s">
        <v>50</v>
      </c>
      <c r="B30" s="49" t="s">
        <v>121</v>
      </c>
    </row>
    <row r="31" spans="1:2" x14ac:dyDescent="0.25">
      <c r="A31" s="47" t="s">
        <v>51</v>
      </c>
      <c r="B31" s="49" t="s">
        <v>122</v>
      </c>
    </row>
    <row r="32" spans="1:2" x14ac:dyDescent="0.25">
      <c r="A32" s="47" t="s">
        <v>52</v>
      </c>
      <c r="B32" s="49" t="s">
        <v>123</v>
      </c>
    </row>
    <row r="33" spans="1:2" x14ac:dyDescent="0.25">
      <c r="A33" s="47" t="s">
        <v>53</v>
      </c>
      <c r="B33" s="49" t="s">
        <v>124</v>
      </c>
    </row>
    <row r="34" spans="1:2" x14ac:dyDescent="0.25">
      <c r="A34" s="47" t="s">
        <v>54</v>
      </c>
      <c r="B34" s="49" t="s">
        <v>125</v>
      </c>
    </row>
    <row r="35" spans="1:2" x14ac:dyDescent="0.25">
      <c r="A35" s="47" t="s">
        <v>55</v>
      </c>
      <c r="B35" s="49" t="s">
        <v>126</v>
      </c>
    </row>
    <row r="36" spans="1:2" x14ac:dyDescent="0.25">
      <c r="A36" s="47" t="s">
        <v>56</v>
      </c>
      <c r="B36" s="49" t="s">
        <v>127</v>
      </c>
    </row>
    <row r="37" spans="1:2" x14ac:dyDescent="0.25">
      <c r="A37" s="47" t="s">
        <v>57</v>
      </c>
      <c r="B37" s="49" t="s">
        <v>128</v>
      </c>
    </row>
    <row r="38" spans="1:2" ht="30" x14ac:dyDescent="0.25">
      <c r="A38" s="47" t="s">
        <v>58</v>
      </c>
      <c r="B38" s="49" t="s">
        <v>129</v>
      </c>
    </row>
    <row r="39" spans="1:2" x14ac:dyDescent="0.25">
      <c r="A39" s="47" t="s">
        <v>130</v>
      </c>
      <c r="B39" s="49" t="s">
        <v>131</v>
      </c>
    </row>
    <row r="40" spans="1:2" x14ac:dyDescent="0.25">
      <c r="A40" s="50" t="s">
        <v>132</v>
      </c>
      <c r="B40" s="51" t="s">
        <v>133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28</v>
      </c>
      <c r="B1" s="2" t="s">
        <v>0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11</v>
      </c>
      <c r="B2" s="5" t="s">
        <v>1</v>
      </c>
      <c r="C2" s="6">
        <v>2951.7840094191997</v>
      </c>
      <c r="D2" s="7">
        <f>C2/$C$11</f>
        <v>0.37973474118962153</v>
      </c>
      <c r="E2" s="6">
        <v>61176</v>
      </c>
      <c r="F2" s="6">
        <v>12384</v>
      </c>
      <c r="G2" s="6">
        <f>(C2*10000)/E2</f>
        <v>482.50686697711518</v>
      </c>
      <c r="H2" s="6">
        <f>(C2*10000)/F2</f>
        <v>2383.5465192338502</v>
      </c>
      <c r="I2" s="6">
        <f>(C2*10000)/(E2+F2)</f>
        <v>401.27569459206086</v>
      </c>
    </row>
    <row r="3" spans="1:9" ht="15" customHeight="1" x14ac:dyDescent="0.25">
      <c r="A3" s="8">
        <v>12</v>
      </c>
      <c r="B3" s="8" t="s">
        <v>2</v>
      </c>
      <c r="C3" s="9">
        <v>696.31467203681996</v>
      </c>
      <c r="D3" s="10">
        <f>C3/$C$11</f>
        <v>8.9577987728331435E-2</v>
      </c>
      <c r="E3" s="9">
        <v>1615</v>
      </c>
      <c r="F3" s="9">
        <v>48483</v>
      </c>
      <c r="G3" s="9">
        <f t="shared" ref="G3:G9" si="0">(C3*10000)/E3</f>
        <v>4311.5459568843344</v>
      </c>
      <c r="H3" s="9">
        <f t="shared" ref="H3:H9" si="1">(C3*10000)/F3</f>
        <v>143.62037663445332</v>
      </c>
      <c r="I3" s="9">
        <f t="shared" ref="I3:I9" si="2">(C3*10000)/(E3+F3)</f>
        <v>138.99051300188032</v>
      </c>
    </row>
    <row r="4" spans="1:9" ht="15" customHeight="1" x14ac:dyDescent="0.25">
      <c r="A4" s="8">
        <v>13</v>
      </c>
      <c r="B4" s="8" t="s">
        <v>3</v>
      </c>
      <c r="C4" s="9">
        <v>1921.3904156759399</v>
      </c>
      <c r="D4" s="10">
        <f>C4/$C$11</f>
        <v>0.24717888906935434</v>
      </c>
      <c r="E4" s="9">
        <v>207946</v>
      </c>
      <c r="F4" s="9">
        <v>97332</v>
      </c>
      <c r="G4" s="9">
        <f t="shared" si="0"/>
        <v>92.398527294390846</v>
      </c>
      <c r="H4" s="9">
        <f t="shared" si="1"/>
        <v>197.40582908765256</v>
      </c>
      <c r="I4" s="9">
        <f t="shared" si="2"/>
        <v>62.939039684351314</v>
      </c>
    </row>
    <row r="5" spans="1:9" ht="15" customHeight="1" x14ac:dyDescent="0.25">
      <c r="A5" s="8">
        <v>14</v>
      </c>
      <c r="B5" s="8" t="s">
        <v>4</v>
      </c>
      <c r="C5" s="9">
        <v>1596.79296518769</v>
      </c>
      <c r="D5" s="10">
        <f>C5/$C$11</f>
        <v>0.20542077653177077</v>
      </c>
      <c r="E5" s="9">
        <v>208305</v>
      </c>
      <c r="F5" s="9">
        <v>159143</v>
      </c>
      <c r="G5" s="9">
        <f t="shared" si="0"/>
        <v>76.656487611324266</v>
      </c>
      <c r="H5" s="9">
        <f t="shared" si="1"/>
        <v>100.33699032867861</v>
      </c>
      <c r="I5" s="9">
        <f t="shared" si="2"/>
        <v>43.45629763089444</v>
      </c>
    </row>
    <row r="6" spans="1:9" ht="15" customHeight="1" x14ac:dyDescent="0.25">
      <c r="A6" s="8">
        <v>15</v>
      </c>
      <c r="B6" s="8" t="s">
        <v>5</v>
      </c>
      <c r="C6" s="9">
        <v>114.96575968927401</v>
      </c>
      <c r="D6" s="10">
        <f>C6/$C$11</f>
        <v>1.4789867030231879E-2</v>
      </c>
      <c r="E6" s="9">
        <v>49</v>
      </c>
      <c r="F6" s="9">
        <v>336</v>
      </c>
      <c r="G6" s="9">
        <f t="shared" si="0"/>
        <v>23462.399936586531</v>
      </c>
      <c r="H6" s="9">
        <f t="shared" si="1"/>
        <v>3421.5999907522028</v>
      </c>
      <c r="I6" s="9">
        <f t="shared" si="2"/>
        <v>2986.1236282928317</v>
      </c>
    </row>
    <row r="7" spans="1:9" ht="15" customHeight="1" x14ac:dyDescent="0.25">
      <c r="A7" s="8">
        <v>16</v>
      </c>
      <c r="B7" s="8" t="s">
        <v>25</v>
      </c>
      <c r="C7" s="13" t="s">
        <v>62</v>
      </c>
      <c r="D7" s="13" t="s">
        <v>62</v>
      </c>
      <c r="E7" s="13" t="s">
        <v>62</v>
      </c>
      <c r="F7" s="13" t="s">
        <v>62</v>
      </c>
      <c r="G7" s="13" t="s">
        <v>62</v>
      </c>
      <c r="H7" s="13" t="s">
        <v>62</v>
      </c>
      <c r="I7" s="13" t="s">
        <v>62</v>
      </c>
    </row>
    <row r="8" spans="1:9" ht="15" customHeight="1" x14ac:dyDescent="0.25">
      <c r="A8" s="8">
        <v>17</v>
      </c>
      <c r="B8" s="8" t="s">
        <v>26</v>
      </c>
      <c r="C8" s="13" t="s">
        <v>62</v>
      </c>
      <c r="D8" s="13" t="s">
        <v>62</v>
      </c>
      <c r="E8" s="13" t="s">
        <v>62</v>
      </c>
      <c r="F8" s="13" t="s">
        <v>62</v>
      </c>
      <c r="G8" s="13" t="s">
        <v>62</v>
      </c>
      <c r="H8" s="13" t="s">
        <v>62</v>
      </c>
      <c r="I8" s="13" t="s">
        <v>62</v>
      </c>
    </row>
    <row r="9" spans="1:9" ht="15" customHeight="1" x14ac:dyDescent="0.25">
      <c r="A9" s="8">
        <v>18</v>
      </c>
      <c r="B9" s="8" t="s">
        <v>6</v>
      </c>
      <c r="C9" s="9">
        <v>492.03096773767601</v>
      </c>
      <c r="D9" s="10">
        <f>C9/$C$11</f>
        <v>6.329773845068995E-2</v>
      </c>
      <c r="E9" s="9">
        <v>64</v>
      </c>
      <c r="F9" s="9">
        <v>14646</v>
      </c>
      <c r="G9" s="9">
        <f t="shared" si="0"/>
        <v>76879.838709011878</v>
      </c>
      <c r="H9" s="9">
        <f t="shared" si="1"/>
        <v>335.94904256293597</v>
      </c>
      <c r="I9" s="9">
        <f t="shared" si="2"/>
        <v>334.48740158917474</v>
      </c>
    </row>
    <row r="10" spans="1:9" ht="15" customHeight="1" x14ac:dyDescent="0.25">
      <c r="A10" s="8">
        <v>19</v>
      </c>
      <c r="B10" s="8" t="s">
        <v>27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</row>
    <row r="11" spans="1:9" ht="15" customHeight="1" x14ac:dyDescent="0.2">
      <c r="A11" s="65"/>
      <c r="B11" s="65"/>
      <c r="C11" s="11">
        <f>SUM(C2:C10)</f>
        <v>7773.2787897466005</v>
      </c>
      <c r="D11" s="12"/>
      <c r="E11" s="11">
        <f>SUM(E2:E10)</f>
        <v>479155</v>
      </c>
      <c r="F11" s="11">
        <f>SUM(F2:F10)</f>
        <v>332324</v>
      </c>
      <c r="G11" s="11">
        <f>(C11*10000)/E11</f>
        <v>162.22889857659004</v>
      </c>
      <c r="H11" s="11">
        <f>(C11*10000)/F11</f>
        <v>233.90663297705254</v>
      </c>
      <c r="I11" s="11">
        <f>(C11*10000)/(E11+F11)</f>
        <v>95.791496634498245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34</v>
      </c>
      <c r="B1" s="2" t="s">
        <v>35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11</v>
      </c>
      <c r="B2" s="5" t="s">
        <v>16</v>
      </c>
      <c r="C2" s="6">
        <v>6289.2968093444806</v>
      </c>
      <c r="D2" s="7">
        <f>C2/$C$11</f>
        <v>0.8090918876652694</v>
      </c>
      <c r="E2" s="6">
        <v>441084</v>
      </c>
      <c r="F2" s="6">
        <v>316534</v>
      </c>
      <c r="G2" s="6">
        <f>(C2*10000)/E2</f>
        <v>142.58728063916354</v>
      </c>
      <c r="H2" s="6">
        <f>(C2*10000)/F2</f>
        <v>198.69261467471048</v>
      </c>
      <c r="I2" s="6">
        <f>(C2*10000)/(E2+F2)</f>
        <v>83.014089017743515</v>
      </c>
    </row>
    <row r="3" spans="1:9" ht="15" customHeight="1" x14ac:dyDescent="0.25">
      <c r="A3" s="8">
        <v>12</v>
      </c>
      <c r="B3" s="8" t="s">
        <v>17</v>
      </c>
      <c r="C3" s="13" t="s">
        <v>62</v>
      </c>
      <c r="D3" s="13" t="s">
        <v>62</v>
      </c>
      <c r="E3" s="13" t="s">
        <v>62</v>
      </c>
      <c r="F3" s="13" t="s">
        <v>62</v>
      </c>
      <c r="G3" s="13" t="s">
        <v>62</v>
      </c>
      <c r="H3" s="13" t="s">
        <v>62</v>
      </c>
      <c r="I3" s="13" t="s">
        <v>62</v>
      </c>
    </row>
    <row r="4" spans="1:9" ht="15" customHeight="1" x14ac:dyDescent="0.25">
      <c r="A4" s="8">
        <v>13</v>
      </c>
      <c r="B4" s="8" t="s">
        <v>18</v>
      </c>
      <c r="C4" s="13" t="s">
        <v>62</v>
      </c>
      <c r="D4" s="13" t="s">
        <v>62</v>
      </c>
      <c r="E4" s="13" t="s">
        <v>62</v>
      </c>
      <c r="F4" s="13" t="s">
        <v>62</v>
      </c>
      <c r="G4" s="13" t="s">
        <v>62</v>
      </c>
      <c r="H4" s="13" t="s">
        <v>62</v>
      </c>
      <c r="I4" s="13" t="s">
        <v>62</v>
      </c>
    </row>
    <row r="5" spans="1:9" ht="15" customHeight="1" x14ac:dyDescent="0.25">
      <c r="A5" s="8">
        <v>21</v>
      </c>
      <c r="B5" s="8" t="s">
        <v>19</v>
      </c>
      <c r="C5" s="9">
        <v>327.85306173856503</v>
      </c>
      <c r="D5" s="10">
        <f>C5/$C$11</f>
        <v>4.2176933390195889E-2</v>
      </c>
      <c r="E5" s="9">
        <v>5729</v>
      </c>
      <c r="F5" s="9">
        <v>1893</v>
      </c>
      <c r="G5" s="9">
        <f t="shared" ref="G5:G7" si="0">(C5*10000)/E5</f>
        <v>572.26926468592262</v>
      </c>
      <c r="H5" s="9">
        <f t="shared" ref="H5:H7" si="1">(C5*10000)/F5</f>
        <v>1731.9231998867674</v>
      </c>
      <c r="I5" s="9">
        <f t="shared" ref="I5:I7" si="2">(C5*10000)/(E5+F5)</f>
        <v>430.14046410202707</v>
      </c>
    </row>
    <row r="6" spans="1:9" ht="15" customHeight="1" x14ac:dyDescent="0.25">
      <c r="A6" s="8">
        <v>22</v>
      </c>
      <c r="B6" s="8" t="s">
        <v>20</v>
      </c>
      <c r="C6" s="9">
        <v>925.11391738746704</v>
      </c>
      <c r="D6" s="10">
        <f>C6/$C$11</f>
        <v>0.11901205944237389</v>
      </c>
      <c r="E6" s="9">
        <v>23505</v>
      </c>
      <c r="F6" s="9">
        <v>12550</v>
      </c>
      <c r="G6" s="9">
        <f t="shared" si="0"/>
        <v>393.58175596148357</v>
      </c>
      <c r="H6" s="9">
        <f t="shared" si="1"/>
        <v>737.14256365535221</v>
      </c>
      <c r="I6" s="9">
        <f t="shared" si="2"/>
        <v>256.5840847004485</v>
      </c>
    </row>
    <row r="7" spans="1:9" ht="15" customHeight="1" x14ac:dyDescent="0.25">
      <c r="A7" s="8">
        <v>23</v>
      </c>
      <c r="B7" s="8" t="s">
        <v>21</v>
      </c>
      <c r="C7" s="9">
        <v>231.01500127609103</v>
      </c>
      <c r="D7" s="10">
        <f>C7/$C$11</f>
        <v>2.9719119502160777E-2</v>
      </c>
      <c r="E7" s="9">
        <v>8837</v>
      </c>
      <c r="F7" s="9">
        <v>1347</v>
      </c>
      <c r="G7" s="9">
        <f t="shared" si="0"/>
        <v>261.41790344697409</v>
      </c>
      <c r="H7" s="9">
        <f t="shared" si="1"/>
        <v>1715.0334170459616</v>
      </c>
      <c r="I7" s="9">
        <f t="shared" si="2"/>
        <v>226.84112458375003</v>
      </c>
    </row>
    <row r="8" spans="1:9" ht="15" customHeight="1" x14ac:dyDescent="0.25">
      <c r="A8" s="8">
        <v>31</v>
      </c>
      <c r="B8" s="8" t="s">
        <v>22</v>
      </c>
      <c r="C8" s="13" t="s">
        <v>62</v>
      </c>
      <c r="D8" s="13" t="s">
        <v>62</v>
      </c>
      <c r="E8" s="13" t="s">
        <v>62</v>
      </c>
      <c r="F8" s="13" t="s">
        <v>62</v>
      </c>
      <c r="G8" s="13" t="s">
        <v>62</v>
      </c>
      <c r="H8" s="13" t="s">
        <v>62</v>
      </c>
      <c r="I8" s="13" t="s">
        <v>62</v>
      </c>
    </row>
    <row r="9" spans="1:9" ht="15" customHeight="1" x14ac:dyDescent="0.25">
      <c r="A9" s="8">
        <v>32</v>
      </c>
      <c r="B9" s="8" t="s">
        <v>23</v>
      </c>
      <c r="C9" s="13" t="s">
        <v>62</v>
      </c>
      <c r="D9" s="13" t="s">
        <v>62</v>
      </c>
      <c r="E9" s="13" t="s">
        <v>62</v>
      </c>
      <c r="F9" s="13" t="s">
        <v>62</v>
      </c>
      <c r="G9" s="13" t="s">
        <v>62</v>
      </c>
      <c r="H9" s="13" t="s">
        <v>62</v>
      </c>
      <c r="I9" s="13" t="s">
        <v>62</v>
      </c>
    </row>
    <row r="10" spans="1:9" ht="15" customHeight="1" x14ac:dyDescent="0.25">
      <c r="A10" s="8">
        <v>33</v>
      </c>
      <c r="B10" s="8" t="s">
        <v>24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</row>
    <row r="11" spans="1:9" ht="15" customHeight="1" x14ac:dyDescent="0.2">
      <c r="A11" s="65"/>
      <c r="B11" s="65"/>
      <c r="C11" s="11">
        <f>SUM(C2:C10)</f>
        <v>7773.2787897466042</v>
      </c>
      <c r="D11" s="12"/>
      <c r="E11" s="11">
        <f>SUM(E2:E10)</f>
        <v>479155</v>
      </c>
      <c r="F11" s="11">
        <f>SUM(F2:F10)</f>
        <v>332324</v>
      </c>
      <c r="G11" s="11">
        <f>(C11*10000)/E11</f>
        <v>162.22889857659015</v>
      </c>
      <c r="H11" s="11">
        <f>(C11*10000)/F11</f>
        <v>233.90663297705265</v>
      </c>
      <c r="I11" s="11">
        <f>(C11*10000)/(E11+F11)</f>
        <v>95.791496634498301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34</v>
      </c>
      <c r="B1" s="2" t="s">
        <v>36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</v>
      </c>
      <c r="B2" s="5" t="s">
        <v>7</v>
      </c>
      <c r="C2" s="6">
        <v>1217.4301930635299</v>
      </c>
      <c r="D2" s="7">
        <f>C2/$C$11</f>
        <v>0.15661733304476225</v>
      </c>
      <c r="E2" s="6">
        <v>198581</v>
      </c>
      <c r="F2" s="6">
        <v>175980</v>
      </c>
      <c r="G2" s="6">
        <f>(C2*10000)/E2</f>
        <v>61.306479122550996</v>
      </c>
      <c r="H2" s="6">
        <f>(C2*10000)/F2</f>
        <v>69.180031427635527</v>
      </c>
      <c r="I2" s="6">
        <f>(C2*10000)/(E2+F2)</f>
        <v>32.502855157465135</v>
      </c>
    </row>
    <row r="3" spans="1:9" ht="15" customHeight="1" x14ac:dyDescent="0.25">
      <c r="A3" s="8">
        <v>2</v>
      </c>
      <c r="B3" s="8" t="s">
        <v>8</v>
      </c>
      <c r="C3" s="9">
        <v>2180.0206948403602</v>
      </c>
      <c r="D3" s="10">
        <f>C3/$C$11</f>
        <v>0.28045059926525884</v>
      </c>
      <c r="E3" s="9">
        <v>122297</v>
      </c>
      <c r="F3" s="9">
        <v>94262</v>
      </c>
      <c r="G3" s="9">
        <f t="shared" ref="G3:G9" si="0">(C3*10000)/E3</f>
        <v>178.25626915135777</v>
      </c>
      <c r="H3" s="9">
        <f t="shared" ref="H3:H9" si="1">(C3*10000)/F3</f>
        <v>231.27248465345102</v>
      </c>
      <c r="I3" s="9">
        <f t="shared" ref="I3:I9" si="2">(C3*10000)/(E3+F3)</f>
        <v>100.66636320080717</v>
      </c>
    </row>
    <row r="4" spans="1:9" ht="15" customHeight="1" x14ac:dyDescent="0.25">
      <c r="A4" s="8">
        <v>3</v>
      </c>
      <c r="B4" s="8" t="s">
        <v>9</v>
      </c>
      <c r="C4" s="9">
        <v>4276.6393124065999</v>
      </c>
      <c r="D4" s="10">
        <f>C4/$C$11</f>
        <v>0.55017186802147522</v>
      </c>
      <c r="E4" s="9">
        <v>154639</v>
      </c>
      <c r="F4" s="9">
        <v>61424</v>
      </c>
      <c r="G4" s="9">
        <f t="shared" si="0"/>
        <v>276.55632229945871</v>
      </c>
      <c r="H4" s="9">
        <f t="shared" si="1"/>
        <v>696.24891124098065</v>
      </c>
      <c r="I4" s="9">
        <f t="shared" si="2"/>
        <v>197.93482976754925</v>
      </c>
    </row>
    <row r="5" spans="1:9" ht="15" customHeight="1" x14ac:dyDescent="0.25">
      <c r="A5" s="8">
        <v>4</v>
      </c>
      <c r="B5" s="8" t="s">
        <v>10</v>
      </c>
      <c r="C5" s="13" t="s">
        <v>62</v>
      </c>
      <c r="D5" s="13" t="s">
        <v>62</v>
      </c>
      <c r="E5" s="13" t="s">
        <v>62</v>
      </c>
      <c r="F5" s="13" t="s">
        <v>62</v>
      </c>
      <c r="G5" s="13" t="s">
        <v>62</v>
      </c>
      <c r="H5" s="13" t="s">
        <v>62</v>
      </c>
      <c r="I5" s="13" t="s">
        <v>62</v>
      </c>
    </row>
    <row r="6" spans="1:9" ht="15" customHeight="1" x14ac:dyDescent="0.25">
      <c r="A6" s="8">
        <v>5</v>
      </c>
      <c r="B6" s="8" t="s">
        <v>11</v>
      </c>
      <c r="C6" s="13" t="s">
        <v>62</v>
      </c>
      <c r="D6" s="13" t="s">
        <v>62</v>
      </c>
      <c r="E6" s="13" t="s">
        <v>62</v>
      </c>
      <c r="F6" s="13" t="s">
        <v>62</v>
      </c>
      <c r="G6" s="13" t="s">
        <v>62</v>
      </c>
      <c r="H6" s="13" t="s">
        <v>62</v>
      </c>
      <c r="I6" s="13" t="s">
        <v>62</v>
      </c>
    </row>
    <row r="7" spans="1:9" ht="15" customHeight="1" x14ac:dyDescent="0.25">
      <c r="A7" s="8">
        <v>6</v>
      </c>
      <c r="B7" s="8" t="s">
        <v>12</v>
      </c>
      <c r="C7" s="13" t="s">
        <v>62</v>
      </c>
      <c r="D7" s="13" t="s">
        <v>62</v>
      </c>
      <c r="E7" s="13" t="s">
        <v>62</v>
      </c>
      <c r="F7" s="13" t="s">
        <v>62</v>
      </c>
      <c r="G7" s="13" t="s">
        <v>62</v>
      </c>
      <c r="H7" s="13" t="s">
        <v>62</v>
      </c>
      <c r="I7" s="13" t="s">
        <v>62</v>
      </c>
    </row>
    <row r="8" spans="1:9" ht="15" customHeight="1" x14ac:dyDescent="0.25">
      <c r="A8" s="8">
        <v>7</v>
      </c>
      <c r="B8" s="8" t="s">
        <v>13</v>
      </c>
      <c r="C8" s="9">
        <v>77.247357727610705</v>
      </c>
      <c r="D8" s="10">
        <f>C8/$C$11</f>
        <v>9.9375514267549987E-3</v>
      </c>
      <c r="E8" s="9">
        <v>3207</v>
      </c>
      <c r="F8" s="9">
        <v>584</v>
      </c>
      <c r="G8" s="9">
        <f t="shared" si="0"/>
        <v>240.87108739510666</v>
      </c>
      <c r="H8" s="9">
        <f t="shared" si="1"/>
        <v>1322.7287282125121</v>
      </c>
      <c r="I8" s="9">
        <f t="shared" si="2"/>
        <v>203.76512194041337</v>
      </c>
    </row>
    <row r="9" spans="1:9" ht="15" customHeight="1" x14ac:dyDescent="0.25">
      <c r="A9" s="8">
        <v>8</v>
      </c>
      <c r="B9" s="8" t="s">
        <v>14</v>
      </c>
      <c r="C9" s="9">
        <v>21.941231708500297</v>
      </c>
      <c r="D9" s="10">
        <f>C9/$C$11</f>
        <v>2.8226482417486472E-3</v>
      </c>
      <c r="E9" s="9">
        <v>431</v>
      </c>
      <c r="F9" s="9">
        <v>74</v>
      </c>
      <c r="G9" s="9">
        <f t="shared" si="0"/>
        <v>509.07730182135259</v>
      </c>
      <c r="H9" s="9">
        <f t="shared" si="1"/>
        <v>2965.0313119594994</v>
      </c>
      <c r="I9" s="9">
        <f t="shared" si="2"/>
        <v>434.47983581188703</v>
      </c>
    </row>
    <row r="10" spans="1:9" ht="15" customHeight="1" x14ac:dyDescent="0.25">
      <c r="A10" s="8">
        <v>9</v>
      </c>
      <c r="B10" s="8" t="s">
        <v>15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</row>
    <row r="11" spans="1:9" ht="15" customHeight="1" x14ac:dyDescent="0.2">
      <c r="A11" s="65"/>
      <c r="B11" s="65"/>
      <c r="C11" s="11">
        <f>SUM(C2:C10)</f>
        <v>7773.2787897466014</v>
      </c>
      <c r="D11" s="12"/>
      <c r="E11" s="11">
        <f>SUM(E2:E10)</f>
        <v>479155</v>
      </c>
      <c r="F11" s="11">
        <f>SUM(F2:F10)</f>
        <v>332324</v>
      </c>
      <c r="G11" s="11">
        <f>(C11*10000)/E11</f>
        <v>162.22889857659007</v>
      </c>
      <c r="H11" s="11">
        <f>(C11*10000)/F11</f>
        <v>233.90663297705257</v>
      </c>
      <c r="I11" s="11">
        <f>(C11*10000)/(E11+F11)</f>
        <v>95.791496634498273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28</v>
      </c>
      <c r="B1" s="2" t="s">
        <v>0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11</v>
      </c>
      <c r="B2" s="5" t="s">
        <v>1</v>
      </c>
      <c r="C2" s="14">
        <v>578.15789617471603</v>
      </c>
      <c r="D2" s="14">
        <v>962.83019157704507</v>
      </c>
      <c r="E2" s="14">
        <v>1988.9538178421546</v>
      </c>
      <c r="F2" s="14">
        <v>384.67229540232904</v>
      </c>
      <c r="G2" s="14">
        <v>578.15789617471603</v>
      </c>
      <c r="H2" s="15">
        <f>E2/SUM($E2:$G2)</f>
        <v>0.67381414476647505</v>
      </c>
      <c r="I2" s="15">
        <f t="shared" ref="I2:J2" si="0">F2/SUM($E2:$G2)</f>
        <v>0.13031857824787732</v>
      </c>
      <c r="J2" s="15">
        <f t="shared" si="0"/>
        <v>0.19586727698564768</v>
      </c>
    </row>
    <row r="3" spans="1:10" ht="15" customHeight="1" x14ac:dyDescent="0.25">
      <c r="A3" s="8">
        <v>12</v>
      </c>
      <c r="B3" s="8" t="s">
        <v>2</v>
      </c>
      <c r="C3" s="16">
        <v>211.56347120662201</v>
      </c>
      <c r="D3" s="16">
        <v>276.91383464034999</v>
      </c>
      <c r="E3" s="16">
        <v>419.40083739646997</v>
      </c>
      <c r="F3" s="16">
        <v>65.350363433727978</v>
      </c>
      <c r="G3" s="16">
        <v>211.56347120662201</v>
      </c>
      <c r="H3" s="17">
        <f t="shared" ref="H3:H11" si="1">E3/SUM($E3:$G3)</f>
        <v>0.60231509436626196</v>
      </c>
      <c r="I3" s="17">
        <f t="shared" ref="I3:I11" si="2">F3/SUM($E3:$G3)</f>
        <v>9.3851768543909642E-2</v>
      </c>
      <c r="J3" s="17">
        <f t="shared" ref="J3:J11" si="3">G3/SUM($E3:$G3)</f>
        <v>0.3038331370898284</v>
      </c>
    </row>
    <row r="4" spans="1:10" ht="15" customHeight="1" x14ac:dyDescent="0.25">
      <c r="A4" s="8">
        <v>13</v>
      </c>
      <c r="B4" s="8" t="s">
        <v>3</v>
      </c>
      <c r="C4" s="16">
        <v>393.540256641101</v>
      </c>
      <c r="D4" s="16">
        <v>663.76245253021898</v>
      </c>
      <c r="E4" s="16">
        <v>1257.627963145721</v>
      </c>
      <c r="F4" s="16">
        <v>270.22219588911798</v>
      </c>
      <c r="G4" s="16">
        <v>393.540256641101</v>
      </c>
      <c r="H4" s="17">
        <f t="shared" si="1"/>
        <v>0.65454056233714009</v>
      </c>
      <c r="I4" s="17">
        <f t="shared" si="2"/>
        <v>0.14063887988847626</v>
      </c>
      <c r="J4" s="17">
        <f t="shared" si="3"/>
        <v>0.20482055777438371</v>
      </c>
    </row>
    <row r="5" spans="1:10" ht="15" customHeight="1" x14ac:dyDescent="0.25">
      <c r="A5" s="8">
        <v>14</v>
      </c>
      <c r="B5" s="8" t="s">
        <v>4</v>
      </c>
      <c r="C5" s="16">
        <v>136.543539164783</v>
      </c>
      <c r="D5" s="16">
        <v>273.82471214416398</v>
      </c>
      <c r="E5" s="16">
        <v>1322.9682530435261</v>
      </c>
      <c r="F5" s="16">
        <v>137.28117297938098</v>
      </c>
      <c r="G5" s="16">
        <v>136.543539164783</v>
      </c>
      <c r="H5" s="17">
        <f t="shared" si="1"/>
        <v>0.82851583260076678</v>
      </c>
      <c r="I5" s="17">
        <f t="shared" si="2"/>
        <v>8.5973057229272482E-2</v>
      </c>
      <c r="J5" s="17">
        <f t="shared" si="3"/>
        <v>8.5511110169960838E-2</v>
      </c>
    </row>
    <row r="6" spans="1:10" ht="15" customHeight="1" x14ac:dyDescent="0.25">
      <c r="A6" s="8">
        <v>15</v>
      </c>
      <c r="B6" s="8" t="s">
        <v>5</v>
      </c>
      <c r="C6" s="13" t="s">
        <v>62</v>
      </c>
      <c r="D6" s="13" t="s">
        <v>62</v>
      </c>
      <c r="E6" s="16">
        <v>114.96575968927401</v>
      </c>
      <c r="F6" s="13" t="s">
        <v>62</v>
      </c>
      <c r="G6" s="13" t="s">
        <v>62</v>
      </c>
      <c r="H6" s="13" t="s">
        <v>62</v>
      </c>
      <c r="I6" s="13" t="s">
        <v>62</v>
      </c>
      <c r="J6" s="13" t="s">
        <v>62</v>
      </c>
    </row>
    <row r="7" spans="1:10" ht="15" customHeight="1" x14ac:dyDescent="0.25">
      <c r="A7" s="8">
        <v>16</v>
      </c>
      <c r="B7" s="8" t="s">
        <v>25</v>
      </c>
      <c r="C7" s="13" t="s">
        <v>62</v>
      </c>
      <c r="D7" s="13" t="s">
        <v>62</v>
      </c>
      <c r="E7" s="13" t="s">
        <v>62</v>
      </c>
      <c r="F7" s="13" t="s">
        <v>62</v>
      </c>
      <c r="G7" s="13" t="s">
        <v>62</v>
      </c>
      <c r="H7" s="13" t="s">
        <v>62</v>
      </c>
      <c r="I7" s="13" t="s">
        <v>62</v>
      </c>
      <c r="J7" s="13" t="s">
        <v>62</v>
      </c>
    </row>
    <row r="8" spans="1:10" ht="15" customHeight="1" x14ac:dyDescent="0.25">
      <c r="A8" s="8">
        <v>17</v>
      </c>
      <c r="B8" s="8" t="s">
        <v>26</v>
      </c>
      <c r="C8" s="13" t="s">
        <v>62</v>
      </c>
      <c r="D8" s="13" t="s">
        <v>62</v>
      </c>
      <c r="E8" s="13" t="s">
        <v>62</v>
      </c>
      <c r="F8" s="13" t="s">
        <v>62</v>
      </c>
      <c r="G8" s="13" t="s">
        <v>62</v>
      </c>
      <c r="H8" s="13" t="s">
        <v>62</v>
      </c>
      <c r="I8" s="13" t="s">
        <v>62</v>
      </c>
      <c r="J8" s="13" t="s">
        <v>62</v>
      </c>
    </row>
    <row r="9" spans="1:10" ht="15" customHeight="1" x14ac:dyDescent="0.25">
      <c r="A9" s="8">
        <v>18</v>
      </c>
      <c r="B9" s="8" t="s">
        <v>6</v>
      </c>
      <c r="C9" s="13" t="s">
        <v>62</v>
      </c>
      <c r="D9" s="13" t="s">
        <v>62</v>
      </c>
      <c r="E9" s="16">
        <v>492.03096773767601</v>
      </c>
      <c r="F9" s="13" t="s">
        <v>62</v>
      </c>
      <c r="G9" s="13" t="s">
        <v>62</v>
      </c>
      <c r="H9" s="13" t="s">
        <v>62</v>
      </c>
      <c r="I9" s="13" t="s">
        <v>62</v>
      </c>
      <c r="J9" s="13" t="s">
        <v>62</v>
      </c>
    </row>
    <row r="10" spans="1:10" ht="15" customHeight="1" x14ac:dyDescent="0.25">
      <c r="A10" s="8">
        <v>19</v>
      </c>
      <c r="B10" s="8" t="s">
        <v>27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  <c r="J10" s="13" t="s">
        <v>62</v>
      </c>
    </row>
    <row r="11" spans="1:10" ht="15" customHeight="1" x14ac:dyDescent="0.2">
      <c r="A11" s="65"/>
      <c r="B11" s="65"/>
      <c r="C11" s="11">
        <f>SUM(C2:C10)</f>
        <v>1319.805163187222</v>
      </c>
      <c r="D11" s="11">
        <f t="shared" ref="D11:G11" si="4">SUM(D2:D10)</f>
        <v>2177.3311908917781</v>
      </c>
      <c r="E11" s="11">
        <f t="shared" si="4"/>
        <v>5595.947598854822</v>
      </c>
      <c r="F11" s="11">
        <f t="shared" si="4"/>
        <v>857.52602770455587</v>
      </c>
      <c r="G11" s="11">
        <f t="shared" si="4"/>
        <v>1319.805163187222</v>
      </c>
      <c r="H11" s="18">
        <f t="shared" si="1"/>
        <v>0.71989539423649607</v>
      </c>
      <c r="I11" s="18">
        <f t="shared" si="2"/>
        <v>0.1103171584217051</v>
      </c>
      <c r="J11" s="18">
        <f t="shared" si="3"/>
        <v>0.16978744734179874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34</v>
      </c>
      <c r="B1" s="2" t="s">
        <v>35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11</v>
      </c>
      <c r="B2" s="5" t="s">
        <v>16</v>
      </c>
      <c r="C2" s="14">
        <v>957.538839956375</v>
      </c>
      <c r="D2" s="14">
        <v>1656.6218312585102</v>
      </c>
      <c r="E2" s="14">
        <v>4632.67497808597</v>
      </c>
      <c r="F2" s="14">
        <v>699.08299130213516</v>
      </c>
      <c r="G2" s="14">
        <v>957.538839956375</v>
      </c>
      <c r="H2" s="15">
        <f>E2/SUM($E2:$G2)</f>
        <v>0.73659665277727981</v>
      </c>
      <c r="I2" s="15">
        <f t="shared" ref="I2:J2" si="0">F2/SUM($E2:$G2)</f>
        <v>0.11115439650796176</v>
      </c>
      <c r="J2" s="15">
        <f t="shared" si="0"/>
        <v>0.15224895071475839</v>
      </c>
    </row>
    <row r="3" spans="1:10" ht="15" customHeight="1" x14ac:dyDescent="0.25">
      <c r="A3" s="8">
        <v>12</v>
      </c>
      <c r="B3" s="8" t="s">
        <v>17</v>
      </c>
      <c r="C3" s="13" t="s">
        <v>62</v>
      </c>
      <c r="D3" s="13" t="s">
        <v>62</v>
      </c>
      <c r="E3" s="13" t="s">
        <v>62</v>
      </c>
      <c r="F3" s="13" t="s">
        <v>62</v>
      </c>
      <c r="G3" s="13" t="s">
        <v>62</v>
      </c>
      <c r="H3" s="13" t="s">
        <v>62</v>
      </c>
      <c r="I3" s="13" t="s">
        <v>62</v>
      </c>
      <c r="J3" s="13" t="s">
        <v>62</v>
      </c>
    </row>
    <row r="4" spans="1:10" ht="15" customHeight="1" x14ac:dyDescent="0.25">
      <c r="A4" s="8">
        <v>13</v>
      </c>
      <c r="B4" s="8" t="s">
        <v>18</v>
      </c>
      <c r="C4" s="13" t="s">
        <v>62</v>
      </c>
      <c r="D4" s="13" t="s">
        <v>62</v>
      </c>
      <c r="E4" s="13" t="s">
        <v>62</v>
      </c>
      <c r="F4" s="13" t="s">
        <v>62</v>
      </c>
      <c r="G4" s="13" t="s">
        <v>62</v>
      </c>
      <c r="H4" s="13" t="s">
        <v>62</v>
      </c>
      <c r="I4" s="13" t="s">
        <v>62</v>
      </c>
      <c r="J4" s="13" t="s">
        <v>62</v>
      </c>
    </row>
    <row r="5" spans="1:10" ht="15" customHeight="1" x14ac:dyDescent="0.25">
      <c r="A5" s="8">
        <v>21</v>
      </c>
      <c r="B5" s="8" t="s">
        <v>19</v>
      </c>
      <c r="C5" s="16">
        <v>107.709648676879</v>
      </c>
      <c r="D5" s="16">
        <v>139.556389304383</v>
      </c>
      <c r="E5" s="16">
        <v>188.29667243418203</v>
      </c>
      <c r="F5" s="16">
        <v>31.846740627504005</v>
      </c>
      <c r="G5" s="16">
        <v>107.709648676879</v>
      </c>
      <c r="H5" s="17">
        <f t="shared" ref="H5:H11" si="1">E5/SUM($E5:$G5)</f>
        <v>0.5743325117528798</v>
      </c>
      <c r="I5" s="17">
        <f t="shared" ref="I5:I11" si="2">F5/SUM($E5:$G5)</f>
        <v>9.7137237208109642E-2</v>
      </c>
      <c r="J5" s="17">
        <f t="shared" ref="J5:J11" si="3">G5/SUM($E5:$G5)</f>
        <v>0.32853025103901057</v>
      </c>
    </row>
    <row r="6" spans="1:10" ht="15" customHeight="1" x14ac:dyDescent="0.25">
      <c r="A6" s="8">
        <v>22</v>
      </c>
      <c r="B6" s="8" t="s">
        <v>20</v>
      </c>
      <c r="C6" s="16">
        <v>217.52203833924202</v>
      </c>
      <c r="D6" s="16">
        <v>319.929149863161</v>
      </c>
      <c r="E6" s="16">
        <v>605.18476752430604</v>
      </c>
      <c r="F6" s="16">
        <v>102.40711152391899</v>
      </c>
      <c r="G6" s="16">
        <v>217.52203833924202</v>
      </c>
      <c r="H6" s="17">
        <f t="shared" si="1"/>
        <v>0.65417323872216215</v>
      </c>
      <c r="I6" s="17">
        <f t="shared" si="2"/>
        <v>0.11069675809560613</v>
      </c>
      <c r="J6" s="17">
        <f t="shared" si="3"/>
        <v>0.23513000318223176</v>
      </c>
    </row>
    <row r="7" spans="1:10" ht="15" customHeight="1" x14ac:dyDescent="0.25">
      <c r="A7" s="8">
        <v>23</v>
      </c>
      <c r="B7" s="8" t="s">
        <v>21</v>
      </c>
      <c r="C7" s="16">
        <v>37.0346362147272</v>
      </c>
      <c r="D7" s="16">
        <v>61.223820465725403</v>
      </c>
      <c r="E7" s="16">
        <v>169.79118081036563</v>
      </c>
      <c r="F7" s="16">
        <v>24.189184250998203</v>
      </c>
      <c r="G7" s="16">
        <v>37.0346362147272</v>
      </c>
      <c r="H7" s="17">
        <f t="shared" si="1"/>
        <v>0.73497902678382565</v>
      </c>
      <c r="I7" s="17">
        <f t="shared" si="2"/>
        <v>0.10470828352003507</v>
      </c>
      <c r="J7" s="17">
        <f t="shared" si="3"/>
        <v>0.16031268969613927</v>
      </c>
    </row>
    <row r="8" spans="1:10" ht="15" customHeight="1" x14ac:dyDescent="0.25">
      <c r="A8" s="8">
        <v>31</v>
      </c>
      <c r="B8" s="8" t="s">
        <v>22</v>
      </c>
      <c r="C8" s="13" t="s">
        <v>62</v>
      </c>
      <c r="D8" s="13" t="s">
        <v>62</v>
      </c>
      <c r="E8" s="13" t="s">
        <v>62</v>
      </c>
      <c r="F8" s="13" t="s">
        <v>62</v>
      </c>
      <c r="G8" s="13" t="s">
        <v>62</v>
      </c>
      <c r="H8" s="13" t="s">
        <v>62</v>
      </c>
      <c r="I8" s="13" t="s">
        <v>62</v>
      </c>
      <c r="J8" s="13" t="s">
        <v>62</v>
      </c>
    </row>
    <row r="9" spans="1:10" ht="15" customHeight="1" x14ac:dyDescent="0.25">
      <c r="A9" s="8">
        <v>32</v>
      </c>
      <c r="B9" s="8" t="s">
        <v>23</v>
      </c>
      <c r="C9" s="13" t="s">
        <v>62</v>
      </c>
      <c r="D9" s="13" t="s">
        <v>62</v>
      </c>
      <c r="E9" s="13" t="s">
        <v>62</v>
      </c>
      <c r="F9" s="13" t="s">
        <v>62</v>
      </c>
      <c r="G9" s="13" t="s">
        <v>62</v>
      </c>
      <c r="H9" s="13" t="s">
        <v>62</v>
      </c>
      <c r="I9" s="13" t="s">
        <v>62</v>
      </c>
      <c r="J9" s="13" t="s">
        <v>62</v>
      </c>
    </row>
    <row r="10" spans="1:10" ht="15" customHeight="1" x14ac:dyDescent="0.25">
      <c r="A10" s="8">
        <v>33</v>
      </c>
      <c r="B10" s="8" t="s">
        <v>24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  <c r="J10" s="13" t="s">
        <v>62</v>
      </c>
    </row>
    <row r="11" spans="1:10" ht="15" customHeight="1" x14ac:dyDescent="0.2">
      <c r="A11" s="65"/>
      <c r="B11" s="65"/>
      <c r="C11" s="11">
        <f>SUM(C2:C10)</f>
        <v>1319.8051631872233</v>
      </c>
      <c r="D11" s="11">
        <f t="shared" ref="D11:G11" si="4">SUM(D2:D10)</f>
        <v>2177.3311908917799</v>
      </c>
      <c r="E11" s="11">
        <f t="shared" si="4"/>
        <v>5595.9475988548238</v>
      </c>
      <c r="F11" s="11">
        <f t="shared" si="4"/>
        <v>857.52602770455633</v>
      </c>
      <c r="G11" s="11">
        <f t="shared" si="4"/>
        <v>1319.8051631872233</v>
      </c>
      <c r="H11" s="18">
        <f t="shared" si="1"/>
        <v>0.71989539423649607</v>
      </c>
      <c r="I11" s="18">
        <f t="shared" si="2"/>
        <v>0.11031715842170513</v>
      </c>
      <c r="J11" s="18">
        <f t="shared" si="3"/>
        <v>0.16978744734179885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34</v>
      </c>
      <c r="B1" s="2" t="s">
        <v>36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</v>
      </c>
      <c r="B2" s="5" t="s">
        <v>7</v>
      </c>
      <c r="C2" s="14">
        <v>93.203047362327595</v>
      </c>
      <c r="D2" s="14">
        <v>219.56830910813102</v>
      </c>
      <c r="E2" s="14">
        <v>997.86188395539898</v>
      </c>
      <c r="F2" s="14">
        <v>126.36526174580342</v>
      </c>
      <c r="G2" s="14">
        <v>93.203047362327595</v>
      </c>
      <c r="H2" s="15">
        <f>E2/SUM($E2:$G2)</f>
        <v>0.81964607879848006</v>
      </c>
      <c r="I2" s="15">
        <f t="shared" ref="I2:J2" si="0">F2/SUM($E2:$G2)</f>
        <v>0.10379672072024027</v>
      </c>
      <c r="J2" s="15">
        <f t="shared" si="0"/>
        <v>7.6557200481279591E-2</v>
      </c>
    </row>
    <row r="3" spans="1:10" ht="15" customHeight="1" x14ac:dyDescent="0.25">
      <c r="A3" s="8">
        <v>2</v>
      </c>
      <c r="B3" s="8" t="s">
        <v>8</v>
      </c>
      <c r="C3" s="16">
        <v>338.50459932805302</v>
      </c>
      <c r="D3" s="16">
        <v>538.10605201438</v>
      </c>
      <c r="E3" s="16">
        <v>1641.9146428259801</v>
      </c>
      <c r="F3" s="16">
        <v>199.60145268632698</v>
      </c>
      <c r="G3" s="16">
        <v>338.50459932805302</v>
      </c>
      <c r="H3" s="17">
        <f t="shared" ref="H3:H11" si="1">E3/SUM($E3:$G3)</f>
        <v>0.75316470468011554</v>
      </c>
      <c r="I3" s="17">
        <f t="shared" ref="I3:I11" si="2">F3/SUM($E3:$G3)</f>
        <v>9.1559430219511517E-2</v>
      </c>
      <c r="J3" s="17">
        <f t="shared" ref="J3:J11" si="3">G3/SUM($E3:$G3)</f>
        <v>0.15527586510037292</v>
      </c>
    </row>
    <row r="4" spans="1:10" ht="15" customHeight="1" x14ac:dyDescent="0.25">
      <c r="A4" s="8">
        <v>3</v>
      </c>
      <c r="B4" s="8" t="s">
        <v>9</v>
      </c>
      <c r="C4" s="16">
        <v>867.81377837106311</v>
      </c>
      <c r="D4" s="16">
        <v>1391.5640087122301</v>
      </c>
      <c r="E4" s="16">
        <v>2885.0753036943697</v>
      </c>
      <c r="F4" s="16">
        <v>523.75023034116703</v>
      </c>
      <c r="G4" s="16">
        <v>867.81377837106311</v>
      </c>
      <c r="H4" s="17">
        <f t="shared" si="1"/>
        <v>0.67461272577388498</v>
      </c>
      <c r="I4" s="17">
        <f t="shared" si="2"/>
        <v>0.12246771169636848</v>
      </c>
      <c r="J4" s="17">
        <f t="shared" si="3"/>
        <v>0.20291956252974649</v>
      </c>
    </row>
    <row r="5" spans="1:10" ht="15" customHeight="1" x14ac:dyDescent="0.25">
      <c r="A5" s="8">
        <v>4</v>
      </c>
      <c r="B5" s="8" t="s">
        <v>10</v>
      </c>
      <c r="C5" s="13" t="s">
        <v>62</v>
      </c>
      <c r="D5" s="13" t="s">
        <v>62</v>
      </c>
      <c r="E5" s="13" t="s">
        <v>62</v>
      </c>
      <c r="F5" s="13" t="s">
        <v>62</v>
      </c>
      <c r="G5" s="13" t="s">
        <v>62</v>
      </c>
      <c r="H5" s="13" t="s">
        <v>62</v>
      </c>
      <c r="I5" s="13" t="s">
        <v>62</v>
      </c>
      <c r="J5" s="13" t="s">
        <v>62</v>
      </c>
    </row>
    <row r="6" spans="1:10" ht="15" customHeight="1" x14ac:dyDescent="0.25">
      <c r="A6" s="8">
        <v>5</v>
      </c>
      <c r="B6" s="8" t="s">
        <v>11</v>
      </c>
      <c r="C6" s="13" t="s">
        <v>62</v>
      </c>
      <c r="D6" s="13" t="s">
        <v>62</v>
      </c>
      <c r="E6" s="13" t="s">
        <v>62</v>
      </c>
      <c r="F6" s="13" t="s">
        <v>62</v>
      </c>
      <c r="G6" s="13" t="s">
        <v>62</v>
      </c>
      <c r="H6" s="13" t="s">
        <v>62</v>
      </c>
      <c r="I6" s="13" t="s">
        <v>62</v>
      </c>
      <c r="J6" s="13" t="s">
        <v>62</v>
      </c>
    </row>
    <row r="7" spans="1:10" ht="15" customHeight="1" x14ac:dyDescent="0.25">
      <c r="A7" s="8">
        <v>6</v>
      </c>
      <c r="B7" s="8" t="s">
        <v>12</v>
      </c>
      <c r="C7" s="13" t="s">
        <v>62</v>
      </c>
      <c r="D7" s="13" t="s">
        <v>62</v>
      </c>
      <c r="E7" s="13" t="s">
        <v>62</v>
      </c>
      <c r="F7" s="13" t="s">
        <v>62</v>
      </c>
      <c r="G7" s="13" t="s">
        <v>62</v>
      </c>
      <c r="H7" s="13" t="s">
        <v>62</v>
      </c>
      <c r="I7" s="13" t="s">
        <v>62</v>
      </c>
      <c r="J7" s="13" t="s">
        <v>62</v>
      </c>
    </row>
    <row r="8" spans="1:10" ht="15" customHeight="1" x14ac:dyDescent="0.25">
      <c r="A8" s="8">
        <v>7</v>
      </c>
      <c r="B8" s="8" t="s">
        <v>13</v>
      </c>
      <c r="C8" s="16">
        <v>18.983575459931401</v>
      </c>
      <c r="D8" s="16">
        <v>26.082581092809001</v>
      </c>
      <c r="E8" s="16">
        <v>51.164776634801704</v>
      </c>
      <c r="F8" s="16">
        <v>7.0990056328775992</v>
      </c>
      <c r="G8" s="16">
        <v>18.983575459931401</v>
      </c>
      <c r="H8" s="17">
        <f t="shared" si="1"/>
        <v>0.66234986075793967</v>
      </c>
      <c r="I8" s="17">
        <f t="shared" si="2"/>
        <v>9.1899656398735111E-2</v>
      </c>
      <c r="J8" s="17">
        <f t="shared" si="3"/>
        <v>0.24575048284332524</v>
      </c>
    </row>
    <row r="9" spans="1:10" ht="15" customHeight="1" x14ac:dyDescent="0.25">
      <c r="A9" s="8">
        <v>8</v>
      </c>
      <c r="B9" s="8" t="s">
        <v>14</v>
      </c>
      <c r="C9" s="16">
        <v>1.30016266584922</v>
      </c>
      <c r="D9" s="16">
        <v>2.01023996422688</v>
      </c>
      <c r="E9" s="16">
        <v>19.930991744273417</v>
      </c>
      <c r="F9" s="16">
        <v>0.71007729837765998</v>
      </c>
      <c r="G9" s="16">
        <v>1.30016266584922</v>
      </c>
      <c r="H9" s="17">
        <f t="shared" si="1"/>
        <v>0.90838071485986405</v>
      </c>
      <c r="I9" s="17">
        <f t="shared" si="2"/>
        <v>3.2362690837568958E-2</v>
      </c>
      <c r="J9" s="17">
        <f t="shared" si="3"/>
        <v>5.9256594302566953E-2</v>
      </c>
    </row>
    <row r="10" spans="1:10" ht="15" customHeight="1" x14ac:dyDescent="0.25">
      <c r="A10" s="8">
        <v>9</v>
      </c>
      <c r="B10" s="8" t="s">
        <v>15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  <c r="J10" s="13" t="s">
        <v>62</v>
      </c>
    </row>
    <row r="11" spans="1:10" ht="15" customHeight="1" x14ac:dyDescent="0.2">
      <c r="A11" s="65"/>
      <c r="B11" s="65"/>
      <c r="C11" s="11">
        <f>SUM(C2:C10)</f>
        <v>1319.8051631872245</v>
      </c>
      <c r="D11" s="11">
        <f t="shared" ref="D11:G11" si="4">SUM(D2:D10)</f>
        <v>2177.3311908917772</v>
      </c>
      <c r="E11" s="11">
        <f t="shared" si="4"/>
        <v>5595.9475988548238</v>
      </c>
      <c r="F11" s="11">
        <f t="shared" si="4"/>
        <v>857.52602770455269</v>
      </c>
      <c r="G11" s="11">
        <f t="shared" si="4"/>
        <v>1319.8051631872245</v>
      </c>
      <c r="H11" s="18">
        <f t="shared" si="1"/>
        <v>0.71989539423649629</v>
      </c>
      <c r="I11" s="18">
        <f t="shared" si="2"/>
        <v>0.1103171584217047</v>
      </c>
      <c r="J11" s="18">
        <f t="shared" si="3"/>
        <v>0.16978744734179907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12" width="17.7109375" style="1" customWidth="1"/>
    <col min="13" max="16384" width="11.42578125" style="1"/>
  </cols>
  <sheetData>
    <row r="1" spans="1:12" ht="50.1" customHeight="1" x14ac:dyDescent="0.2">
      <c r="A1" s="2" t="s">
        <v>28</v>
      </c>
      <c r="B1" s="2" t="s">
        <v>0</v>
      </c>
      <c r="C1" s="2" t="s">
        <v>45</v>
      </c>
      <c r="D1" s="2" t="s">
        <v>46</v>
      </c>
      <c r="E1" s="2" t="s">
        <v>47</v>
      </c>
      <c r="F1" s="2" t="s">
        <v>48</v>
      </c>
      <c r="G1" s="2" t="s">
        <v>49</v>
      </c>
      <c r="H1" s="2" t="s">
        <v>50</v>
      </c>
      <c r="I1" s="2" t="s">
        <v>51</v>
      </c>
      <c r="J1" s="2" t="s">
        <v>52</v>
      </c>
      <c r="K1" s="2" t="s">
        <v>53</v>
      </c>
      <c r="L1" s="2" t="s">
        <v>54</v>
      </c>
    </row>
    <row r="2" spans="1:12" ht="15" customHeight="1" x14ac:dyDescent="0.25">
      <c r="A2" s="5">
        <v>11</v>
      </c>
      <c r="B2" s="5" t="s">
        <v>1</v>
      </c>
      <c r="C2" s="19">
        <v>458.25917124189203</v>
      </c>
      <c r="D2" s="19">
        <v>681.10683111802393</v>
      </c>
      <c r="E2" s="14">
        <v>885.11484574030987</v>
      </c>
      <c r="F2" s="14">
        <v>675.44583948274203</v>
      </c>
      <c r="G2" s="14">
        <v>251.85733093655199</v>
      </c>
      <c r="H2" s="15">
        <v>0.15524820527747618</v>
      </c>
      <c r="I2" s="15">
        <v>0.23074412858283447</v>
      </c>
      <c r="J2" s="15">
        <v>0.299857591269243</v>
      </c>
      <c r="K2" s="15">
        <v>0.22882630817329067</v>
      </c>
      <c r="L2" s="15">
        <v>8.5323766697155606E-2</v>
      </c>
    </row>
    <row r="3" spans="1:12" ht="15" customHeight="1" x14ac:dyDescent="0.25">
      <c r="A3" s="8">
        <v>12</v>
      </c>
      <c r="B3" s="8" t="s">
        <v>2</v>
      </c>
      <c r="C3" s="20">
        <v>108.407340498401</v>
      </c>
      <c r="D3" s="20">
        <v>241.062706853957</v>
      </c>
      <c r="E3" s="16">
        <v>165.38584935603001</v>
      </c>
      <c r="F3" s="16">
        <v>133.84695232377999</v>
      </c>
      <c r="G3" s="16">
        <v>47.611840011724901</v>
      </c>
      <c r="H3" s="17">
        <v>0.15568728077136321</v>
      </c>
      <c r="I3" s="17">
        <v>0.34619793413371663</v>
      </c>
      <c r="J3" s="17">
        <v>0.23751595644653242</v>
      </c>
      <c r="K3" s="17">
        <v>0.19222192843233676</v>
      </c>
      <c r="L3" s="17">
        <v>6.8376900216051084E-2</v>
      </c>
    </row>
    <row r="4" spans="1:12" ht="15" customHeight="1" x14ac:dyDescent="0.25">
      <c r="A4" s="8">
        <v>13</v>
      </c>
      <c r="B4" s="8" t="s">
        <v>3</v>
      </c>
      <c r="C4" s="20">
        <v>992.77263364131204</v>
      </c>
      <c r="D4" s="20">
        <v>550.74465531813303</v>
      </c>
      <c r="E4" s="16">
        <v>242.991391269346</v>
      </c>
      <c r="F4" s="16">
        <v>114.905686046951</v>
      </c>
      <c r="G4" s="16">
        <v>19.976059137703498</v>
      </c>
      <c r="H4" s="17">
        <v>0.51669489995906837</v>
      </c>
      <c r="I4" s="17">
        <v>0.28663859673372921</v>
      </c>
      <c r="J4" s="17">
        <v>0.12646643183779738</v>
      </c>
      <c r="K4" s="17">
        <v>5.9803403060169597E-2</v>
      </c>
      <c r="L4" s="17">
        <v>1.0396668409235485E-2</v>
      </c>
    </row>
    <row r="5" spans="1:12" ht="15" customHeight="1" x14ac:dyDescent="0.25">
      <c r="A5" s="8">
        <v>14</v>
      </c>
      <c r="B5" s="8" t="s">
        <v>4</v>
      </c>
      <c r="C5" s="20">
        <v>734.760127511782</v>
      </c>
      <c r="D5" s="20">
        <v>242.937809598776</v>
      </c>
      <c r="E5" s="16">
        <v>288.00482937511697</v>
      </c>
      <c r="F5" s="16">
        <v>297.64406543673999</v>
      </c>
      <c r="G5" s="16">
        <v>33.446140063153699</v>
      </c>
      <c r="H5" s="17">
        <v>0.46014739568782526</v>
      </c>
      <c r="I5" s="17">
        <v>0.15214108144319385</v>
      </c>
      <c r="J5" s="17">
        <v>0.18036453969169891</v>
      </c>
      <c r="K5" s="17">
        <v>0.18640116199072926</v>
      </c>
      <c r="L5" s="17">
        <v>2.0945821186552652E-2</v>
      </c>
    </row>
    <row r="6" spans="1:12" ht="15" customHeight="1" x14ac:dyDescent="0.25">
      <c r="A6" s="8">
        <v>15</v>
      </c>
      <c r="B6" s="8" t="s">
        <v>5</v>
      </c>
      <c r="C6" s="20">
        <v>41.535254445827796</v>
      </c>
      <c r="D6" s="20">
        <v>19.3540962746982</v>
      </c>
      <c r="E6" s="16">
        <v>14.270466666390799</v>
      </c>
      <c r="F6" s="16">
        <v>29.988646489282402</v>
      </c>
      <c r="G6" s="16">
        <v>9.8173120937484093</v>
      </c>
      <c r="H6" s="17">
        <v>0.36128364372267824</v>
      </c>
      <c r="I6" s="17">
        <v>0.16834658933418079</v>
      </c>
      <c r="J6" s="17">
        <v>0.12412795500220118</v>
      </c>
      <c r="K6" s="17">
        <v>0.26084846760936509</v>
      </c>
      <c r="L6" s="17">
        <v>8.5393344331574667E-2</v>
      </c>
    </row>
    <row r="7" spans="1:12" ht="15" customHeight="1" x14ac:dyDescent="0.25">
      <c r="A7" s="8">
        <v>16</v>
      </c>
      <c r="B7" s="8" t="s">
        <v>25</v>
      </c>
      <c r="C7" s="22" t="s">
        <v>62</v>
      </c>
      <c r="D7" s="22" t="s">
        <v>62</v>
      </c>
      <c r="E7" s="13" t="s">
        <v>62</v>
      </c>
      <c r="F7" s="13" t="s">
        <v>62</v>
      </c>
      <c r="G7" s="13" t="s">
        <v>62</v>
      </c>
      <c r="H7" s="13" t="s">
        <v>62</v>
      </c>
      <c r="I7" s="13" t="s">
        <v>62</v>
      </c>
      <c r="J7" s="13" t="s">
        <v>62</v>
      </c>
      <c r="K7" s="13" t="s">
        <v>62</v>
      </c>
      <c r="L7" s="13" t="s">
        <v>62</v>
      </c>
    </row>
    <row r="8" spans="1:12" ht="15" customHeight="1" x14ac:dyDescent="0.25">
      <c r="A8" s="8">
        <v>17</v>
      </c>
      <c r="B8" s="8" t="s">
        <v>26</v>
      </c>
      <c r="C8" s="22" t="s">
        <v>62</v>
      </c>
      <c r="D8" s="22" t="s">
        <v>62</v>
      </c>
      <c r="E8" s="13" t="s">
        <v>62</v>
      </c>
      <c r="F8" s="13" t="s">
        <v>62</v>
      </c>
      <c r="G8" s="13" t="s">
        <v>62</v>
      </c>
      <c r="H8" s="13" t="s">
        <v>62</v>
      </c>
      <c r="I8" s="13" t="s">
        <v>62</v>
      </c>
      <c r="J8" s="13" t="s">
        <v>62</v>
      </c>
      <c r="K8" s="13" t="s">
        <v>62</v>
      </c>
      <c r="L8" s="13" t="s">
        <v>62</v>
      </c>
    </row>
    <row r="9" spans="1:12" ht="15" customHeight="1" x14ac:dyDescent="0.25">
      <c r="A9" s="8">
        <v>18</v>
      </c>
      <c r="B9" s="8" t="s">
        <v>6</v>
      </c>
      <c r="C9" s="20">
        <v>110.838690008396</v>
      </c>
      <c r="D9" s="20">
        <v>117.15794168877201</v>
      </c>
      <c r="E9" s="16">
        <v>152.18231071381598</v>
      </c>
      <c r="F9" s="16">
        <v>89.733903479052699</v>
      </c>
      <c r="G9" s="16">
        <v>22.118131230336598</v>
      </c>
      <c r="H9" s="17">
        <v>0.22526770703967239</v>
      </c>
      <c r="I9" s="17">
        <v>0.23811090589141876</v>
      </c>
      <c r="J9" s="17">
        <v>0.30929416599838433</v>
      </c>
      <c r="K9" s="17">
        <v>0.18237450008579376</v>
      </c>
      <c r="L9" s="17">
        <v>4.4952720984730785E-2</v>
      </c>
    </row>
    <row r="10" spans="1:12" ht="15" customHeight="1" x14ac:dyDescent="0.25">
      <c r="A10" s="8">
        <v>19</v>
      </c>
      <c r="B10" s="8" t="s">
        <v>27</v>
      </c>
      <c r="C10" s="22" t="s">
        <v>62</v>
      </c>
      <c r="D10" s="22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  <c r="J10" s="13" t="s">
        <v>62</v>
      </c>
      <c r="K10" s="13" t="s">
        <v>62</v>
      </c>
      <c r="L10" s="13" t="s">
        <v>62</v>
      </c>
    </row>
    <row r="11" spans="1:12" ht="15" customHeight="1" x14ac:dyDescent="0.2">
      <c r="A11" s="65"/>
      <c r="B11" s="65"/>
      <c r="C11" s="21">
        <f t="shared" ref="C11:G11" si="0">SUM(C2:C10)</f>
        <v>2446.5732173476113</v>
      </c>
      <c r="D11" s="21">
        <f t="shared" si="0"/>
        <v>1852.3640408523602</v>
      </c>
      <c r="E11" s="11">
        <f t="shared" si="0"/>
        <v>1747.9496931210094</v>
      </c>
      <c r="F11" s="11">
        <f t="shared" si="0"/>
        <v>1341.5650932585484</v>
      </c>
      <c r="G11" s="11">
        <f t="shared" si="0"/>
        <v>384.82681347321903</v>
      </c>
      <c r="H11" s="18">
        <v>0.31474147036589034</v>
      </c>
      <c r="I11" s="18">
        <v>0.23829893082163117</v>
      </c>
      <c r="J11" s="18">
        <v>0.22486645919182693</v>
      </c>
      <c r="K11" s="18">
        <v>0.17258677036508865</v>
      </c>
      <c r="L11" s="18">
        <v>4.9506369255562815E-2</v>
      </c>
    </row>
    <row r="12" spans="1:12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</row>
  </sheetData>
  <sortState ref="A2:F31">
    <sortCondition ref="A1:A1048576"/>
    <sortCondition ref="C1:C1048576"/>
  </sortState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Faktenblatt</vt:lpstr>
      <vt:lpstr>Legende</vt:lpstr>
      <vt:lpstr>Statistik_Hauptnutzung</vt:lpstr>
      <vt:lpstr>Statistik_Gemtypen_BFS9</vt:lpstr>
      <vt:lpstr>Statistik_Gemtypen_ARE9</vt:lpstr>
      <vt:lpstr>Analyse_unüberbaut_Hauptnutzung</vt:lpstr>
      <vt:lpstr>Anal_unüb_Gemtypen_BFS9</vt:lpstr>
      <vt:lpstr>Anal_unüb_Gemtypen_ARE9</vt:lpstr>
      <vt:lpstr>Analyse_Erschliessung_oeV</vt:lpstr>
      <vt:lpstr>Vergleich_2012_2017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Rolf Giezendanner</dc:creator>
  <cp:lastModifiedBy>Giezendanner Rolf ARE</cp:lastModifiedBy>
  <dcterms:created xsi:type="dcterms:W3CDTF">2017-10-30T07:17:10Z</dcterms:created>
  <dcterms:modified xsi:type="dcterms:W3CDTF">2017-11-20T13:04:59Z</dcterms:modified>
</cp:coreProperties>
</file>