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5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7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8.xml" ContentType="application/vnd.openxmlformats-officedocument.drawing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GIS\INFOPLAN\Projekte_GISKZ\Bauzonenstatistik\6_Dokumentation\Statistik_Kantone_D\"/>
    </mc:Choice>
  </mc:AlternateContent>
  <bookViews>
    <workbookView xWindow="0" yWindow="0" windowWidth="28800" windowHeight="12480"/>
  </bookViews>
  <sheets>
    <sheet name="Faktenblatt" sheetId="13" r:id="rId1"/>
    <sheet name="Legende" sheetId="14" r:id="rId2"/>
    <sheet name="Statistik_Hauptnutzung" sheetId="12" r:id="rId3"/>
    <sheet name="Statistik_Gemtypen_BFS9" sheetId="11" r:id="rId4"/>
    <sheet name="Statistik_Gemtypen_ARE9" sheetId="10" r:id="rId5"/>
    <sheet name="Analyse_unüberbaut_Hauptnutzung" sheetId="9" r:id="rId6"/>
    <sheet name="Anal_unüb_Gemtypen_BFS9" sheetId="7" r:id="rId7"/>
    <sheet name="Anal_unüb_Gemtypen_ARE9" sheetId="5" r:id="rId8"/>
    <sheet name="Analyse_Erschliessung_oeV" sheetId="3" r:id="rId9"/>
    <sheet name="Vergleich_2012_2017" sheetId="2" r:id="rId10"/>
  </sheets>
  <definedNames>
    <definedName name="Auswertung_GdeTypen_CH00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2" l="1"/>
  <c r="F3" i="2"/>
  <c r="F4" i="2"/>
  <c r="F5" i="2"/>
  <c r="F6" i="2"/>
  <c r="F7" i="2"/>
  <c r="F8" i="2"/>
  <c r="F10" i="2"/>
  <c r="E2" i="2"/>
  <c r="E3" i="2"/>
  <c r="E4" i="2"/>
  <c r="E5" i="2"/>
  <c r="E6" i="2"/>
  <c r="E7" i="2"/>
  <c r="E8" i="2"/>
  <c r="E10" i="2"/>
  <c r="C11" i="2"/>
  <c r="D11" i="2"/>
  <c r="F11" i="2" s="1"/>
  <c r="C11" i="3"/>
  <c r="D11" i="3"/>
  <c r="E11" i="3"/>
  <c r="F11" i="3"/>
  <c r="G11" i="3"/>
  <c r="H5" i="5"/>
  <c r="I5" i="5"/>
  <c r="J5" i="5"/>
  <c r="H6" i="5"/>
  <c r="I6" i="5"/>
  <c r="J6" i="5"/>
  <c r="H8" i="5"/>
  <c r="I8" i="5"/>
  <c r="J8" i="5"/>
  <c r="H9" i="5"/>
  <c r="I9" i="5"/>
  <c r="J9" i="5"/>
  <c r="D11" i="5"/>
  <c r="E11" i="5"/>
  <c r="F11" i="5"/>
  <c r="G11" i="5"/>
  <c r="J11" i="5" s="1"/>
  <c r="C11" i="5"/>
  <c r="H3" i="7"/>
  <c r="I3" i="7"/>
  <c r="J3" i="7"/>
  <c r="H4" i="7"/>
  <c r="I4" i="7"/>
  <c r="J4" i="7"/>
  <c r="H5" i="7"/>
  <c r="I5" i="7"/>
  <c r="J5" i="7"/>
  <c r="H6" i="7"/>
  <c r="I6" i="7"/>
  <c r="J6" i="7"/>
  <c r="H7" i="7"/>
  <c r="I7" i="7"/>
  <c r="J7" i="7"/>
  <c r="H8" i="7"/>
  <c r="I8" i="7"/>
  <c r="J8" i="7"/>
  <c r="H9" i="7"/>
  <c r="I9" i="7"/>
  <c r="J9" i="7"/>
  <c r="D11" i="7"/>
  <c r="E11" i="7"/>
  <c r="F11" i="7"/>
  <c r="G11" i="7"/>
  <c r="C11" i="7"/>
  <c r="H3" i="9"/>
  <c r="I3" i="9"/>
  <c r="J3" i="9"/>
  <c r="H4" i="9"/>
  <c r="I4" i="9"/>
  <c r="J4" i="9"/>
  <c r="H5" i="9"/>
  <c r="I5" i="9"/>
  <c r="J5" i="9"/>
  <c r="I2" i="9"/>
  <c r="J2" i="9"/>
  <c r="H2" i="9"/>
  <c r="D11" i="9"/>
  <c r="E11" i="9"/>
  <c r="F11" i="9"/>
  <c r="G11" i="9"/>
  <c r="C11" i="9"/>
  <c r="F11" i="10"/>
  <c r="E11" i="10"/>
  <c r="C11" i="10"/>
  <c r="I5" i="10"/>
  <c r="I6" i="10"/>
  <c r="I8" i="10"/>
  <c r="I9" i="10"/>
  <c r="H5" i="10"/>
  <c r="H6" i="10"/>
  <c r="H8" i="10"/>
  <c r="H9" i="10"/>
  <c r="G5" i="10"/>
  <c r="G6" i="10"/>
  <c r="G8" i="10"/>
  <c r="G9" i="10"/>
  <c r="F11" i="11"/>
  <c r="E11" i="11"/>
  <c r="C11" i="11"/>
  <c r="I3" i="11"/>
  <c r="I4" i="11"/>
  <c r="I5" i="11"/>
  <c r="I6" i="11"/>
  <c r="I7" i="11"/>
  <c r="I8" i="11"/>
  <c r="I9" i="11"/>
  <c r="H3" i="11"/>
  <c r="H4" i="11"/>
  <c r="H5" i="11"/>
  <c r="H6" i="11"/>
  <c r="H7" i="11"/>
  <c r="H8" i="11"/>
  <c r="H9" i="11"/>
  <c r="G3" i="11"/>
  <c r="G4" i="11"/>
  <c r="G5" i="11"/>
  <c r="G6" i="11"/>
  <c r="G7" i="11"/>
  <c r="G8" i="11"/>
  <c r="G9" i="11"/>
  <c r="F11" i="12"/>
  <c r="E11" i="12"/>
  <c r="C11" i="12"/>
  <c r="D10" i="12" s="1"/>
  <c r="I3" i="12"/>
  <c r="I4" i="12"/>
  <c r="I5" i="12"/>
  <c r="I6" i="12"/>
  <c r="I7" i="12"/>
  <c r="I8" i="12"/>
  <c r="I9" i="12"/>
  <c r="I10" i="12"/>
  <c r="I2" i="12"/>
  <c r="H3" i="12"/>
  <c r="H4" i="12"/>
  <c r="H5" i="12"/>
  <c r="H6" i="12"/>
  <c r="H7" i="12"/>
  <c r="H8" i="12"/>
  <c r="H9" i="12"/>
  <c r="H10" i="12"/>
  <c r="H2" i="12"/>
  <c r="G3" i="12"/>
  <c r="G4" i="12"/>
  <c r="G5" i="12"/>
  <c r="G6" i="12"/>
  <c r="G7" i="12"/>
  <c r="G8" i="12"/>
  <c r="G9" i="12"/>
  <c r="G10" i="12"/>
  <c r="G2" i="12"/>
  <c r="J11" i="9" l="1"/>
  <c r="J11" i="7"/>
  <c r="E11" i="2"/>
  <c r="I11" i="5"/>
  <c r="H11" i="5"/>
  <c r="I11" i="7"/>
  <c r="H11" i="7"/>
  <c r="I11" i="9"/>
  <c r="H11" i="9"/>
  <c r="G11" i="10"/>
  <c r="H11" i="10"/>
  <c r="I11" i="10"/>
  <c r="D5" i="10"/>
  <c r="D6" i="10"/>
  <c r="D8" i="10"/>
  <c r="D9" i="10"/>
  <c r="D7" i="11"/>
  <c r="G11" i="11"/>
  <c r="I11" i="11"/>
  <c r="D8" i="11"/>
  <c r="H11" i="11"/>
  <c r="D3" i="11"/>
  <c r="D4" i="11"/>
  <c r="D5" i="11"/>
  <c r="D6" i="11"/>
  <c r="D9" i="11"/>
  <c r="G11" i="12"/>
  <c r="H11" i="12"/>
  <c r="I11" i="12"/>
  <c r="D2" i="12"/>
  <c r="D3" i="12"/>
  <c r="D4" i="12"/>
  <c r="D5" i="12"/>
  <c r="D6" i="12"/>
  <c r="D7" i="12"/>
  <c r="D8" i="12"/>
  <c r="D9" i="12"/>
</calcChain>
</file>

<file path=xl/sharedStrings.xml><?xml version="1.0" encoding="utf-8"?>
<sst xmlns="http://schemas.openxmlformats.org/spreadsheetml/2006/main" count="408" uniqueCount="141">
  <si>
    <t>Hauptnutzung</t>
  </si>
  <si>
    <t>Wohnzonen</t>
  </si>
  <si>
    <t>Arbeitszonen</t>
  </si>
  <si>
    <t>Mischzonen</t>
  </si>
  <si>
    <t>Zentrumszonen</t>
  </si>
  <si>
    <t>Zonen für öffentliche Nutzungen</t>
  </si>
  <si>
    <t>eingeschränkte Bauzonen</t>
  </si>
  <si>
    <t>Tourismus- und Freizeitzonen</t>
  </si>
  <si>
    <t>Verkehrszonen innerhalb der Bauzonen</t>
  </si>
  <si>
    <t>weitere Bauzonen</t>
  </si>
  <si>
    <t>Grosszentren</t>
  </si>
  <si>
    <t>Nebenzentren der Grosszentren</t>
  </si>
  <si>
    <t>Gürtel der Grosszentren</t>
  </si>
  <si>
    <t>Mittelzentren</t>
  </si>
  <si>
    <t>Gürtel der Mittelzentren</t>
  </si>
  <si>
    <t>Kleinzentren</t>
  </si>
  <si>
    <t>Periurbane ländliche Gemeinden</t>
  </si>
  <si>
    <t>Agrargemeinden</t>
  </si>
  <si>
    <t>Touristische Gemeinden</t>
  </si>
  <si>
    <t>Städtische Gemeinde einer grossen Agglomeration</t>
  </si>
  <si>
    <t>Städtische Gemeinde einer mittelgrossen Agglomeration</t>
  </si>
  <si>
    <t>Städtische Gemeinde einer kleinen oder ausserhalb einer Agglomeration</t>
  </si>
  <si>
    <t>Periurbane Gemeinde hoher Dichte</t>
  </si>
  <si>
    <t>Periurbane Gemeinde mittlerer Dichte</t>
  </si>
  <si>
    <t>Periurbane Gemeinde geringer Dichte</t>
  </si>
  <si>
    <t>Ländliche Zentrumsgemeinde</t>
  </si>
  <si>
    <t>Ländliche zentral gelegene Gemeinde</t>
  </si>
  <si>
    <t>Ländliche periphere Gemeinde</t>
  </si>
  <si>
    <t>Code HN</t>
  </si>
  <si>
    <t>Fläche der Bauzonen [ha]</t>
  </si>
  <si>
    <t>Anteil [%]</t>
  </si>
  <si>
    <t>Einwohner innerhalb BZ</t>
  </si>
  <si>
    <t>Beschäftigte innerhalb BZ</t>
  </si>
  <si>
    <t>Quelle: Bundesamt für Raumentwicklung ARE, Bauzonenstatistik Schweiz 2017</t>
  </si>
  <si>
    <t>Code GT</t>
  </si>
  <si>
    <t>Gemeindetyp BFS</t>
  </si>
  <si>
    <t>Gemeindetyp ARE</t>
  </si>
  <si>
    <t>Unüberbaute Bauzonen Annahme 1 [ha]</t>
  </si>
  <si>
    <t>Unüberbaute Bauzonen Annahme 2 [ha]</t>
  </si>
  <si>
    <t>Überbaut [ha]</t>
  </si>
  <si>
    <t>Unschärfe [ha]</t>
  </si>
  <si>
    <t>Unüberbaut [ha]</t>
  </si>
  <si>
    <t>Überbaut [%]</t>
  </si>
  <si>
    <t>Unschärfe [%]</t>
  </si>
  <si>
    <t>Unüberbaut [%]</t>
  </si>
  <si>
    <t>Sehr gute Erschliessung [ha]</t>
  </si>
  <si>
    <t>Gute Erschliessung [ha]</t>
  </si>
  <si>
    <t>Mittelmässige Erschliessung [ha]</t>
  </si>
  <si>
    <t>Geringe Erschliessung [ha]</t>
  </si>
  <si>
    <t>Marginale oder keine Erschliessung [ha]</t>
  </si>
  <si>
    <t>Sehr gute Erschliessung [%]</t>
  </si>
  <si>
    <t>Gute Erschliessung [%]</t>
  </si>
  <si>
    <t>Mittelmässige Erschliessung [%]</t>
  </si>
  <si>
    <t>Geringe Erschliessung [%]</t>
  </si>
  <si>
    <t>Marginale oder keine Erschliessung [%]</t>
  </si>
  <si>
    <t>Fläche der Bauzonen 2012 [ha]</t>
  </si>
  <si>
    <t>Fläche der Bauzonen 2017 [ha]</t>
  </si>
  <si>
    <t>Differenz [ha]</t>
  </si>
  <si>
    <t>Differenz [%]</t>
  </si>
  <si>
    <r>
      <t>Bauzonenfläche pro Einwohner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</si>
  <si>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</si>
  <si>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Einwohner und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</si>
  <si>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t>--</t>
  </si>
  <si>
    <t>Bundesamt für Raumentwicklung ARE</t>
  </si>
  <si>
    <t>Bauzonenstatistik Schweiz 2017</t>
  </si>
  <si>
    <t>Stand der Daten</t>
  </si>
  <si>
    <t>01.01.2017</t>
  </si>
  <si>
    <t>Vollständigkeit</t>
  </si>
  <si>
    <t>ja</t>
  </si>
  <si>
    <t>Anzahl Gemeinden</t>
  </si>
  <si>
    <t>Zonentypen</t>
  </si>
  <si>
    <t>Anzahl Zonen innerhalb der Bauzonen</t>
  </si>
  <si>
    <t>Die Verkehrszonen innerhalb der Bauzonen sind neu gemäss dem minimalen Geodatenmodell zugeordnet.</t>
  </si>
  <si>
    <t>Bemerkungen</t>
  </si>
  <si>
    <t>Grössere Flächen in den Erholungs- und Freizeitzonen sind neu den Tourismus- und Freizeitzonen zugeordnet (2012 Nichtbauzonen).</t>
  </si>
  <si>
    <t>Die Golfplätze werden in der Bauzonenstatistik den Nichtbauzonen zugeordnet.</t>
  </si>
  <si>
    <t>Die Daten stammen aus zwei verschiedene Quellen. Die Verkehrszonen innerhalb der Bauzonen (Hauptnutzung 18) stammen aus dem Geodatensatz des kantonalen Richtplans, die übrigen Hauptnutzungen aus dem ÖREB-Datensatz.</t>
  </si>
  <si>
    <t>Inhalt</t>
  </si>
  <si>
    <t>- Legende</t>
  </si>
  <si>
    <t>- Statistik nach Hauptnutzungen</t>
  </si>
  <si>
    <t>- Statistik nach Gemeindetypen BFS</t>
  </si>
  <si>
    <t>- Statistik nach Gemeindetypen ARE</t>
  </si>
  <si>
    <t>- Analyse der unüberbauten Bauzonen nach Hauptnutzungen</t>
  </si>
  <si>
    <t>- Analyse der unüberbauten Bauzonen nach Gemeindetypen BFS</t>
  </si>
  <si>
    <t>- Analyse der unüberbauten Bauzonen nach Gemeindetypen ARE</t>
  </si>
  <si>
    <t>- Analyse der Erschliessung mit dem ÖV nach Hauptnutzungen</t>
  </si>
  <si>
    <t>- Vergleich 2012 - 2017 nach Hauptnutzungen</t>
  </si>
  <si>
    <t>Geodaten: Kantonale Raumplanungsfachstellen</t>
  </si>
  <si>
    <t>Statistik und Analysen: Bundesamt für Raumentwicklung ARE</t>
  </si>
  <si>
    <t>Auskünfte:</t>
  </si>
  <si>
    <t>Rolf Giezendanner</t>
  </si>
  <si>
    <t>rolf.giezendanner@are.admin.ch</t>
  </si>
  <si>
    <t>© ARE, 12.2017</t>
  </si>
  <si>
    <t>Bezeichnung</t>
  </si>
  <si>
    <t>Beschreibung</t>
  </si>
  <si>
    <t>Code-Nummer der Hauptnutzungen</t>
  </si>
  <si>
    <t>Code-Nummer der Gemeindetypen ARE</t>
  </si>
  <si>
    <t>Hauptnutzung der Bauzonen nach dem minimalen Geodatenmodell Nutzungsplanung</t>
  </si>
  <si>
    <t>Die neue Gemeindetypologie 2012 des BFS ist kohärent mit der Definition zum "Raum mit städtischem Charakter 2012".</t>
  </si>
  <si>
    <t>Die alte Gemeindetypologie ARE wurde auf der Basis der Agglomerationsdefinition 2000 und der Volkszählung 2010 berechnet.</t>
  </si>
  <si>
    <t>Fläche der Bauzonen</t>
  </si>
  <si>
    <t xml:space="preserve">Anteil der jeweiligen Bauzonenfläche einer Hauptnutzung / eines Gemeindetyps / eines Kantons an der gesamten Bauzonenfläche </t>
  </si>
  <si>
    <t>Einwohner innerhalb der Bauzonen am 31.12.2016. Es werden die georeferenzierten Einzeldaten aus der Statistik der Bevölkerungsstruktur STATPOP verwendet (ständige Wohnbevölkerung).</t>
  </si>
  <si>
    <r>
      <t>Bauzonenfläche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</si>
  <si>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Bauzonenfläche pro Einwohner innerhalb der Bauzonen</t>
  </si>
  <si>
    <t>Beschäftigte innerhalb der Bauzonen am 31.12.2015 (provisorische Werte). Es werden die georeferenzierten Einzeldaten aus der Statistik der Untenehmensstruktur STATENT verwendet (Anzahl Beschäftigte).</t>
  </si>
  <si>
    <r>
      <t>Bauzonenfläche pro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</si>
  <si>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Bauzonenfläche pro Beschäftigte innerhalb der Bauzonen</t>
  </si>
  <si>
    <r>
      <t>Bauzonenfläche pro Einwohner und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</si>
  <si>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Bauzonenfläche dividiert durch die Summe der Einwohner und Beschäftigten</t>
  </si>
  <si>
    <t>Unüberbaute Bauzonenfläche, berechnet mit Annahme 1</t>
  </si>
  <si>
    <t>Unüberbaute Bauzonenfläche, berechnet mit Annahme 2</t>
  </si>
  <si>
    <t>Überbaute Bauzonenfläche</t>
  </si>
  <si>
    <t>Unschärfe der Bestimmung der unüberbauten Bauzonenfläche (Differenz zwischen der unüberbauten Bauzonenfläche mit Annahmen 1 und 2)</t>
  </si>
  <si>
    <t>Unüberbaute Bauzonenfläche</t>
  </si>
  <si>
    <t>Anteil der überbauten Bauzonenfläche an der gesamten Bauzonenfläche</t>
  </si>
  <si>
    <t>Anteil der Unschärfe (Differenz zwischen der unüberbauten Bauzonenfläche mit Annahmen 1 und 2)</t>
  </si>
  <si>
    <t>Anteil der unüberbauten Bauzonenfläche an der gesamten Bauzonenfläche</t>
  </si>
  <si>
    <r>
      <t>Überbaut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</si>
  <si>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Überbaute Bauzonenfläche pro Einwohner innerhalb der Bauzone</t>
  </si>
  <si>
    <r>
      <t>Unschärfe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</si>
  <si>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Unschärfe der Bestimmung der unüberbauten Bauzonenfläche pro Einwohner innerhalb der Bauzonenfläche (Differenz zwischen der unüberbauten Bauzonenfläche mit Annahmen 1 und 2 pro Einwohner)</t>
  </si>
  <si>
    <t>Bauzonenfläche innerhalb der ÖV-Güteklasse A</t>
  </si>
  <si>
    <t>Bauzonenfläche innerhalb der ÖV-Güteklasse B</t>
  </si>
  <si>
    <t>Bauzonenfläche innerhalb der ÖV-Güteklasse C</t>
  </si>
  <si>
    <t>Bauzonenfläche innerhalb der ÖV-Güteklasse D</t>
  </si>
  <si>
    <t>Bauzonenfläche ausserhalb der ÖV-Güteklassen</t>
  </si>
  <si>
    <t>Anteil der Bauzonenfläche innerhalb der ÖV-Güteklasse A</t>
  </si>
  <si>
    <t>Anteil der Bauzonenfläche innerhalb der ÖV-Güteklasse B</t>
  </si>
  <si>
    <t>Anteil der Bauzonenfläche innerhalb der ÖV-Güteklasse C</t>
  </si>
  <si>
    <t>Anteil der Bauzonenfläche innerhalb der ÖV-Güteklasse D</t>
  </si>
  <si>
    <t>Anteil der Bauzonenfläche ausserhalb der ÖV-Güteklassen</t>
  </si>
  <si>
    <t>Flächen der Bauzonen, Stand Bauzonenstatistik Schweiz 2012</t>
  </si>
  <si>
    <t>Flächen der Bauzonen, Stand Bauzonenstatistik Schweiz 2017</t>
  </si>
  <si>
    <t>Flächendifferenz zwischen den Bauzonen 2012 und 2017</t>
  </si>
  <si>
    <t>Anteil der Differenz zwischen den Bauzonenflächen 2012 und 2017 (Bauzonenfläche 2012 = 100%)</t>
  </si>
  <si>
    <t>Kantonsnummer</t>
  </si>
  <si>
    <t>Kantonsnummer BFS</t>
  </si>
  <si>
    <t>Kantonskürzel</t>
  </si>
  <si>
    <t>Abkürzung der Kantonsnamen</t>
  </si>
  <si>
    <t>Faktenblatt Kanton Thurgau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</si>
</sst>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\ %"/>
    <numFmt numFmtId="165" formatCode="0.0%"/>
  </numFmts>
  <fonts count="16" x14ac:knownFonts="1">
    <font>
      <sz val="10"/>
      <color theme="1"/>
      <name val="Arial"/>
      <family val="2"/>
    </font>
    <font>
      <sz val="10"/>
      <name val="MS Sans Serif"/>
    </font>
    <font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</font>
    <font>
      <b/>
      <vertAlign val="superscript"/>
      <sz val="11"/>
      <name val="Calibri"/>
      <family val="2"/>
    </font>
    <font>
      <b/>
      <sz val="11"/>
      <color theme="1"/>
      <name val="Calibri"/>
      <family val="2"/>
    </font>
    <font>
      <b/>
      <sz val="14"/>
      <color theme="1"/>
      <name val="Calibri"/>
      <family val="2"/>
    </font>
    <font>
      <sz val="10"/>
      <color theme="1"/>
      <name val="Calibri"/>
      <family val="2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</font>
    <font>
      <u/>
      <sz val="11"/>
      <color theme="1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 tint="-4.9989318521683403E-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1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67">
    <xf numFmtId="0" fontId="0" fillId="0" borderId="0" xfId="0"/>
    <xf numFmtId="0" fontId="1" fillId="0" borderId="0" xfId="1"/>
    <xf numFmtId="0" fontId="4" fillId="3" borderId="2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/>
    </xf>
    <xf numFmtId="0" fontId="2" fillId="2" borderId="3" xfId="1" applyFont="1" applyFill="1" applyBorder="1" applyAlignment="1">
      <alignment vertical="center"/>
    </xf>
    <xf numFmtId="0" fontId="2" fillId="0" borderId="4" xfId="1" applyFont="1" applyBorder="1"/>
    <xf numFmtId="3" fontId="2" fillId="0" borderId="4" xfId="1" applyNumberFormat="1" applyFont="1" applyBorder="1" applyAlignment="1">
      <alignment horizontal="right"/>
    </xf>
    <xf numFmtId="164" fontId="2" fillId="0" borderId="4" xfId="1" applyNumberFormat="1" applyFont="1" applyBorder="1" applyAlignment="1">
      <alignment horizontal="right"/>
    </xf>
    <xf numFmtId="0" fontId="2" fillId="0" borderId="5" xfId="1" applyFont="1" applyBorder="1"/>
    <xf numFmtId="3" fontId="2" fillId="0" borderId="5" xfId="1" applyNumberFormat="1" applyFont="1" applyBorder="1" applyAlignment="1">
      <alignment horizontal="right"/>
    </xf>
    <xf numFmtId="164" fontId="2" fillId="0" borderId="5" xfId="1" applyNumberFormat="1" applyFont="1" applyBorder="1" applyAlignment="1">
      <alignment horizontal="right"/>
    </xf>
    <xf numFmtId="3" fontId="4" fillId="3" borderId="6" xfId="1" applyNumberFormat="1" applyFont="1" applyFill="1" applyBorder="1" applyAlignment="1">
      <alignment horizontal="right" vertical="center" wrapText="1"/>
    </xf>
    <xf numFmtId="0" fontId="4" fillId="3" borderId="6" xfId="1" applyFont="1" applyFill="1" applyBorder="1" applyAlignment="1">
      <alignment horizontal="right" vertical="center" wrapText="1"/>
    </xf>
    <xf numFmtId="0" fontId="2" fillId="0" borderId="4" xfId="1" applyNumberFormat="1" applyFont="1" applyBorder="1" applyAlignment="1">
      <alignment horizontal="right"/>
    </xf>
    <xf numFmtId="0" fontId="2" fillId="0" borderId="5" xfId="1" applyNumberFormat="1" applyFont="1" applyBorder="1" applyAlignment="1">
      <alignment horizontal="right"/>
    </xf>
    <xf numFmtId="3" fontId="2" fillId="0" borderId="4" xfId="1" applyNumberFormat="1" applyFont="1" applyBorder="1"/>
    <xf numFmtId="9" fontId="2" fillId="0" borderId="4" xfId="1" applyNumberFormat="1" applyFont="1" applyBorder="1"/>
    <xf numFmtId="3" fontId="2" fillId="0" borderId="5" xfId="1" applyNumberFormat="1" applyFont="1" applyBorder="1"/>
    <xf numFmtId="9" fontId="2" fillId="0" borderId="5" xfId="1" applyNumberFormat="1" applyFont="1" applyBorder="1"/>
    <xf numFmtId="9" fontId="4" fillId="3" borderId="6" xfId="1" applyNumberFormat="1" applyFont="1" applyFill="1" applyBorder="1" applyAlignment="1">
      <alignment vertical="center" wrapText="1"/>
    </xf>
    <xf numFmtId="3" fontId="3" fillId="0" borderId="4" xfId="0" applyNumberFormat="1" applyFont="1" applyBorder="1"/>
    <xf numFmtId="3" fontId="3" fillId="0" borderId="5" xfId="0" applyNumberFormat="1" applyFont="1" applyBorder="1"/>
    <xf numFmtId="3" fontId="6" fillId="3" borderId="6" xfId="0" applyNumberFormat="1" applyFont="1" applyFill="1" applyBorder="1" applyAlignment="1">
      <alignment horizontal="right" vertical="center" wrapText="1"/>
    </xf>
    <xf numFmtId="3" fontId="4" fillId="3" borderId="6" xfId="1" applyNumberFormat="1" applyFont="1" applyFill="1" applyBorder="1" applyAlignment="1">
      <alignment vertical="center" wrapText="1"/>
    </xf>
    <xf numFmtId="165" fontId="2" fillId="0" borderId="4" xfId="1" applyNumberFormat="1" applyFont="1" applyBorder="1"/>
    <xf numFmtId="165" fontId="2" fillId="0" borderId="5" xfId="1" applyNumberFormat="1" applyFont="1" applyBorder="1"/>
    <xf numFmtId="165" fontId="4" fillId="3" borderId="6" xfId="1" applyNumberFormat="1" applyFont="1" applyFill="1" applyBorder="1" applyAlignment="1">
      <alignment vertical="center" wrapText="1"/>
    </xf>
    <xf numFmtId="0" fontId="7" fillId="0" borderId="0" xfId="0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8" fillId="0" borderId="0" xfId="0" applyFont="1"/>
    <xf numFmtId="0" fontId="10" fillId="0" borderId="4" xfId="0" applyFont="1" applyBorder="1" applyAlignment="1">
      <alignment horizontal="left" vertical="top"/>
    </xf>
    <xf numFmtId="49" fontId="3" fillId="0" borderId="8" xfId="0" applyNumberFormat="1" applyFont="1" applyBorder="1" applyAlignment="1">
      <alignment horizontal="left" vertical="top" wrapText="1"/>
    </xf>
    <xf numFmtId="0" fontId="10" fillId="0" borderId="11" xfId="0" applyFont="1" applyBorder="1" applyAlignment="1">
      <alignment horizontal="left" vertical="top"/>
    </xf>
    <xf numFmtId="49" fontId="3" fillId="0" borderId="10" xfId="0" applyNumberFormat="1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/>
    </xf>
    <xf numFmtId="49" fontId="3" fillId="0" borderId="12" xfId="0" applyNumberFormat="1" applyFont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left" vertical="top" wrapText="1"/>
    </xf>
    <xf numFmtId="49" fontId="2" fillId="0" borderId="12" xfId="0" applyNumberFormat="1" applyFont="1" applyFill="1" applyBorder="1" applyAlignment="1">
      <alignment horizontal="left" vertical="top" wrapText="1"/>
    </xf>
    <xf numFmtId="49" fontId="3" fillId="0" borderId="12" xfId="0" applyNumberFormat="1" applyFont="1" applyFill="1" applyBorder="1" applyAlignment="1">
      <alignment horizontal="left" vertical="top" wrapText="1"/>
    </xf>
    <xf numFmtId="49" fontId="3" fillId="0" borderId="10" xfId="0" applyNumberFormat="1" applyFont="1" applyFill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/>
    </xf>
    <xf numFmtId="0" fontId="10" fillId="0" borderId="7" xfId="0" applyFont="1" applyBorder="1" applyAlignment="1">
      <alignment horizontal="left" vertical="top"/>
    </xf>
    <xf numFmtId="49" fontId="3" fillId="0" borderId="4" xfId="0" applyNumberFormat="1" applyFont="1" applyFill="1" applyBorder="1" applyAlignment="1">
      <alignment horizontal="left" vertical="top" wrapText="1"/>
    </xf>
    <xf numFmtId="0" fontId="10" fillId="0" borderId="13" xfId="0" applyFont="1" applyBorder="1" applyAlignment="1">
      <alignment horizontal="left" vertical="top"/>
    </xf>
    <xf numFmtId="49" fontId="3" fillId="0" borderId="5" xfId="0" applyNumberFormat="1" applyFont="1" applyBorder="1" applyAlignment="1">
      <alignment horizontal="left" vertical="top" wrapText="1"/>
    </xf>
    <xf numFmtId="0" fontId="3" fillId="0" borderId="9" xfId="0" applyFont="1" applyBorder="1" applyAlignment="1">
      <alignment vertical="top"/>
    </xf>
    <xf numFmtId="0" fontId="3" fillId="0" borderId="11" xfId="0" applyFont="1" applyBorder="1" applyAlignment="1">
      <alignment horizontal="left" vertical="top" wrapText="1"/>
    </xf>
    <xf numFmtId="49" fontId="6" fillId="0" borderId="0" xfId="0" applyNumberFormat="1" applyFont="1" applyBorder="1" applyAlignment="1">
      <alignment vertical="top"/>
    </xf>
    <xf numFmtId="49" fontId="3" fillId="0" borderId="0" xfId="0" applyNumberFormat="1" applyFont="1" applyBorder="1" applyAlignment="1">
      <alignment vertical="top"/>
    </xf>
    <xf numFmtId="0" fontId="3" fillId="0" borderId="0" xfId="0" applyFont="1" applyAlignment="1">
      <alignment vertical="top"/>
    </xf>
    <xf numFmtId="0" fontId="11" fillId="0" borderId="0" xfId="2" applyFont="1" applyAlignment="1" applyProtection="1">
      <alignment vertical="top"/>
    </xf>
    <xf numFmtId="0" fontId="12" fillId="0" borderId="0" xfId="3" applyFont="1"/>
    <xf numFmtId="49" fontId="12" fillId="0" borderId="4" xfId="3" applyNumberFormat="1" applyFont="1" applyBorder="1" applyAlignment="1">
      <alignment horizontal="left" vertical="top" wrapText="1"/>
    </xf>
    <xf numFmtId="49" fontId="12" fillId="0" borderId="8" xfId="3" applyNumberFormat="1" applyFont="1" applyBorder="1" applyAlignment="1">
      <alignment horizontal="left" vertical="top" wrapText="1"/>
    </xf>
    <xf numFmtId="49" fontId="12" fillId="0" borderId="5" xfId="3" applyNumberFormat="1" applyFont="1" applyBorder="1" applyAlignment="1">
      <alignment horizontal="left" vertical="top" wrapText="1"/>
    </xf>
    <xf numFmtId="49" fontId="12" fillId="0" borderId="12" xfId="3" applyNumberFormat="1" applyFont="1" applyFill="1" applyBorder="1" applyAlignment="1">
      <alignment horizontal="left" vertical="top" wrapText="1"/>
    </xf>
    <xf numFmtId="49" fontId="12" fillId="0" borderId="12" xfId="3" applyNumberFormat="1" applyFont="1" applyBorder="1" applyAlignment="1">
      <alignment horizontal="left" vertical="top" wrapText="1"/>
    </xf>
    <xf numFmtId="49" fontId="12" fillId="0" borderId="11" xfId="3" applyNumberFormat="1" applyFont="1" applyBorder="1" applyAlignment="1">
      <alignment horizontal="left" vertical="top" wrapText="1"/>
    </xf>
    <xf numFmtId="49" fontId="12" fillId="0" borderId="10" xfId="3" applyNumberFormat="1" applyFont="1" applyBorder="1" applyAlignment="1">
      <alignment horizontal="left" vertical="top" wrapText="1"/>
    </xf>
    <xf numFmtId="0" fontId="12" fillId="0" borderId="0" xfId="3" applyFont="1" applyAlignment="1">
      <alignment vertical="top"/>
    </xf>
    <xf numFmtId="0" fontId="9" fillId="4" borderId="7" xfId="0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center" vertical="center"/>
    </xf>
    <xf numFmtId="49" fontId="13" fillId="5" borderId="4" xfId="3" applyNumberFormat="1" applyFont="1" applyFill="1" applyBorder="1" applyAlignment="1">
      <alignment horizontal="left" vertical="top" wrapText="1"/>
    </xf>
    <xf numFmtId="49" fontId="13" fillId="5" borderId="11" xfId="3" applyNumberFormat="1" applyFont="1" applyFill="1" applyBorder="1" applyAlignment="1">
      <alignment horizontal="left" vertical="top" wrapText="1"/>
    </xf>
    <xf numFmtId="0" fontId="6" fillId="3" borderId="6" xfId="0" applyFont="1" applyFill="1" applyBorder="1" applyAlignment="1">
      <alignment vertical="center" wrapText="1"/>
    </xf>
  </cellXfs>
  <cellStyles count="4">
    <cellStyle name="Link" xfId="2" builtinId="8"/>
    <cellStyle name="Standard" xfId="0" builtinId="0"/>
    <cellStyle name="Standard 2" xfId="1"/>
    <cellStyle name="Standard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Statistik_Hauptnutzung!$C$2:$C$10</c:f>
              <c:numCache>
                <c:formatCode>#,##0</c:formatCode>
                <c:ptCount val="9"/>
                <c:pt idx="0">
                  <c:v>3118.5278598329601</c:v>
                </c:pt>
                <c:pt idx="1">
                  <c:v>1529.55931203815</c:v>
                </c:pt>
                <c:pt idx="2">
                  <c:v>1650.8123904045201</c:v>
                </c:pt>
                <c:pt idx="3">
                  <c:v>1618.2543963575101</c:v>
                </c:pt>
                <c:pt idx="4">
                  <c:v>823.67733685189398</c:v>
                </c:pt>
                <c:pt idx="5">
                  <c:v>318.42883426702303</c:v>
                </c:pt>
                <c:pt idx="6">
                  <c:v>272.320730054786</c:v>
                </c:pt>
                <c:pt idx="7">
                  <c:v>1327.7994003311301</c:v>
                </c:pt>
                <c:pt idx="8">
                  <c:v>109.188391977595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24-4512-B990-0F3DBFCCB7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29560528"/>
        <c:axId val="429563664"/>
      </c:barChart>
      <c:catAx>
        <c:axId val="42956052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29563664"/>
        <c:crosses val="autoZero"/>
        <c:auto val="1"/>
        <c:lblAlgn val="ctr"/>
        <c:lblOffset val="100"/>
        <c:noMultiLvlLbl val="0"/>
      </c:catAx>
      <c:valAx>
        <c:axId val="429563664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429560528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Überbaut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21A-4EC8-A2D8-AB9EBF4B506B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21A-4EC8-A2D8-AB9EBF4B506B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21A-4EC8-A2D8-AB9EBF4B506B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21A-4EC8-A2D8-AB9EBF4B506B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21A-4EC8-A2D8-AB9EBF4B506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Analyse_unüberbaut_Hauptnutzung!$H$2:$H$10</c:f>
              <c:numCache>
                <c:formatCode>0%</c:formatCode>
                <c:ptCount val="9"/>
                <c:pt idx="0">
                  <c:v>0.84574756980962751</c:v>
                </c:pt>
                <c:pt idx="1">
                  <c:v>0.58289963938653089</c:v>
                </c:pt>
                <c:pt idx="2">
                  <c:v>0.82185591521774548</c:v>
                </c:pt>
                <c:pt idx="3">
                  <c:v>0.89143067012258781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21A-4EC8-A2D8-AB9EBF4B506B}"/>
            </c:ext>
          </c:extLst>
        </c:ser>
        <c:ser>
          <c:idx val="1"/>
          <c:order val="1"/>
          <c:tx>
            <c:v>Unschärfe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21A-4EC8-A2D8-AB9EBF4B506B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21A-4EC8-A2D8-AB9EBF4B506B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21A-4EC8-A2D8-AB9EBF4B506B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21A-4EC8-A2D8-AB9EBF4B506B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21A-4EC8-A2D8-AB9EBF4B506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Analyse_unüberbaut_Hauptnutzung!$I$2:$I$10</c:f>
              <c:numCache>
                <c:formatCode>0%</c:formatCode>
                <c:ptCount val="9"/>
                <c:pt idx="0">
                  <c:v>6.4362522427903565E-2</c:v>
                </c:pt>
                <c:pt idx="1">
                  <c:v>7.5106900673212199E-2</c:v>
                </c:pt>
                <c:pt idx="2">
                  <c:v>6.8400417423301926E-2</c:v>
                </c:pt>
                <c:pt idx="3">
                  <c:v>6.2604247206637056E-2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B21A-4EC8-A2D8-AB9EBF4B506B}"/>
            </c:ext>
          </c:extLst>
        </c:ser>
        <c:ser>
          <c:idx val="2"/>
          <c:order val="2"/>
          <c:tx>
            <c:v>Unüberbaut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21A-4EC8-A2D8-AB9EBF4B506B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21A-4EC8-A2D8-AB9EBF4B506B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B21A-4EC8-A2D8-AB9EBF4B506B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B21A-4EC8-A2D8-AB9EBF4B506B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B21A-4EC8-A2D8-AB9EBF4B506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Analyse_unüberbaut_Hauptnutzung!$J$2:$J$10</c:f>
              <c:numCache>
                <c:formatCode>0%</c:formatCode>
                <c:ptCount val="9"/>
                <c:pt idx="0">
                  <c:v>8.9889907762468815E-2</c:v>
                </c:pt>
                <c:pt idx="1">
                  <c:v>0.34199345994025693</c:v>
                </c:pt>
                <c:pt idx="2">
                  <c:v>0.10974366735895257</c:v>
                </c:pt>
                <c:pt idx="3">
                  <c:v>4.59650826707751E-2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B21A-4EC8-A2D8-AB9EBF4B50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26582464"/>
        <c:axId val="426596968"/>
      </c:barChart>
      <c:catAx>
        <c:axId val="42658246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26596968"/>
        <c:crosses val="autoZero"/>
        <c:auto val="1"/>
        <c:lblAlgn val="ctr"/>
        <c:lblOffset val="100"/>
        <c:noMultiLvlLbl val="0"/>
      </c:catAx>
      <c:valAx>
        <c:axId val="426596968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42658246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Gemeindetypen BFS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Überbaut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Anal_unüb_Gemtypen_BFS9!$E$2:$E$10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1081.3088668231601</c:v>
                </c:pt>
                <c:pt idx="2">
                  <c:v>2431.0765210219411</c:v>
                </c:pt>
                <c:pt idx="3">
                  <c:v>280.06002578655472</c:v>
                </c:pt>
                <c:pt idx="4">
                  <c:v>1111.6946410918981</c:v>
                </c:pt>
                <c:pt idx="5">
                  <c:v>664.22790091664797</c:v>
                </c:pt>
                <c:pt idx="6">
                  <c:v>463.88780150718537</c:v>
                </c:pt>
                <c:pt idx="7">
                  <c:v>3147.517395522209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1A-4C74-98CD-7FD5E6772465}"/>
            </c:ext>
          </c:extLst>
        </c:ser>
        <c:ser>
          <c:idx val="1"/>
          <c:order val="1"/>
          <c:tx>
            <c:v>Unschärfe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Anal_unüb_Gemtypen_BFS9!$F$2:$F$10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52.820669151180994</c:v>
                </c:pt>
                <c:pt idx="2">
                  <c:v>133.88726716688501</c:v>
                </c:pt>
                <c:pt idx="3">
                  <c:v>14.095530648136101</c:v>
                </c:pt>
                <c:pt idx="4">
                  <c:v>61.084252388069984</c:v>
                </c:pt>
                <c:pt idx="5">
                  <c:v>40.716394880085794</c:v>
                </c:pt>
                <c:pt idx="6">
                  <c:v>30.559487993825606</c:v>
                </c:pt>
                <c:pt idx="7">
                  <c:v>196.65903127941391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1A-4C74-98CD-7FD5E6772465}"/>
            </c:ext>
          </c:extLst>
        </c:ser>
        <c:ser>
          <c:idx val="2"/>
          <c:order val="2"/>
          <c:tx>
            <c:v>Unüberbaut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Anal_unüb_Gemtypen_BFS9!$G$2:$G$10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121.01826346316901</c:v>
                </c:pt>
                <c:pt idx="2">
                  <c:v>262.06466549768402</c:v>
                </c:pt>
                <c:pt idx="3">
                  <c:v>30.872409526245203</c:v>
                </c:pt>
                <c:pt idx="4">
                  <c:v>141.18941616157201</c:v>
                </c:pt>
                <c:pt idx="5">
                  <c:v>61.071564956704201</c:v>
                </c:pt>
                <c:pt idx="6">
                  <c:v>52.400365649996097</c:v>
                </c:pt>
                <c:pt idx="7">
                  <c:v>390.35618068297703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81A-4C74-98CD-7FD5E67724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39076304"/>
        <c:axId val="426586776"/>
      </c:barChart>
      <c:catAx>
        <c:axId val="43907630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26586776"/>
        <c:crosses val="autoZero"/>
        <c:auto val="1"/>
        <c:lblAlgn val="ctr"/>
        <c:lblOffset val="100"/>
        <c:noMultiLvlLbl val="0"/>
      </c:catAx>
      <c:valAx>
        <c:axId val="426586776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43907630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Gemeindetypen BFS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Überbaut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A83-43A4-9C89-1C054BF014AA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A83-43A4-9C89-1C054BF014A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Anal_unüb_Gemtypen_BFS9!$H$2:$H$10</c:f>
              <c:numCache>
                <c:formatCode>0%</c:formatCode>
                <c:ptCount val="9"/>
                <c:pt idx="0" formatCode="General">
                  <c:v>0</c:v>
                </c:pt>
                <c:pt idx="1">
                  <c:v>0.86149923324388156</c:v>
                </c:pt>
                <c:pt idx="2">
                  <c:v>0.85994059163138648</c:v>
                </c:pt>
                <c:pt idx="3">
                  <c:v>0.86164901213520251</c:v>
                </c:pt>
                <c:pt idx="4">
                  <c:v>0.84605894444682328</c:v>
                </c:pt>
                <c:pt idx="5">
                  <c:v>0.86712029730471463</c:v>
                </c:pt>
                <c:pt idx="6">
                  <c:v>0.84829439632339088</c:v>
                </c:pt>
                <c:pt idx="7">
                  <c:v>0.84281427593216929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A83-43A4-9C89-1C054BF014AA}"/>
            </c:ext>
          </c:extLst>
        </c:ser>
        <c:ser>
          <c:idx val="1"/>
          <c:order val="1"/>
          <c:tx>
            <c:v>Unschärfe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A83-43A4-9C89-1C054BF014AA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5A83-43A4-9C89-1C054BF014A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Anal_unüb_Gemtypen_BFS9!$I$2:$I$10</c:f>
              <c:numCache>
                <c:formatCode>0%</c:formatCode>
                <c:ptCount val="9"/>
                <c:pt idx="0" formatCode="General">
                  <c:v>0</c:v>
                </c:pt>
                <c:pt idx="1">
                  <c:v>4.2083226513126494E-2</c:v>
                </c:pt>
                <c:pt idx="2">
                  <c:v>4.7359716875963145E-2</c:v>
                </c:pt>
                <c:pt idx="3">
                  <c:v>4.3367131829604458E-2</c:v>
                </c:pt>
                <c:pt idx="4">
                  <c:v>4.6488375663134678E-2</c:v>
                </c:pt>
                <c:pt idx="5">
                  <c:v>5.315346191401045E-2</c:v>
                </c:pt>
                <c:pt idx="6">
                  <c:v>5.5883000879626846E-2</c:v>
                </c:pt>
                <c:pt idx="7">
                  <c:v>5.2659610170568014E-2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A83-43A4-9C89-1C054BF014AA}"/>
            </c:ext>
          </c:extLst>
        </c:ser>
        <c:ser>
          <c:idx val="2"/>
          <c:order val="2"/>
          <c:tx>
            <c:v>Unüberbaut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5A83-43A4-9C89-1C054BF014AA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A83-43A4-9C89-1C054BF014A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Anal_unüb_Gemtypen_BFS9!$J$2:$J$10</c:f>
              <c:numCache>
                <c:formatCode>0%</c:formatCode>
                <c:ptCount val="9"/>
                <c:pt idx="0" formatCode="General">
                  <c:v>0</c:v>
                </c:pt>
                <c:pt idx="1">
                  <c:v>9.6417540242992025E-2</c:v>
                </c:pt>
                <c:pt idx="2">
                  <c:v>9.2699691492650407E-2</c:v>
                </c:pt>
                <c:pt idx="3">
                  <c:v>9.4983856035193145E-2</c:v>
                </c:pt>
                <c:pt idx="4">
                  <c:v>0.10745267989004201</c:v>
                </c:pt>
                <c:pt idx="5">
                  <c:v>7.9726240781274979E-2</c:v>
                </c:pt>
                <c:pt idx="6">
                  <c:v>9.5822602796982292E-2</c:v>
                </c:pt>
                <c:pt idx="7">
                  <c:v>0.10452611389726278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A83-43A4-9C89-1C054BF014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26584816"/>
        <c:axId val="426591872"/>
      </c:barChart>
      <c:catAx>
        <c:axId val="42658481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26591872"/>
        <c:crosses val="autoZero"/>
        <c:auto val="1"/>
        <c:lblAlgn val="ctr"/>
        <c:lblOffset val="100"/>
        <c:noMultiLvlLbl val="0"/>
      </c:catAx>
      <c:valAx>
        <c:axId val="426591872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42658481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Gemeindetypen ARE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Überbaut</c:v>
          </c:tx>
          <c:invertIfNegative val="0"/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Anal_unüb_Gemtypen_ARE9!$E$2:$E$10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2288.0221625233112</c:v>
                </c:pt>
                <c:pt idx="4" formatCode="#,##0">
                  <c:v>1648.468589222196</c:v>
                </c:pt>
                <c:pt idx="5">
                  <c:v>0</c:v>
                </c:pt>
                <c:pt idx="6" formatCode="#,##0">
                  <c:v>2798.4758820806678</c:v>
                </c:pt>
                <c:pt idx="7" formatCode="#,##0">
                  <c:v>2444.8065188434598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41-46FB-A4C5-FCDF7B9A1925}"/>
            </c:ext>
          </c:extLst>
        </c:ser>
        <c:ser>
          <c:idx val="1"/>
          <c:order val="1"/>
          <c:tx>
            <c:v>Unschärfe</c:v>
          </c:tx>
          <c:invertIfNegative val="0"/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Anal_unüb_Gemtypen_ARE9!$F$2:$F$10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123.925861194161</c:v>
                </c:pt>
                <c:pt idx="4" formatCode="#,##0">
                  <c:v>81.261845276284021</c:v>
                </c:pt>
                <c:pt idx="5">
                  <c:v>0</c:v>
                </c:pt>
                <c:pt idx="6" formatCode="#,##0">
                  <c:v>174.30641563222906</c:v>
                </c:pt>
                <c:pt idx="7" formatCode="#,##0">
                  <c:v>150.32851140492403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D41-46FB-A4C5-FCDF7B9A1925}"/>
            </c:ext>
          </c:extLst>
        </c:ser>
        <c:ser>
          <c:idx val="2"/>
          <c:order val="2"/>
          <c:tx>
            <c:v>Unüberbaut</c:v>
          </c:tx>
          <c:invertIfNegative val="0"/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Anal_unüb_Gemtypen_ARE9!$G$2:$G$10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220.70149655868804</c:v>
                </c:pt>
                <c:pt idx="4" formatCode="#,##0">
                  <c:v>206.19909873934</c:v>
                </c:pt>
                <c:pt idx="5">
                  <c:v>0</c:v>
                </c:pt>
                <c:pt idx="6" formatCode="#,##0">
                  <c:v>385.127393148203</c:v>
                </c:pt>
                <c:pt idx="7" formatCode="#,##0">
                  <c:v>246.94487749211601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D41-46FB-A4C5-FCDF7B9A19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26592656"/>
        <c:axId val="426583248"/>
      </c:barChart>
      <c:catAx>
        <c:axId val="42659265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26583248"/>
        <c:crosses val="autoZero"/>
        <c:auto val="1"/>
        <c:lblAlgn val="ctr"/>
        <c:lblOffset val="100"/>
        <c:noMultiLvlLbl val="0"/>
      </c:catAx>
      <c:valAx>
        <c:axId val="426583248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42659265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Gemeindetypen ARE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Überbaut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191-4A6B-9B2A-5F975FD393CC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191-4A6B-9B2A-5F975FD393C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191-4A6B-9B2A-5F975FD393CC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191-4A6B-9B2A-5F975FD393CC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191-4A6B-9B2A-5F975FD393C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Anal_unüb_Gemtypen_ARE9!$H$2:$H$10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%">
                  <c:v>0.86909485858311353</c:v>
                </c:pt>
                <c:pt idx="4" formatCode="0%">
                  <c:v>0.85151270277134061</c:v>
                </c:pt>
                <c:pt idx="5">
                  <c:v>0</c:v>
                </c:pt>
                <c:pt idx="6" formatCode="0%">
                  <c:v>0.83339819700839812</c:v>
                </c:pt>
                <c:pt idx="7" formatCode="0%">
                  <c:v>0.86021737537531839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191-4A6B-9B2A-5F975FD393CC}"/>
            </c:ext>
          </c:extLst>
        </c:ser>
        <c:ser>
          <c:idx val="1"/>
          <c:order val="1"/>
          <c:tx>
            <c:v>Unschärfe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191-4A6B-9B2A-5F975FD393CC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191-4A6B-9B2A-5F975FD393C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0191-4A6B-9B2A-5F975FD393CC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191-4A6B-9B2A-5F975FD393CC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0191-4A6B-9B2A-5F975FD393C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Anal_unüb_Gemtypen_ARE9!$I$2:$I$10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%">
                  <c:v>4.7072677255254776E-2</c:v>
                </c:pt>
                <c:pt idx="4" formatCode="0%">
                  <c:v>4.1975621468191823E-2</c:v>
                </c:pt>
                <c:pt idx="5">
                  <c:v>0</c:v>
                </c:pt>
                <c:pt idx="6" formatCode="0%">
                  <c:v>5.1909202950461149E-2</c:v>
                </c:pt>
                <c:pt idx="7" formatCode="0%">
                  <c:v>5.2893837008417426E-2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0191-4A6B-9B2A-5F975FD393CC}"/>
            </c:ext>
          </c:extLst>
        </c:ser>
        <c:ser>
          <c:idx val="2"/>
          <c:order val="2"/>
          <c:tx>
            <c:v>Unüberbaut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0191-4A6B-9B2A-5F975FD393CC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191-4A6B-9B2A-5F975FD393C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0191-4A6B-9B2A-5F975FD393CC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0191-4A6B-9B2A-5F975FD393CC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0191-4A6B-9B2A-5F975FD393C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Anal_unüb_Gemtypen_ARE9!$J$2:$J$10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%">
                  <c:v>8.3832464161631676E-2</c:v>
                </c:pt>
                <c:pt idx="4" formatCode="0%">
                  <c:v>0.10651167576046756</c:v>
                </c:pt>
                <c:pt idx="5">
                  <c:v>0</c:v>
                </c:pt>
                <c:pt idx="6" formatCode="0%">
                  <c:v>0.11469260004114085</c:v>
                </c:pt>
                <c:pt idx="7" formatCode="0%">
                  <c:v>8.6888787616264188E-2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0191-4A6B-9B2A-5F975FD393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26593048"/>
        <c:axId val="426596184"/>
      </c:barChart>
      <c:catAx>
        <c:axId val="42659304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26596184"/>
        <c:crosses val="autoZero"/>
        <c:auto val="1"/>
        <c:lblAlgn val="ctr"/>
        <c:lblOffset val="100"/>
        <c:noMultiLvlLbl val="0"/>
      </c:catAx>
      <c:valAx>
        <c:axId val="426596184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42659304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Erschliessung der Bauzonen mit dem öffentlichen Verkehr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Sehr gute Erschliessung (A)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Analyse_Erschliessung_oeV!$C$2:$C$10</c:f>
              <c:numCache>
                <c:formatCode>#,##0</c:formatCode>
                <c:ptCount val="9"/>
                <c:pt idx="0">
                  <c:v>50.613675751682202</c:v>
                </c:pt>
                <c:pt idx="1">
                  <c:v>7.5742031129169307</c:v>
                </c:pt>
                <c:pt idx="2">
                  <c:v>20.748209608144499</c:v>
                </c:pt>
                <c:pt idx="3">
                  <c:v>73.901576688728397</c:v>
                </c:pt>
                <c:pt idx="4">
                  <c:v>27.8706046337077</c:v>
                </c:pt>
                <c:pt idx="5">
                  <c:v>5.8198754075022698</c:v>
                </c:pt>
                <c:pt idx="6">
                  <c:v>5.0157546588293398</c:v>
                </c:pt>
                <c:pt idx="7">
                  <c:v>48.388314589013994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CB-45F3-8443-D2FCB41DA119}"/>
            </c:ext>
          </c:extLst>
        </c:ser>
        <c:ser>
          <c:idx val="1"/>
          <c:order val="1"/>
          <c:tx>
            <c:v>Gute Erschliessung (B) 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Analyse_Erschliessung_oeV!$D$2:$D$10</c:f>
              <c:numCache>
                <c:formatCode>#,##0</c:formatCode>
                <c:ptCount val="9"/>
                <c:pt idx="0">
                  <c:v>129.49201517353902</c:v>
                </c:pt>
                <c:pt idx="1">
                  <c:v>53.1869935208192</c:v>
                </c:pt>
                <c:pt idx="2">
                  <c:v>71.6347860121774</c:v>
                </c:pt>
                <c:pt idx="3">
                  <c:v>59.0197936948517</c:v>
                </c:pt>
                <c:pt idx="4">
                  <c:v>66.540807188468293</c:v>
                </c:pt>
                <c:pt idx="5">
                  <c:v>6.5941560529505292</c:v>
                </c:pt>
                <c:pt idx="6">
                  <c:v>6.5418152810940704</c:v>
                </c:pt>
                <c:pt idx="7">
                  <c:v>71.258319346755201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CCB-45F3-8443-D2FCB41DA119}"/>
            </c:ext>
          </c:extLst>
        </c:ser>
        <c:ser>
          <c:idx val="2"/>
          <c:order val="2"/>
          <c:tx>
            <c:v>Mittelmässige Erschliessung (C)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Analyse_Erschliessung_oeV!$E$2:$E$10</c:f>
              <c:numCache>
                <c:formatCode>#,##0</c:formatCode>
                <c:ptCount val="9"/>
                <c:pt idx="0">
                  <c:v>729.85195398717099</c:v>
                </c:pt>
                <c:pt idx="1">
                  <c:v>328.63163117404997</c:v>
                </c:pt>
                <c:pt idx="2">
                  <c:v>354.63437017035699</c:v>
                </c:pt>
                <c:pt idx="3">
                  <c:v>174.27434854067502</c:v>
                </c:pt>
                <c:pt idx="4">
                  <c:v>182.56891676673899</c:v>
                </c:pt>
                <c:pt idx="5">
                  <c:v>62.281699308968101</c:v>
                </c:pt>
                <c:pt idx="6">
                  <c:v>46.162922391066104</c:v>
                </c:pt>
                <c:pt idx="7">
                  <c:v>313.96665127435</c:v>
                </c:pt>
                <c:pt idx="8">
                  <c:v>7.0655500186929903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CCB-45F3-8443-D2FCB41DA119}"/>
            </c:ext>
          </c:extLst>
        </c:ser>
        <c:ser>
          <c:idx val="3"/>
          <c:order val="3"/>
          <c:tx>
            <c:v>Geringe Erschliessung (D)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Analyse_Erschliessung_oeV!$F$2:$F$10</c:f>
              <c:numCache>
                <c:formatCode>#,##0</c:formatCode>
                <c:ptCount val="9"/>
                <c:pt idx="0">
                  <c:v>1151.1308285064199</c:v>
                </c:pt>
                <c:pt idx="1">
                  <c:v>528.587524467918</c:v>
                </c:pt>
                <c:pt idx="2">
                  <c:v>622.7804756590499</c:v>
                </c:pt>
                <c:pt idx="3">
                  <c:v>587.21164703218903</c:v>
                </c:pt>
                <c:pt idx="4">
                  <c:v>266.12696601601897</c:v>
                </c:pt>
                <c:pt idx="5">
                  <c:v>123.87187005291099</c:v>
                </c:pt>
                <c:pt idx="6">
                  <c:v>103.05566813788801</c:v>
                </c:pt>
                <c:pt idx="7">
                  <c:v>460.22869214910799</c:v>
                </c:pt>
                <c:pt idx="8">
                  <c:v>46.8271598753483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CCB-45F3-8443-D2FCB41DA119}"/>
            </c:ext>
          </c:extLst>
        </c:ser>
        <c:ser>
          <c:idx val="4"/>
          <c:order val="4"/>
          <c:tx>
            <c:v>Marginale oder keine Erschliessung (-)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Analyse_Erschliessung_oeV!$G$2:$G$10</c:f>
              <c:numCache>
                <c:formatCode>#,##0</c:formatCode>
                <c:ptCount val="9"/>
                <c:pt idx="0">
                  <c:v>1057.4393959943102</c:v>
                </c:pt>
                <c:pt idx="1">
                  <c:v>611.57893133965899</c:v>
                </c:pt>
                <c:pt idx="2">
                  <c:v>581.01458846853598</c:v>
                </c:pt>
                <c:pt idx="3">
                  <c:v>723.84703021890004</c:v>
                </c:pt>
                <c:pt idx="4">
                  <c:v>280.57006929719802</c:v>
                </c:pt>
                <c:pt idx="5">
                  <c:v>119.861212647103</c:v>
                </c:pt>
                <c:pt idx="6">
                  <c:v>111.54457856737501</c:v>
                </c:pt>
                <c:pt idx="7">
                  <c:v>433.95739349474002</c:v>
                </c:pt>
                <c:pt idx="8">
                  <c:v>55.295686590503998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CCB-45F3-8443-D2FCB41DA1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500815528"/>
        <c:axId val="500818272"/>
      </c:barChart>
      <c:catAx>
        <c:axId val="50081552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00818272"/>
        <c:crosses val="autoZero"/>
        <c:auto val="1"/>
        <c:lblAlgn val="ctr"/>
        <c:lblOffset val="100"/>
        <c:noMultiLvlLbl val="0"/>
      </c:catAx>
      <c:valAx>
        <c:axId val="500818272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50081552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Erschliessung der Bauzonen mit dem öffentlichen Verkehr nach Hauptnutzungen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Sehr gute Erschliessung (A)</c:v>
          </c:tx>
          <c:invertIfNegative val="0"/>
          <c:dLbls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666-4C7B-9A69-AB9650E6D0F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Analyse_Erschliessung_oeV!$H$2:$H$10</c:f>
              <c:numCache>
                <c:formatCode>0%</c:formatCode>
                <c:ptCount val="9"/>
                <c:pt idx="0">
                  <c:v>1.6229989876988728E-2</c:v>
                </c:pt>
                <c:pt idx="1">
                  <c:v>4.9518859412981137E-3</c:v>
                </c:pt>
                <c:pt idx="2">
                  <c:v>1.2568483997404713E-2</c:v>
                </c:pt>
                <c:pt idx="3">
                  <c:v>4.5667465426567501E-2</c:v>
                </c:pt>
                <c:pt idx="4">
                  <c:v>3.3836798065776691E-2</c:v>
                </c:pt>
                <c:pt idx="5">
                  <c:v>1.8276849208750716E-2</c:v>
                </c:pt>
                <c:pt idx="6">
                  <c:v>1.8418555548065037E-2</c:v>
                </c:pt>
                <c:pt idx="7">
                  <c:v>3.6442489468791736E-2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666-4C7B-9A69-AB9650E6D0F8}"/>
            </c:ext>
          </c:extLst>
        </c:ser>
        <c:ser>
          <c:idx val="1"/>
          <c:order val="1"/>
          <c:tx>
            <c:v>Gute Erschliessung (B)</c:v>
          </c:tx>
          <c:invertIfNegative val="0"/>
          <c:dLbls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666-4C7B-9A69-AB9650E6D0F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Analyse_Erschliessung_oeV!$I$2:$I$10</c:f>
              <c:numCache>
                <c:formatCode>0%</c:formatCode>
                <c:ptCount val="9"/>
                <c:pt idx="0">
                  <c:v>4.1523443302723541E-2</c:v>
                </c:pt>
                <c:pt idx="1">
                  <c:v>3.4772757153356655E-2</c:v>
                </c:pt>
                <c:pt idx="2">
                  <c:v>4.3393655580679258E-2</c:v>
                </c:pt>
                <c:pt idx="3">
                  <c:v>3.6471270422216526E-2</c:v>
                </c:pt>
                <c:pt idx="4">
                  <c:v>8.0785038055719322E-2</c:v>
                </c:pt>
                <c:pt idx="5">
                  <c:v>2.0708415112012105E-2</c:v>
                </c:pt>
                <c:pt idx="6">
                  <c:v>2.4022464481572942E-2</c:v>
                </c:pt>
                <c:pt idx="7">
                  <c:v>5.3666480728128213E-2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666-4C7B-9A69-AB9650E6D0F8}"/>
            </c:ext>
          </c:extLst>
        </c:ser>
        <c:ser>
          <c:idx val="2"/>
          <c:order val="2"/>
          <c:tx>
            <c:v>Mittelmässige Erschliessung (C)</c:v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Analyse_Erschliessung_oeV!$J$2:$J$10</c:f>
              <c:numCache>
                <c:formatCode>0%</c:formatCode>
                <c:ptCount val="9"/>
                <c:pt idx="0">
                  <c:v>0.23403733573961047</c:v>
                </c:pt>
                <c:pt idx="1">
                  <c:v>0.21485380442219634</c:v>
                </c:pt>
                <c:pt idx="2">
                  <c:v>0.21482414582250006</c:v>
                </c:pt>
                <c:pt idx="3">
                  <c:v>0.10769280092954663</c:v>
                </c:pt>
                <c:pt idx="4">
                  <c:v>0.22165100653225134</c:v>
                </c:pt>
                <c:pt idx="5">
                  <c:v>0.19559065221007818</c:v>
                </c:pt>
                <c:pt idx="6">
                  <c:v>0.16951673440090326</c:v>
                </c:pt>
                <c:pt idx="7">
                  <c:v>0.23645639406533531</c:v>
                </c:pt>
                <c:pt idx="8">
                  <c:v>6.470971500797762E-2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666-4C7B-9A69-AB9650E6D0F8}"/>
            </c:ext>
          </c:extLst>
        </c:ser>
        <c:ser>
          <c:idx val="3"/>
          <c:order val="3"/>
          <c:tx>
            <c:v>Geringe Erschliessung (D)</c:v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Analyse_Erschliessung_oeV!$K$2:$K$10</c:f>
              <c:numCache>
                <c:formatCode>0%</c:formatCode>
                <c:ptCount val="9"/>
                <c:pt idx="0">
                  <c:v>0.36912635599535365</c:v>
                </c:pt>
                <c:pt idx="1">
                  <c:v>0.34558158688593954</c:v>
                </c:pt>
                <c:pt idx="2">
                  <c:v>0.37725695807238685</c:v>
                </c:pt>
                <c:pt idx="3">
                  <c:v>0.36286732692958018</c:v>
                </c:pt>
                <c:pt idx="4">
                  <c:v>0.32309612680777733</c:v>
                </c:pt>
                <c:pt idx="5">
                  <c:v>0.38900961474958079</c:v>
                </c:pt>
                <c:pt idx="6">
                  <c:v>0.37843488712098711</c:v>
                </c:pt>
                <c:pt idx="7">
                  <c:v>0.34661011463886615</c:v>
                </c:pt>
                <c:pt idx="8">
                  <c:v>0.42886571634904724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666-4C7B-9A69-AB9650E6D0F8}"/>
            </c:ext>
          </c:extLst>
        </c:ser>
        <c:ser>
          <c:idx val="4"/>
          <c:order val="4"/>
          <c:tx>
            <c:v>Marginale oder keine Erschliessung (-)</c:v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Analyse_Erschliessung_oeV!$L$2:$L$10</c:f>
              <c:numCache>
                <c:formatCode>0%</c:formatCode>
                <c:ptCount val="9"/>
                <c:pt idx="0">
                  <c:v>0.33908287508532364</c:v>
                </c:pt>
                <c:pt idx="1">
                  <c:v>0.39983996559720941</c:v>
                </c:pt>
                <c:pt idx="2">
                  <c:v>0.35195675652702907</c:v>
                </c:pt>
                <c:pt idx="3">
                  <c:v>0.44730113629208912</c:v>
                </c:pt>
                <c:pt idx="4">
                  <c:v>0.34063103053847543</c:v>
                </c:pt>
                <c:pt idx="5">
                  <c:v>0.37641446871957823</c:v>
                </c:pt>
                <c:pt idx="6">
                  <c:v>0.40960735844847174</c:v>
                </c:pt>
                <c:pt idx="7">
                  <c:v>0.3268245210988785</c:v>
                </c:pt>
                <c:pt idx="8">
                  <c:v>0.50642456864297525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666-4C7B-9A69-AB9650E6D0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500806512"/>
        <c:axId val="500811216"/>
      </c:barChart>
      <c:catAx>
        <c:axId val="50080651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00811216"/>
        <c:crosses val="autoZero"/>
        <c:auto val="1"/>
        <c:lblAlgn val="ctr"/>
        <c:lblOffset val="100"/>
        <c:noMultiLvlLbl val="0"/>
      </c:catAx>
      <c:valAx>
        <c:axId val="500811216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50080651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Hauptnutzungen, 2012 und 2017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Fläche der Bauzonen 2012</c:v>
          </c:tx>
          <c:invertIfNegative val="0"/>
          <c:dLbls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575-452A-8790-B28CC16498F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Vergleich_2012_2017!$B$2:$B$10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Vergleich_2012_2017!$C$2:$C$10</c:f>
              <c:numCache>
                <c:formatCode>#,##0</c:formatCode>
                <c:ptCount val="9"/>
                <c:pt idx="0">
                  <c:v>3133.9668699999997</c:v>
                </c:pt>
                <c:pt idx="1">
                  <c:v>1524.242467</c:v>
                </c:pt>
                <c:pt idx="2">
                  <c:v>1592.8548349999999</c:v>
                </c:pt>
                <c:pt idx="3">
                  <c:v>1664.3320490000001</c:v>
                </c:pt>
                <c:pt idx="4">
                  <c:v>867.61104190000003</c:v>
                </c:pt>
                <c:pt idx="5">
                  <c:v>252.31247110000001</c:v>
                </c:pt>
                <c:pt idx="6">
                  <c:v>181.35671440000002</c:v>
                </c:pt>
                <c:pt idx="7" formatCode="General">
                  <c:v>0</c:v>
                </c:pt>
                <c:pt idx="8">
                  <c:v>96.221316900000005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575-452A-8790-B28CC16498FD}"/>
            </c:ext>
          </c:extLst>
        </c:ser>
        <c:ser>
          <c:idx val="1"/>
          <c:order val="1"/>
          <c:tx>
            <c:v>Fläche der Bauzonen 2017</c:v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Vergleich_2012_2017!$B$2:$B$10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Vergleich_2012_2017!$D$2:$D$10</c:f>
              <c:numCache>
                <c:formatCode>#,##0</c:formatCode>
                <c:ptCount val="9"/>
                <c:pt idx="0">
                  <c:v>3118.5278598329601</c:v>
                </c:pt>
                <c:pt idx="1">
                  <c:v>1529.55931203815</c:v>
                </c:pt>
                <c:pt idx="2">
                  <c:v>1650.8123904045201</c:v>
                </c:pt>
                <c:pt idx="3">
                  <c:v>1618.2543963575101</c:v>
                </c:pt>
                <c:pt idx="4">
                  <c:v>823.67733685189398</c:v>
                </c:pt>
                <c:pt idx="5">
                  <c:v>318.42883426702303</c:v>
                </c:pt>
                <c:pt idx="6">
                  <c:v>272.320730054786</c:v>
                </c:pt>
                <c:pt idx="7">
                  <c:v>1327.7994003311301</c:v>
                </c:pt>
                <c:pt idx="8">
                  <c:v>109.188391977595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575-452A-8790-B28CC16498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500807296"/>
        <c:axId val="500804160"/>
      </c:barChart>
      <c:catAx>
        <c:axId val="50080729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00804160"/>
        <c:crosses val="autoZero"/>
        <c:auto val="1"/>
        <c:lblAlgn val="ctr"/>
        <c:lblOffset val="100"/>
        <c:noMultiLvlLbl val="0"/>
      </c:catAx>
      <c:valAx>
        <c:axId val="500804160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50080729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de-CH" sz="1000"/>
              <a:t>Fläche der Bauzonen nach Hauptnutzungen (in Prozenten)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shade val="44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C89-44AD-8575-CBE804FE3857}"/>
              </c:ext>
            </c:extLst>
          </c:dPt>
          <c:dPt>
            <c:idx val="1"/>
            <c:bubble3D val="0"/>
            <c:spPr>
              <a:solidFill>
                <a:schemeClr val="accent1">
                  <a:shade val="58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C89-44AD-8575-CBE804FE3857}"/>
              </c:ext>
            </c:extLst>
          </c:dPt>
          <c:dPt>
            <c:idx val="2"/>
            <c:bubble3D val="0"/>
            <c:spPr>
              <a:solidFill>
                <a:schemeClr val="accent1">
                  <a:shade val="72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C89-44AD-8575-CBE804FE3857}"/>
              </c:ext>
            </c:extLst>
          </c:dPt>
          <c:dPt>
            <c:idx val="3"/>
            <c:bubble3D val="0"/>
            <c:spPr>
              <a:solidFill>
                <a:schemeClr val="accent1">
                  <a:shade val="8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C89-44AD-8575-CBE804FE3857}"/>
              </c:ext>
            </c:extLst>
          </c:dPt>
          <c:dPt>
            <c:idx val="4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C89-44AD-8575-CBE804FE3857}"/>
              </c:ext>
            </c:extLst>
          </c:dPt>
          <c:dPt>
            <c:idx val="5"/>
            <c:bubble3D val="0"/>
            <c:spPr>
              <a:solidFill>
                <a:schemeClr val="accent1">
                  <a:tint val="8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C89-44AD-8575-CBE804FE3857}"/>
              </c:ext>
            </c:extLst>
          </c:dPt>
          <c:dPt>
            <c:idx val="6"/>
            <c:bubble3D val="0"/>
            <c:spPr>
              <a:solidFill>
                <a:schemeClr val="accent1">
                  <a:tint val="72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C89-44AD-8575-CBE804FE3857}"/>
              </c:ext>
            </c:extLst>
          </c:dPt>
          <c:dPt>
            <c:idx val="7"/>
            <c:bubble3D val="0"/>
            <c:spPr>
              <a:solidFill>
                <a:schemeClr val="accent1">
                  <a:tint val="58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EC89-44AD-8575-CBE804FE3857}"/>
              </c:ext>
            </c:extLst>
          </c:dPt>
          <c:dPt>
            <c:idx val="8"/>
            <c:bubble3D val="0"/>
            <c:spPr>
              <a:solidFill>
                <a:schemeClr val="accent1">
                  <a:tint val="44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EC89-44AD-8575-CBE804FE3857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EC89-44AD-8575-CBE804FE3857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EC89-44AD-8575-CBE804FE3857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EC89-44AD-8575-CBE804FE3857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EC89-44AD-8575-CBE804FE385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6350" cap="flat" cmpd="sng" algn="ctr">
                  <a:solidFill>
                    <a:schemeClr val="tx1"/>
                  </a:solidFill>
                  <a:prstDash val="solid"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Statistik_Hauptnutzung!$B$2:$B$10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Statistik_Hauptnutzung!$C$2:$C$10</c:f>
              <c:numCache>
                <c:formatCode>#,##0</c:formatCode>
                <c:ptCount val="9"/>
                <c:pt idx="0">
                  <c:v>3118.5278598329601</c:v>
                </c:pt>
                <c:pt idx="1">
                  <c:v>1529.55931203815</c:v>
                </c:pt>
                <c:pt idx="2">
                  <c:v>1650.8123904045201</c:v>
                </c:pt>
                <c:pt idx="3">
                  <c:v>1618.2543963575101</c:v>
                </c:pt>
                <c:pt idx="4">
                  <c:v>823.67733685189398</c:v>
                </c:pt>
                <c:pt idx="5">
                  <c:v>318.42883426702303</c:v>
                </c:pt>
                <c:pt idx="6">
                  <c:v>272.320730054786</c:v>
                </c:pt>
                <c:pt idx="7">
                  <c:v>1327.7994003311301</c:v>
                </c:pt>
                <c:pt idx="8">
                  <c:v>109.188391977595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EC89-44AD-8575-CBE804FE38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75763987651323"/>
          <c:y val="0.14803982101356272"/>
          <c:w val="0.32920774220403065"/>
          <c:h val="0.851960178986437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Fläche der Bauzonen nach Gemeindetypen BFS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Fläche der Bauzonen [ha]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912-44E1-A205-CA77264A2557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912-44E1-A205-CA77264A2557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Statistik_Gemtypen_BFS9!$C$2:$C$10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1255.14779943751</c:v>
                </c:pt>
                <c:pt idx="2">
                  <c:v>2827.0284536865101</c:v>
                </c:pt>
                <c:pt idx="3">
                  <c:v>325.027965960936</c:v>
                </c:pt>
                <c:pt idx="4">
                  <c:v>1313.9683096415401</c:v>
                </c:pt>
                <c:pt idx="5">
                  <c:v>766.01586075343801</c:v>
                </c:pt>
                <c:pt idx="6">
                  <c:v>546.84765515100707</c:v>
                </c:pt>
                <c:pt idx="7">
                  <c:v>3734.5326074845998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912-44E1-A205-CA77264A25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90894248"/>
        <c:axId val="490896208"/>
      </c:barChart>
      <c:catAx>
        <c:axId val="49089424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90896208"/>
        <c:crosses val="autoZero"/>
        <c:auto val="1"/>
        <c:lblAlgn val="ctr"/>
        <c:lblOffset val="100"/>
        <c:noMultiLvlLbl val="0"/>
      </c:catAx>
      <c:valAx>
        <c:axId val="490896208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490894248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nach Gemeindetypen BFS (in m2/E)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Bauzonenfläche pro Einwohner [m2]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EB4-4F83-AF2D-7EBA3531873B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EB4-4F83-AF2D-7EBA3531873B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Statistik_Gemtypen_BFS9!$G$2:$G$10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321.49478738698036</c:v>
                </c:pt>
                <c:pt idx="2">
                  <c:v>333.00686193211652</c:v>
                </c:pt>
                <c:pt idx="3">
                  <c:v>373.89619919583117</c:v>
                </c:pt>
                <c:pt idx="4">
                  <c:v>448.59114050102085</c:v>
                </c:pt>
                <c:pt idx="5">
                  <c:v>526.07366304061395</c:v>
                </c:pt>
                <c:pt idx="6">
                  <c:v>439.90640749015125</c:v>
                </c:pt>
                <c:pt idx="7">
                  <c:v>535.7702007753644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EB4-4F83-AF2D-7EBA353187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90888368"/>
        <c:axId val="490895424"/>
      </c:barChart>
      <c:catAx>
        <c:axId val="49088836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90895424"/>
        <c:crosses val="autoZero"/>
        <c:auto val="1"/>
        <c:lblAlgn val="ctr"/>
        <c:lblOffset val="100"/>
        <c:noMultiLvlLbl val="0"/>
      </c:catAx>
      <c:valAx>
        <c:axId val="490895424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490888368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und Beschäftigte nach Gemeindetypen BFS (in m2/E+B)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Bauzonenfläche pro Einwohner und Beschäftigte [m2]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C38-4CDC-A708-D7B805CAED47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C38-4CDC-A708-D7B805CAED47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Statistik_Gemtypen_BFS9!$I$2:$I$10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227.84000425448093</c:v>
                </c:pt>
                <c:pt idx="2">
                  <c:v>205.44817000258061</c:v>
                </c:pt>
                <c:pt idx="3">
                  <c:v>267.49071348937207</c:v>
                </c:pt>
                <c:pt idx="4">
                  <c:v>328.70573613887535</c:v>
                </c:pt>
                <c:pt idx="5">
                  <c:v>400.28001293485812</c:v>
                </c:pt>
                <c:pt idx="6">
                  <c:v>311.82508704510866</c:v>
                </c:pt>
                <c:pt idx="7">
                  <c:v>361.90136904843399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C38-4CDC-A708-D7B805CAED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39077088"/>
        <c:axId val="439067680"/>
      </c:barChart>
      <c:catAx>
        <c:axId val="43907708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39067680"/>
        <c:crosses val="autoZero"/>
        <c:auto val="1"/>
        <c:lblAlgn val="ctr"/>
        <c:lblOffset val="100"/>
        <c:noMultiLvlLbl val="0"/>
      </c:catAx>
      <c:valAx>
        <c:axId val="439067680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439077088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Fläche der Bauzonen nach Gemeindetypen ARE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Fläche der Bauzonen [ha]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C0D-43AF-B7CE-6D0C0EDD0085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C0D-43AF-B7CE-6D0C0EDD008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C0D-43AF-B7CE-6D0C0EDD0085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C0D-43AF-B7CE-6D0C0EDD0085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1C0D-43AF-B7CE-6D0C0EDD0085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Statistik_Gemtypen_ARE9!$C$2:$C$10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2632.6495202761603</c:v>
                </c:pt>
                <c:pt idx="4" formatCode="#,##0">
                  <c:v>1935.9295332378201</c:v>
                </c:pt>
                <c:pt idx="5">
                  <c:v>0</c:v>
                </c:pt>
                <c:pt idx="6" formatCode="#,##0">
                  <c:v>3357.9096908611</c:v>
                </c:pt>
                <c:pt idx="7" formatCode="#,##0">
                  <c:v>2842.0799077404999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C0D-43AF-B7CE-6D0C0EDD00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39078264"/>
        <c:axId val="439069248"/>
      </c:barChart>
      <c:catAx>
        <c:axId val="43907826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39069248"/>
        <c:crosses val="autoZero"/>
        <c:auto val="1"/>
        <c:lblAlgn val="ctr"/>
        <c:lblOffset val="100"/>
        <c:noMultiLvlLbl val="0"/>
      </c:catAx>
      <c:valAx>
        <c:axId val="439069248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439078264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nach Gemeindetypen ARE (in m2/E)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Bauzonenfläche pro Einwohner [m2]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E5C-401F-A348-3FD8178E96A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E5C-401F-A348-3FD8178E96A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E5C-401F-A348-3FD8178E96A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E5C-401F-A348-3FD8178E96A7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E5C-401F-A348-3FD8178E96A7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Statistik_Gemtypen_ARE9!$G$2:$G$10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311.17685191732681</c:v>
                </c:pt>
                <c:pt idx="4" formatCode="#,##0">
                  <c:v>395.81466637452877</c:v>
                </c:pt>
                <c:pt idx="5">
                  <c:v>0</c:v>
                </c:pt>
                <c:pt idx="6" formatCode="#,##0">
                  <c:v>450.38154577854527</c:v>
                </c:pt>
                <c:pt idx="7" formatCode="#,##0">
                  <c:v>562.28705267395389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E5C-401F-A348-3FD8178E96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39077872"/>
        <c:axId val="439070816"/>
      </c:barChart>
      <c:catAx>
        <c:axId val="43907787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39070816"/>
        <c:crosses val="autoZero"/>
        <c:auto val="1"/>
        <c:lblAlgn val="ctr"/>
        <c:lblOffset val="100"/>
        <c:noMultiLvlLbl val="0"/>
      </c:catAx>
      <c:valAx>
        <c:axId val="439070816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439077872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und Beschäftigte nach Gemeindetypen ARE (in m2/E+B)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Bauzonenfläche pro Einwohner und Beschäftigte [m2]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AF5-45AA-9DE0-9E55CFBE1A9F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AF5-45AA-9DE0-9E55CFBE1A9F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AF5-45AA-9DE0-9E55CFBE1A9F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AF5-45AA-9DE0-9E55CFBE1A9F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AF5-45AA-9DE0-9E55CFBE1A9F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Statistik_Gemtypen_ARE9!$I$2:$I$10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197.49808854284771</c:v>
                </c:pt>
                <c:pt idx="4" formatCode="#,##0">
                  <c:v>274.45589311110768</c:v>
                </c:pt>
                <c:pt idx="5">
                  <c:v>0</c:v>
                </c:pt>
                <c:pt idx="6" formatCode="#,##0">
                  <c:v>307.00327224746519</c:v>
                </c:pt>
                <c:pt idx="7" formatCode="#,##0">
                  <c:v>397.66610806650431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AF5-45AA-9DE0-9E55CFBE1A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39069640"/>
        <c:axId val="439073952"/>
      </c:barChart>
      <c:catAx>
        <c:axId val="43906964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39073952"/>
        <c:crosses val="autoZero"/>
        <c:auto val="1"/>
        <c:lblAlgn val="ctr"/>
        <c:lblOffset val="100"/>
        <c:noMultiLvlLbl val="0"/>
      </c:catAx>
      <c:valAx>
        <c:axId val="439073952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439069640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Überbaut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Analyse_unüberbaut_Hauptnutzung!$E$2:$E$10</c:f>
              <c:numCache>
                <c:formatCode>#,##0</c:formatCode>
                <c:ptCount val="9"/>
                <c:pt idx="0">
                  <c:v>2637.4873588373448</c:v>
                </c:pt>
                <c:pt idx="1">
                  <c:v>891.57957140734788</c:v>
                </c:pt>
                <c:pt idx="2">
                  <c:v>1356.7299279687011</c:v>
                </c:pt>
                <c:pt idx="3">
                  <c:v>1442.5616009737992</c:v>
                </c:pt>
                <c:pt idx="4">
                  <c:v>823.67733685189398</c:v>
                </c:pt>
                <c:pt idx="5">
                  <c:v>318.42883426702303</c:v>
                </c:pt>
                <c:pt idx="6">
                  <c:v>272.320730054786</c:v>
                </c:pt>
                <c:pt idx="7">
                  <c:v>1327.7994003311301</c:v>
                </c:pt>
                <c:pt idx="8">
                  <c:v>109.188391977595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1A-430C-9E45-34796F5D2F70}"/>
            </c:ext>
          </c:extLst>
        </c:ser>
        <c:ser>
          <c:idx val="1"/>
          <c:order val="1"/>
          <c:tx>
            <c:v>Unschärfe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Analyse_unüberbaut_Hauptnutzung!$F$2:$F$10</c:f>
              <c:numCache>
                <c:formatCode>#,##0</c:formatCode>
                <c:ptCount val="9"/>
                <c:pt idx="0">
                  <c:v>200.716319320541</c:v>
                </c:pt>
                <c:pt idx="1">
                  <c:v>114.88045932303612</c:v>
                </c:pt>
                <c:pt idx="2">
                  <c:v>112.91625659122803</c:v>
                </c:pt>
                <c:pt idx="3">
                  <c:v>101.3095982727928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1A-430C-9E45-34796F5D2F70}"/>
            </c:ext>
          </c:extLst>
        </c:ser>
        <c:ser>
          <c:idx val="2"/>
          <c:order val="2"/>
          <c:tx>
            <c:v>Unüberbaut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Analyse_unüberbaut_Hauptnutzung!$G$2:$G$10</c:f>
              <c:numCache>
                <c:formatCode>#,##0</c:formatCode>
                <c:ptCount val="9"/>
                <c:pt idx="0">
                  <c:v>280.32418167507404</c:v>
                </c:pt>
                <c:pt idx="1">
                  <c:v>523.09928130776598</c:v>
                </c:pt>
                <c:pt idx="2">
                  <c:v>181.16620584459099</c:v>
                </c:pt>
                <c:pt idx="3">
                  <c:v>74.383197110918204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51A-430C-9E45-34796F5D2F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26582072"/>
        <c:axId val="426585208"/>
      </c:barChart>
      <c:catAx>
        <c:axId val="42658207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26585208"/>
        <c:crosses val="autoZero"/>
        <c:auto val="1"/>
        <c:lblAlgn val="ctr"/>
        <c:lblOffset val="100"/>
        <c:noMultiLvlLbl val="0"/>
      </c:catAx>
      <c:valAx>
        <c:axId val="426585208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42658207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4</xdr:col>
      <xdr:colOff>441325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12</xdr:row>
      <xdr:rowOff>69850</xdr:rowOff>
    </xdr:from>
    <xdr:to>
      <xdr:col>8</xdr:col>
      <xdr:colOff>1285875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4</xdr:col>
      <xdr:colOff>441325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12</xdr:row>
      <xdr:rowOff>69850</xdr:rowOff>
    </xdr:from>
    <xdr:to>
      <xdr:col>8</xdr:col>
      <xdr:colOff>1285875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32</xdr:row>
      <xdr:rowOff>6350</xdr:rowOff>
    </xdr:from>
    <xdr:to>
      <xdr:col>4</xdr:col>
      <xdr:colOff>441325</xdr:colOff>
      <xdr:row>49</xdr:row>
      <xdr:rowOff>136525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4</xdr:col>
      <xdr:colOff>441325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12</xdr:row>
      <xdr:rowOff>69850</xdr:rowOff>
    </xdr:from>
    <xdr:to>
      <xdr:col>8</xdr:col>
      <xdr:colOff>1285875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32</xdr:row>
      <xdr:rowOff>6350</xdr:rowOff>
    </xdr:from>
    <xdr:to>
      <xdr:col>4</xdr:col>
      <xdr:colOff>441325</xdr:colOff>
      <xdr:row>49</xdr:row>
      <xdr:rowOff>136525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3</xdr:col>
      <xdr:colOff>955675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12</xdr:row>
      <xdr:rowOff>69850</xdr:rowOff>
    </xdr:from>
    <xdr:to>
      <xdr:col>8</xdr:col>
      <xdr:colOff>685800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3</xdr:col>
      <xdr:colOff>955675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12</xdr:row>
      <xdr:rowOff>69850</xdr:rowOff>
    </xdr:from>
    <xdr:to>
      <xdr:col>8</xdr:col>
      <xdr:colOff>685800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3</xdr:col>
      <xdr:colOff>955675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12</xdr:row>
      <xdr:rowOff>69850</xdr:rowOff>
    </xdr:from>
    <xdr:to>
      <xdr:col>8</xdr:col>
      <xdr:colOff>685800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4</xdr:col>
      <xdr:colOff>107950</xdr:colOff>
      <xdr:row>32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311150</xdr:colOff>
      <xdr:row>12</xdr:row>
      <xdr:rowOff>69850</xdr:rowOff>
    </xdr:from>
    <xdr:to>
      <xdr:col>9</xdr:col>
      <xdr:colOff>171450</xdr:colOff>
      <xdr:row>32</xdr:row>
      <xdr:rowOff>69850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3</xdr:col>
      <xdr:colOff>1089025</xdr:colOff>
      <xdr:row>32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olf.giezendanner@are.admin.ch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42"/>
  <sheetViews>
    <sheetView tabSelected="1" workbookViewId="0"/>
  </sheetViews>
  <sheetFormatPr baseColWidth="10" defaultRowHeight="15" x14ac:dyDescent="0.2"/>
  <cols>
    <col min="1" max="1" width="37.7109375" style="28" customWidth="1"/>
    <col min="2" max="2" width="57.7109375" style="28" customWidth="1"/>
    <col min="3" max="16384" width="11.42578125" style="29"/>
  </cols>
  <sheetData>
    <row r="1" spans="1:2" ht="18.75" x14ac:dyDescent="0.2">
      <c r="A1" s="27" t="s">
        <v>63</v>
      </c>
    </row>
    <row r="2" spans="1:2" ht="18.75" x14ac:dyDescent="0.2">
      <c r="A2" s="27" t="s">
        <v>64</v>
      </c>
    </row>
    <row r="4" spans="1:2" ht="12.75" x14ac:dyDescent="0.2">
      <c r="A4" s="60" t="s">
        <v>140</v>
      </c>
      <c r="B4" s="61"/>
    </row>
    <row r="5" spans="1:2" ht="12.75" x14ac:dyDescent="0.2">
      <c r="A5" s="62"/>
      <c r="B5" s="63"/>
    </row>
    <row r="6" spans="1:2" x14ac:dyDescent="0.2">
      <c r="A6" s="30" t="s">
        <v>65</v>
      </c>
      <c r="B6" s="31" t="s">
        <v>66</v>
      </c>
    </row>
    <row r="7" spans="1:2" x14ac:dyDescent="0.2">
      <c r="A7" s="32"/>
      <c r="B7" s="33"/>
    </row>
    <row r="8" spans="1:2" x14ac:dyDescent="0.2">
      <c r="A8" s="30" t="s">
        <v>67</v>
      </c>
      <c r="B8" s="31" t="s">
        <v>68</v>
      </c>
    </row>
    <row r="9" spans="1:2" x14ac:dyDescent="0.2">
      <c r="A9" s="34" t="s">
        <v>69</v>
      </c>
      <c r="B9" s="35">
        <v>80</v>
      </c>
    </row>
    <row r="10" spans="1:2" x14ac:dyDescent="0.2">
      <c r="A10" s="32"/>
      <c r="B10" s="33"/>
    </row>
    <row r="11" spans="1:2" x14ac:dyDescent="0.2">
      <c r="A11" s="30" t="s">
        <v>70</v>
      </c>
      <c r="B11" s="36"/>
    </row>
    <row r="12" spans="1:2" x14ac:dyDescent="0.2">
      <c r="A12" s="34" t="s">
        <v>71</v>
      </c>
      <c r="B12" s="37">
        <v>33</v>
      </c>
    </row>
    <row r="13" spans="1:2" x14ac:dyDescent="0.2">
      <c r="A13" s="32"/>
      <c r="B13" s="39"/>
    </row>
    <row r="14" spans="1:2" ht="30" x14ac:dyDescent="0.2">
      <c r="A14" s="30" t="s">
        <v>8</v>
      </c>
      <c r="B14" s="36" t="s">
        <v>72</v>
      </c>
    </row>
    <row r="15" spans="1:2" x14ac:dyDescent="0.2">
      <c r="A15" s="40"/>
      <c r="B15" s="38"/>
    </row>
    <row r="16" spans="1:2" ht="45" x14ac:dyDescent="0.2">
      <c r="A16" s="41" t="s">
        <v>73</v>
      </c>
      <c r="B16" s="42" t="s">
        <v>74</v>
      </c>
    </row>
    <row r="17" spans="1:2" ht="30" x14ac:dyDescent="0.2">
      <c r="A17" s="43"/>
      <c r="B17" s="44" t="s">
        <v>75</v>
      </c>
    </row>
    <row r="18" spans="1:2" ht="60" x14ac:dyDescent="0.2">
      <c r="A18" s="45"/>
      <c r="B18" s="46" t="s">
        <v>76</v>
      </c>
    </row>
    <row r="20" spans="1:2" ht="17.100000000000001" customHeight="1" x14ac:dyDescent="0.2">
      <c r="A20" s="47" t="s">
        <v>77</v>
      </c>
    </row>
    <row r="21" spans="1:2" ht="15" customHeight="1" x14ac:dyDescent="0.2">
      <c r="A21" s="48" t="s">
        <v>78</v>
      </c>
    </row>
    <row r="22" spans="1:2" ht="15" customHeight="1" x14ac:dyDescent="0.2">
      <c r="A22" s="48" t="s">
        <v>79</v>
      </c>
    </row>
    <row r="23" spans="1:2" ht="15" customHeight="1" x14ac:dyDescent="0.2">
      <c r="A23" s="48" t="s">
        <v>80</v>
      </c>
    </row>
    <row r="24" spans="1:2" ht="15" customHeight="1" x14ac:dyDescent="0.2">
      <c r="A24" s="48" t="s">
        <v>81</v>
      </c>
    </row>
    <row r="25" spans="1:2" ht="15" customHeight="1" x14ac:dyDescent="0.2">
      <c r="A25" s="48" t="s">
        <v>82</v>
      </c>
    </row>
    <row r="26" spans="1:2" ht="15" customHeight="1" x14ac:dyDescent="0.2">
      <c r="A26" s="48" t="s">
        <v>83</v>
      </c>
    </row>
    <row r="27" spans="1:2" ht="15" customHeight="1" x14ac:dyDescent="0.2">
      <c r="A27" s="48" t="s">
        <v>84</v>
      </c>
    </row>
    <row r="28" spans="1:2" ht="15" customHeight="1" x14ac:dyDescent="0.2">
      <c r="A28" s="48" t="s">
        <v>85</v>
      </c>
    </row>
    <row r="29" spans="1:2" ht="15" customHeight="1" x14ac:dyDescent="0.2">
      <c r="A29" s="48" t="s">
        <v>86</v>
      </c>
    </row>
    <row r="30" spans="1:2" x14ac:dyDescent="0.2">
      <c r="A30" s="48"/>
    </row>
    <row r="31" spans="1:2" x14ac:dyDescent="0.2">
      <c r="A31" s="48"/>
    </row>
    <row r="32" spans="1:2" x14ac:dyDescent="0.2">
      <c r="A32" s="48"/>
    </row>
    <row r="33" spans="1:1" x14ac:dyDescent="0.2">
      <c r="A33" s="49" t="s">
        <v>64</v>
      </c>
    </row>
    <row r="34" spans="1:1" x14ac:dyDescent="0.2">
      <c r="A34" s="49" t="s">
        <v>87</v>
      </c>
    </row>
    <row r="35" spans="1:1" x14ac:dyDescent="0.2">
      <c r="A35" s="49" t="s">
        <v>88</v>
      </c>
    </row>
    <row r="36" spans="1:1" x14ac:dyDescent="0.2">
      <c r="A36" s="49"/>
    </row>
    <row r="37" spans="1:1" x14ac:dyDescent="0.2">
      <c r="A37" s="49" t="s">
        <v>89</v>
      </c>
    </row>
    <row r="38" spans="1:1" x14ac:dyDescent="0.2">
      <c r="A38" s="49" t="s">
        <v>63</v>
      </c>
    </row>
    <row r="39" spans="1:1" x14ac:dyDescent="0.2">
      <c r="A39" s="49" t="s">
        <v>90</v>
      </c>
    </row>
    <row r="40" spans="1:1" x14ac:dyDescent="0.2">
      <c r="A40" s="50" t="s">
        <v>91</v>
      </c>
    </row>
    <row r="41" spans="1:1" x14ac:dyDescent="0.2">
      <c r="A41" s="49"/>
    </row>
    <row r="42" spans="1:1" x14ac:dyDescent="0.2">
      <c r="A42" s="49" t="s">
        <v>92</v>
      </c>
    </row>
  </sheetData>
  <mergeCells count="1">
    <mergeCell ref="A4:B5"/>
  </mergeCells>
  <hyperlinks>
    <hyperlink ref="A40" r:id="rId1"/>
  </hyperlinks>
  <pageMargins left="0.70866141732283472" right="0.70866141732283472" top="0.78740157480314965" bottom="0.78740157480314965" header="0.31496062992125984" footer="0.31496062992125984"/>
  <pageSetup paperSize="9" scale="93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4" width="20.7109375" style="1" customWidth="1"/>
    <col min="5" max="6" width="15.7109375" style="1" customWidth="1"/>
    <col min="7" max="16384" width="11.42578125" style="1"/>
  </cols>
  <sheetData>
    <row r="1" spans="1:6" ht="50.1" customHeight="1" x14ac:dyDescent="0.2">
      <c r="A1" s="2" t="s">
        <v>28</v>
      </c>
      <c r="B1" s="2" t="s">
        <v>0</v>
      </c>
      <c r="C1" s="2" t="s">
        <v>55</v>
      </c>
      <c r="D1" s="2" t="s">
        <v>56</v>
      </c>
      <c r="E1" s="2" t="s">
        <v>57</v>
      </c>
      <c r="F1" s="2" t="s">
        <v>58</v>
      </c>
    </row>
    <row r="2" spans="1:6" ht="15" customHeight="1" x14ac:dyDescent="0.25">
      <c r="A2" s="5">
        <v>11</v>
      </c>
      <c r="B2" s="5" t="s">
        <v>1</v>
      </c>
      <c r="C2" s="15">
        <v>3133.9668699999997</v>
      </c>
      <c r="D2" s="15">
        <v>3118.5278598329601</v>
      </c>
      <c r="E2" s="15">
        <f t="shared" ref="E2:E11" si="0">D2-C2</f>
        <v>-15.439010167039669</v>
      </c>
      <c r="F2" s="24">
        <f t="shared" ref="F2:F11" si="1">D2/C2-1</f>
        <v>-4.9263475995326989E-3</v>
      </c>
    </row>
    <row r="3" spans="1:6" ht="15" customHeight="1" x14ac:dyDescent="0.25">
      <c r="A3" s="8">
        <v>12</v>
      </c>
      <c r="B3" s="8" t="s">
        <v>2</v>
      </c>
      <c r="C3" s="17">
        <v>1524.242467</v>
      </c>
      <c r="D3" s="17">
        <v>1529.55931203815</v>
      </c>
      <c r="E3" s="17">
        <f t="shared" si="0"/>
        <v>5.3168450381499497</v>
      </c>
      <c r="F3" s="25">
        <f t="shared" si="1"/>
        <v>3.4881884957675968E-3</v>
      </c>
    </row>
    <row r="4" spans="1:6" ht="15" customHeight="1" x14ac:dyDescent="0.25">
      <c r="A4" s="8">
        <v>13</v>
      </c>
      <c r="B4" s="8" t="s">
        <v>3</v>
      </c>
      <c r="C4" s="17">
        <v>1592.8548349999999</v>
      </c>
      <c r="D4" s="17">
        <v>1650.8123904045201</v>
      </c>
      <c r="E4" s="17">
        <f t="shared" si="0"/>
        <v>57.957555404520235</v>
      </c>
      <c r="F4" s="25">
        <f t="shared" si="1"/>
        <v>3.6385961941422185E-2</v>
      </c>
    </row>
    <row r="5" spans="1:6" ht="15" customHeight="1" x14ac:dyDescent="0.25">
      <c r="A5" s="8">
        <v>14</v>
      </c>
      <c r="B5" s="8" t="s">
        <v>4</v>
      </c>
      <c r="C5" s="17">
        <v>1664.3320490000001</v>
      </c>
      <c r="D5" s="17">
        <v>1618.2543963575101</v>
      </c>
      <c r="E5" s="17">
        <f t="shared" si="0"/>
        <v>-46.077652642489966</v>
      </c>
      <c r="F5" s="25">
        <f t="shared" si="1"/>
        <v>-2.7685372441259792E-2</v>
      </c>
    </row>
    <row r="6" spans="1:6" ht="15" customHeight="1" x14ac:dyDescent="0.25">
      <c r="A6" s="8">
        <v>15</v>
      </c>
      <c r="B6" s="8" t="s">
        <v>5</v>
      </c>
      <c r="C6" s="17">
        <v>867.61104190000003</v>
      </c>
      <c r="D6" s="17">
        <v>823.67733685189398</v>
      </c>
      <c r="E6" s="17">
        <f t="shared" si="0"/>
        <v>-43.933705048106049</v>
      </c>
      <c r="F6" s="25">
        <f t="shared" si="1"/>
        <v>-5.0637558682857131E-2</v>
      </c>
    </row>
    <row r="7" spans="1:6" ht="15" customHeight="1" x14ac:dyDescent="0.25">
      <c r="A7" s="8">
        <v>16</v>
      </c>
      <c r="B7" s="8" t="s">
        <v>6</v>
      </c>
      <c r="C7" s="17">
        <v>252.31247110000001</v>
      </c>
      <c r="D7" s="17">
        <v>318.42883426702303</v>
      </c>
      <c r="E7" s="17">
        <f t="shared" si="0"/>
        <v>66.116363167023025</v>
      </c>
      <c r="F7" s="25">
        <f t="shared" si="1"/>
        <v>0.26204159817696393</v>
      </c>
    </row>
    <row r="8" spans="1:6" ht="15" customHeight="1" x14ac:dyDescent="0.25">
      <c r="A8" s="8">
        <v>17</v>
      </c>
      <c r="B8" s="8" t="s">
        <v>7</v>
      </c>
      <c r="C8" s="17">
        <v>181.35671440000002</v>
      </c>
      <c r="D8" s="17">
        <v>272.320730054786</v>
      </c>
      <c r="E8" s="17">
        <f t="shared" si="0"/>
        <v>90.964015654785982</v>
      </c>
      <c r="F8" s="25">
        <f t="shared" si="1"/>
        <v>0.50157511926553733</v>
      </c>
    </row>
    <row r="9" spans="1:6" ht="15" customHeight="1" x14ac:dyDescent="0.25">
      <c r="A9" s="8">
        <v>18</v>
      </c>
      <c r="B9" s="8" t="s">
        <v>8</v>
      </c>
      <c r="C9" s="14" t="s">
        <v>62</v>
      </c>
      <c r="D9" s="17">
        <v>1327.7994003311301</v>
      </c>
      <c r="E9" s="17">
        <v>1327.7994003311301</v>
      </c>
      <c r="F9" s="25">
        <v>1</v>
      </c>
    </row>
    <row r="10" spans="1:6" ht="15" customHeight="1" x14ac:dyDescent="0.25">
      <c r="A10" s="8">
        <v>19</v>
      </c>
      <c r="B10" s="8" t="s">
        <v>9</v>
      </c>
      <c r="C10" s="17">
        <v>96.221316900000005</v>
      </c>
      <c r="D10" s="17">
        <v>109.188391977595</v>
      </c>
      <c r="E10" s="17">
        <f t="shared" si="0"/>
        <v>12.967075077594998</v>
      </c>
      <c r="F10" s="25">
        <f t="shared" si="1"/>
        <v>0.13476301816853442</v>
      </c>
    </row>
    <row r="11" spans="1:6" ht="15" customHeight="1" x14ac:dyDescent="0.2">
      <c r="A11" s="66"/>
      <c r="B11" s="66"/>
      <c r="C11" s="11">
        <f t="shared" ref="C11:D11" si="2">SUM(C2:C10)</f>
        <v>9312.897765300002</v>
      </c>
      <c r="D11" s="11">
        <f t="shared" si="2"/>
        <v>10768.568652115568</v>
      </c>
      <c r="E11" s="23">
        <f t="shared" si="0"/>
        <v>1455.6708868155656</v>
      </c>
      <c r="F11" s="26">
        <f t="shared" si="1"/>
        <v>0.15630697592745157</v>
      </c>
    </row>
    <row r="12" spans="1:6" ht="15" customHeight="1" x14ac:dyDescent="0.2">
      <c r="A12" s="3" t="s">
        <v>33</v>
      </c>
      <c r="B12" s="3"/>
      <c r="C12" s="3"/>
      <c r="D12" s="3"/>
      <c r="E12" s="3"/>
      <c r="F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40"/>
  <sheetViews>
    <sheetView workbookViewId="0">
      <selection sqref="A1:A2"/>
    </sheetView>
  </sheetViews>
  <sheetFormatPr baseColWidth="10" defaultRowHeight="15" x14ac:dyDescent="0.25"/>
  <cols>
    <col min="1" max="1" width="50.7109375" style="59" customWidth="1"/>
    <col min="2" max="2" width="70.7109375" style="59" customWidth="1"/>
    <col min="3" max="16384" width="11.42578125" style="51"/>
  </cols>
  <sheetData>
    <row r="1" spans="1:2" x14ac:dyDescent="0.25">
      <c r="A1" s="64" t="s">
        <v>93</v>
      </c>
      <c r="B1" s="64" t="s">
        <v>94</v>
      </c>
    </row>
    <row r="2" spans="1:2" x14ac:dyDescent="0.25">
      <c r="A2" s="65"/>
      <c r="B2" s="65"/>
    </row>
    <row r="3" spans="1:2" x14ac:dyDescent="0.25">
      <c r="A3" s="52" t="s">
        <v>28</v>
      </c>
      <c r="B3" s="53" t="s">
        <v>95</v>
      </c>
    </row>
    <row r="4" spans="1:2" x14ac:dyDescent="0.25">
      <c r="A4" s="54" t="s">
        <v>34</v>
      </c>
      <c r="B4" s="55" t="s">
        <v>96</v>
      </c>
    </row>
    <row r="5" spans="1:2" ht="30" x14ac:dyDescent="0.25">
      <c r="A5" s="54" t="s">
        <v>0</v>
      </c>
      <c r="B5" s="55" t="s">
        <v>97</v>
      </c>
    </row>
    <row r="6" spans="1:2" ht="30" x14ac:dyDescent="0.25">
      <c r="A6" s="54" t="s">
        <v>35</v>
      </c>
      <c r="B6" s="55" t="s">
        <v>98</v>
      </c>
    </row>
    <row r="7" spans="1:2" ht="30" x14ac:dyDescent="0.25">
      <c r="A7" s="54" t="s">
        <v>36</v>
      </c>
      <c r="B7" s="55" t="s">
        <v>99</v>
      </c>
    </row>
    <row r="8" spans="1:2" x14ac:dyDescent="0.25">
      <c r="A8" s="54" t="s">
        <v>29</v>
      </c>
      <c r="B8" s="55" t="s">
        <v>100</v>
      </c>
    </row>
    <row r="9" spans="1:2" ht="30" x14ac:dyDescent="0.25">
      <c r="A9" s="54" t="s">
        <v>30</v>
      </c>
      <c r="B9" s="55" t="s">
        <v>101</v>
      </c>
    </row>
    <row r="10" spans="1:2" ht="45" x14ac:dyDescent="0.25">
      <c r="A10" s="54" t="s">
        <v>31</v>
      </c>
      <c r="B10" s="55" t="s">
        <v>102</v>
      </c>
    </row>
    <row r="11" spans="1:2" ht="17.25" x14ac:dyDescent="0.25">
      <c r="A11" s="54" t="s">
        <v>103</v>
      </c>
      <c r="B11" s="55" t="s">
        <v>104</v>
      </c>
    </row>
    <row r="12" spans="1:2" ht="45" x14ac:dyDescent="0.25">
      <c r="A12" s="54" t="s">
        <v>32</v>
      </c>
      <c r="B12" s="55" t="s">
        <v>105</v>
      </c>
    </row>
    <row r="13" spans="1:2" ht="17.25" x14ac:dyDescent="0.25">
      <c r="A13" s="54" t="s">
        <v>106</v>
      </c>
      <c r="B13" s="56" t="s">
        <v>107</v>
      </c>
    </row>
    <row r="14" spans="1:2" ht="17.25" x14ac:dyDescent="0.25">
      <c r="A14" s="54" t="s">
        <v>108</v>
      </c>
      <c r="B14" s="56" t="s">
        <v>109</v>
      </c>
    </row>
    <row r="15" spans="1:2" x14ac:dyDescent="0.25">
      <c r="A15" s="54" t="s">
        <v>37</v>
      </c>
      <c r="B15" s="56" t="s">
        <v>110</v>
      </c>
    </row>
    <row r="16" spans="1:2" x14ac:dyDescent="0.25">
      <c r="A16" s="54" t="s">
        <v>38</v>
      </c>
      <c r="B16" s="56" t="s">
        <v>111</v>
      </c>
    </row>
    <row r="17" spans="1:2" x14ac:dyDescent="0.25">
      <c r="A17" s="54" t="s">
        <v>39</v>
      </c>
      <c r="B17" s="56" t="s">
        <v>112</v>
      </c>
    </row>
    <row r="18" spans="1:2" ht="30" x14ac:dyDescent="0.25">
      <c r="A18" s="54" t="s">
        <v>40</v>
      </c>
      <c r="B18" s="56" t="s">
        <v>113</v>
      </c>
    </row>
    <row r="19" spans="1:2" x14ac:dyDescent="0.25">
      <c r="A19" s="54" t="s">
        <v>41</v>
      </c>
      <c r="B19" s="56" t="s">
        <v>114</v>
      </c>
    </row>
    <row r="20" spans="1:2" x14ac:dyDescent="0.25">
      <c r="A20" s="54" t="s">
        <v>42</v>
      </c>
      <c r="B20" s="56" t="s">
        <v>115</v>
      </c>
    </row>
    <row r="21" spans="1:2" ht="30" x14ac:dyDescent="0.25">
      <c r="A21" s="54" t="s">
        <v>43</v>
      </c>
      <c r="B21" s="56" t="s">
        <v>116</v>
      </c>
    </row>
    <row r="22" spans="1:2" x14ac:dyDescent="0.25">
      <c r="A22" s="54" t="s">
        <v>44</v>
      </c>
      <c r="B22" s="56" t="s">
        <v>117</v>
      </c>
    </row>
    <row r="23" spans="1:2" ht="17.25" x14ac:dyDescent="0.25">
      <c r="A23" s="54" t="s">
        <v>118</v>
      </c>
      <c r="B23" s="56" t="s">
        <v>119</v>
      </c>
    </row>
    <row r="24" spans="1:2" ht="45" x14ac:dyDescent="0.25">
      <c r="A24" s="54" t="s">
        <v>120</v>
      </c>
      <c r="B24" s="56" t="s">
        <v>121</v>
      </c>
    </row>
    <row r="25" spans="1:2" x14ac:dyDescent="0.25">
      <c r="A25" s="54" t="s">
        <v>45</v>
      </c>
      <c r="B25" s="56" t="s">
        <v>122</v>
      </c>
    </row>
    <row r="26" spans="1:2" x14ac:dyDescent="0.25">
      <c r="A26" s="54" t="s">
        <v>46</v>
      </c>
      <c r="B26" s="56" t="s">
        <v>123</v>
      </c>
    </row>
    <row r="27" spans="1:2" x14ac:dyDescent="0.25">
      <c r="A27" s="54" t="s">
        <v>47</v>
      </c>
      <c r="B27" s="56" t="s">
        <v>124</v>
      </c>
    </row>
    <row r="28" spans="1:2" x14ac:dyDescent="0.25">
      <c r="A28" s="54" t="s">
        <v>48</v>
      </c>
      <c r="B28" s="56" t="s">
        <v>125</v>
      </c>
    </row>
    <row r="29" spans="1:2" x14ac:dyDescent="0.25">
      <c r="A29" s="54" t="s">
        <v>49</v>
      </c>
      <c r="B29" s="56" t="s">
        <v>126</v>
      </c>
    </row>
    <row r="30" spans="1:2" x14ac:dyDescent="0.25">
      <c r="A30" s="54" t="s">
        <v>50</v>
      </c>
      <c r="B30" s="56" t="s">
        <v>127</v>
      </c>
    </row>
    <row r="31" spans="1:2" x14ac:dyDescent="0.25">
      <c r="A31" s="54" t="s">
        <v>51</v>
      </c>
      <c r="B31" s="56" t="s">
        <v>128</v>
      </c>
    </row>
    <row r="32" spans="1:2" x14ac:dyDescent="0.25">
      <c r="A32" s="54" t="s">
        <v>52</v>
      </c>
      <c r="B32" s="56" t="s">
        <v>129</v>
      </c>
    </row>
    <row r="33" spans="1:2" x14ac:dyDescent="0.25">
      <c r="A33" s="54" t="s">
        <v>53</v>
      </c>
      <c r="B33" s="56" t="s">
        <v>130</v>
      </c>
    </row>
    <row r="34" spans="1:2" x14ac:dyDescent="0.25">
      <c r="A34" s="54" t="s">
        <v>54</v>
      </c>
      <c r="B34" s="56" t="s">
        <v>131</v>
      </c>
    </row>
    <row r="35" spans="1:2" x14ac:dyDescent="0.25">
      <c r="A35" s="54" t="s">
        <v>55</v>
      </c>
      <c r="B35" s="56" t="s">
        <v>132</v>
      </c>
    </row>
    <row r="36" spans="1:2" x14ac:dyDescent="0.25">
      <c r="A36" s="54" t="s">
        <v>56</v>
      </c>
      <c r="B36" s="56" t="s">
        <v>133</v>
      </c>
    </row>
    <row r="37" spans="1:2" x14ac:dyDescent="0.25">
      <c r="A37" s="54" t="s">
        <v>57</v>
      </c>
      <c r="B37" s="56" t="s">
        <v>134</v>
      </c>
    </row>
    <row r="38" spans="1:2" ht="30" x14ac:dyDescent="0.25">
      <c r="A38" s="54" t="s">
        <v>58</v>
      </c>
      <c r="B38" s="56" t="s">
        <v>135</v>
      </c>
    </row>
    <row r="39" spans="1:2" x14ac:dyDescent="0.25">
      <c r="A39" s="54" t="s">
        <v>136</v>
      </c>
      <c r="B39" s="56" t="s">
        <v>137</v>
      </c>
    </row>
    <row r="40" spans="1:2" x14ac:dyDescent="0.25">
      <c r="A40" s="57" t="s">
        <v>138</v>
      </c>
      <c r="B40" s="58" t="s">
        <v>139</v>
      </c>
    </row>
  </sheetData>
  <mergeCells count="2">
    <mergeCell ref="A1:A2"/>
    <mergeCell ref="B1:B2"/>
  </mergeCells>
  <pageMargins left="0.70866141732283472" right="0.70866141732283472" top="0.78740157480314965" bottom="0.78740157480314965" header="0.31496062992125984" footer="0.31496062992125984"/>
  <pageSetup paperSize="9"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50.1" customHeight="1" x14ac:dyDescent="0.2">
      <c r="A1" s="2" t="s">
        <v>28</v>
      </c>
      <c r="B1" s="2" t="s">
        <v>0</v>
      </c>
      <c r="C1" s="2" t="s">
        <v>29</v>
      </c>
      <c r="D1" s="2" t="s">
        <v>30</v>
      </c>
      <c r="E1" s="2" t="s">
        <v>31</v>
      </c>
      <c r="F1" s="2" t="s">
        <v>32</v>
      </c>
      <c r="G1" s="2" t="s">
        <v>59</v>
      </c>
      <c r="H1" s="2" t="s">
        <v>60</v>
      </c>
      <c r="I1" s="2" t="s">
        <v>61</v>
      </c>
    </row>
    <row r="2" spans="1:9" ht="15" customHeight="1" x14ac:dyDescent="0.25">
      <c r="A2" s="5">
        <v>11</v>
      </c>
      <c r="B2" s="5" t="s">
        <v>1</v>
      </c>
      <c r="C2" s="6">
        <v>3118.5278598329601</v>
      </c>
      <c r="D2" s="7">
        <f t="shared" ref="D2:D10" si="0">C2/$C$11</f>
        <v>0.28959539197628659</v>
      </c>
      <c r="E2" s="6">
        <v>135212</v>
      </c>
      <c r="F2" s="6">
        <v>11054</v>
      </c>
      <c r="G2" s="6">
        <f>(C2*10000)/E2</f>
        <v>230.63987366749697</v>
      </c>
      <c r="H2" s="6">
        <f>(C2*10000)/F2</f>
        <v>2821.1759180685362</v>
      </c>
      <c r="I2" s="6">
        <f>(C2*10000)/(E2+F2)</f>
        <v>213.20934870940343</v>
      </c>
    </row>
    <row r="3" spans="1:9" ht="15" customHeight="1" x14ac:dyDescent="0.25">
      <c r="A3" s="8">
        <v>12</v>
      </c>
      <c r="B3" s="8" t="s">
        <v>2</v>
      </c>
      <c r="C3" s="9">
        <v>1529.55931203815</v>
      </c>
      <c r="D3" s="10">
        <f t="shared" si="0"/>
        <v>0.14203924044609739</v>
      </c>
      <c r="E3" s="9">
        <v>2475</v>
      </c>
      <c r="F3" s="9">
        <v>43447</v>
      </c>
      <c r="G3" s="9">
        <f t="shared" ref="G3:G10" si="1">(C3*10000)/E3</f>
        <v>6180.0376243965657</v>
      </c>
      <c r="H3" s="9">
        <f t="shared" ref="H3:H10" si="2">(C3*10000)/F3</f>
        <v>352.05176698923975</v>
      </c>
      <c r="I3" s="9">
        <f t="shared" ref="I3:I10" si="3">(C3*10000)/(E3+F3)</f>
        <v>333.07767780979708</v>
      </c>
    </row>
    <row r="4" spans="1:9" ht="15" customHeight="1" x14ac:dyDescent="0.25">
      <c r="A4" s="8">
        <v>13</v>
      </c>
      <c r="B4" s="8" t="s">
        <v>3</v>
      </c>
      <c r="C4" s="9">
        <v>1650.8123904045201</v>
      </c>
      <c r="D4" s="10">
        <f t="shared" si="0"/>
        <v>0.15329914715083379</v>
      </c>
      <c r="E4" s="9">
        <v>59394</v>
      </c>
      <c r="F4" s="9">
        <v>22623</v>
      </c>
      <c r="G4" s="9">
        <f t="shared" si="1"/>
        <v>277.94261885114997</v>
      </c>
      <c r="H4" s="9">
        <f t="shared" si="2"/>
        <v>729.70533987734609</v>
      </c>
      <c r="I4" s="9">
        <f t="shared" si="3"/>
        <v>201.27685606697639</v>
      </c>
    </row>
    <row r="5" spans="1:9" ht="15" customHeight="1" x14ac:dyDescent="0.25">
      <c r="A5" s="8">
        <v>14</v>
      </c>
      <c r="B5" s="8" t="s">
        <v>4</v>
      </c>
      <c r="C5" s="9">
        <v>1618.2543963575101</v>
      </c>
      <c r="D5" s="10">
        <f t="shared" si="0"/>
        <v>0.15027571895913872</v>
      </c>
      <c r="E5" s="9">
        <v>57360</v>
      </c>
      <c r="F5" s="9">
        <v>29287</v>
      </c>
      <c r="G5" s="9">
        <f t="shared" si="1"/>
        <v>282.12245403722284</v>
      </c>
      <c r="H5" s="9">
        <f t="shared" si="2"/>
        <v>552.55041361611302</v>
      </c>
      <c r="I5" s="9">
        <f t="shared" si="3"/>
        <v>186.76404218928641</v>
      </c>
    </row>
    <row r="6" spans="1:9" ht="15" customHeight="1" x14ac:dyDescent="0.25">
      <c r="A6" s="8">
        <v>15</v>
      </c>
      <c r="B6" s="8" t="s">
        <v>5</v>
      </c>
      <c r="C6" s="9">
        <v>823.67733685189398</v>
      </c>
      <c r="D6" s="10">
        <f t="shared" si="0"/>
        <v>7.6489026857815154E-2</v>
      </c>
      <c r="E6" s="9">
        <v>2983</v>
      </c>
      <c r="F6" s="9">
        <v>15215</v>
      </c>
      <c r="G6" s="9">
        <f t="shared" si="1"/>
        <v>2761.2381389604225</v>
      </c>
      <c r="H6" s="9">
        <f t="shared" si="2"/>
        <v>541.35874916325599</v>
      </c>
      <c r="I6" s="9">
        <f t="shared" si="3"/>
        <v>452.61970373222005</v>
      </c>
    </row>
    <row r="7" spans="1:9" ht="15" customHeight="1" x14ac:dyDescent="0.25">
      <c r="A7" s="8">
        <v>16</v>
      </c>
      <c r="B7" s="8" t="s">
        <v>6</v>
      </c>
      <c r="C7" s="9">
        <v>318.42883426702303</v>
      </c>
      <c r="D7" s="10">
        <f t="shared" si="0"/>
        <v>2.9570209797981393E-2</v>
      </c>
      <c r="E7" s="9">
        <v>75</v>
      </c>
      <c r="F7" s="9">
        <v>18</v>
      </c>
      <c r="G7" s="9">
        <f t="shared" si="1"/>
        <v>42457.177902269737</v>
      </c>
      <c r="H7" s="9">
        <f t="shared" si="2"/>
        <v>176904.90792612391</v>
      </c>
      <c r="I7" s="9">
        <f t="shared" si="3"/>
        <v>34239.659598604623</v>
      </c>
    </row>
    <row r="8" spans="1:9" ht="15" customHeight="1" x14ac:dyDescent="0.25">
      <c r="A8" s="8">
        <v>17</v>
      </c>
      <c r="B8" s="8" t="s">
        <v>7</v>
      </c>
      <c r="C8" s="9">
        <v>272.320730054786</v>
      </c>
      <c r="D8" s="10">
        <f t="shared" si="0"/>
        <v>2.5288479727645745E-2</v>
      </c>
      <c r="E8" s="9">
        <v>222</v>
      </c>
      <c r="F8" s="9">
        <v>741</v>
      </c>
      <c r="G8" s="9">
        <f t="shared" si="1"/>
        <v>12266.699552017388</v>
      </c>
      <c r="H8" s="9">
        <f t="shared" si="2"/>
        <v>3675.0435904829419</v>
      </c>
      <c r="I8" s="9">
        <f t="shared" si="3"/>
        <v>2827.83727990432</v>
      </c>
    </row>
    <row r="9" spans="1:9" ht="15" customHeight="1" x14ac:dyDescent="0.25">
      <c r="A9" s="8">
        <v>18</v>
      </c>
      <c r="B9" s="8" t="s">
        <v>8</v>
      </c>
      <c r="C9" s="9">
        <v>1327.7994003311301</v>
      </c>
      <c r="D9" s="10">
        <f t="shared" si="0"/>
        <v>0.12330323956938082</v>
      </c>
      <c r="E9" s="9">
        <v>522</v>
      </c>
      <c r="F9" s="9">
        <v>468</v>
      </c>
      <c r="G9" s="9">
        <f t="shared" si="1"/>
        <v>25436.770121286016</v>
      </c>
      <c r="H9" s="9">
        <f t="shared" si="2"/>
        <v>28371.782058357479</v>
      </c>
      <c r="I9" s="9">
        <f t="shared" si="3"/>
        <v>13412.115154859899</v>
      </c>
    </row>
    <row r="10" spans="1:9" ht="15" customHeight="1" x14ac:dyDescent="0.25">
      <c r="A10" s="8">
        <v>19</v>
      </c>
      <c r="B10" s="8" t="s">
        <v>9</v>
      </c>
      <c r="C10" s="9">
        <v>109.188391977595</v>
      </c>
      <c r="D10" s="10">
        <f t="shared" si="0"/>
        <v>1.0139545514820497E-2</v>
      </c>
      <c r="E10" s="9">
        <v>372</v>
      </c>
      <c r="F10" s="9">
        <v>3215</v>
      </c>
      <c r="G10" s="9">
        <f t="shared" si="1"/>
        <v>2935.1718273547044</v>
      </c>
      <c r="H10" s="9">
        <f t="shared" si="2"/>
        <v>339.6217479862986</v>
      </c>
      <c r="I10" s="9">
        <f t="shared" si="3"/>
        <v>304.40031217617786</v>
      </c>
    </row>
    <row r="11" spans="1:9" ht="15" customHeight="1" x14ac:dyDescent="0.2">
      <c r="A11" s="66"/>
      <c r="B11" s="66"/>
      <c r="C11" s="11">
        <f>SUM(C2:C10)</f>
        <v>10768.568652115568</v>
      </c>
      <c r="D11" s="12"/>
      <c r="E11" s="11">
        <f>SUM(E2:E10)</f>
        <v>258615</v>
      </c>
      <c r="F11" s="11">
        <f>SUM(F2:F10)</f>
        <v>126068</v>
      </c>
      <c r="G11" s="11">
        <f>(C11*10000)/E11</f>
        <v>416.39381521240324</v>
      </c>
      <c r="H11" s="11">
        <f>(C11*10000)/F11</f>
        <v>854.18731574353262</v>
      </c>
      <c r="I11" s="11">
        <f>(C11*10000)/(E11+F11)</f>
        <v>279.93357263293586</v>
      </c>
    </row>
    <row r="12" spans="1:9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7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50.1" customHeight="1" x14ac:dyDescent="0.2">
      <c r="A1" s="2" t="s">
        <v>34</v>
      </c>
      <c r="B1" s="2" t="s">
        <v>35</v>
      </c>
      <c r="C1" s="2" t="s">
        <v>29</v>
      </c>
      <c r="D1" s="2" t="s">
        <v>30</v>
      </c>
      <c r="E1" s="2" t="s">
        <v>31</v>
      </c>
      <c r="F1" s="2" t="s">
        <v>32</v>
      </c>
      <c r="G1" s="2" t="s">
        <v>59</v>
      </c>
      <c r="H1" s="2" t="s">
        <v>60</v>
      </c>
      <c r="I1" s="2" t="s">
        <v>61</v>
      </c>
    </row>
    <row r="2" spans="1:9" ht="15" customHeight="1" x14ac:dyDescent="0.25">
      <c r="A2" s="5">
        <v>11</v>
      </c>
      <c r="B2" s="5" t="s">
        <v>19</v>
      </c>
      <c r="C2" s="13" t="s">
        <v>62</v>
      </c>
      <c r="D2" s="13" t="s">
        <v>62</v>
      </c>
      <c r="E2" s="13" t="s">
        <v>62</v>
      </c>
      <c r="F2" s="13" t="s">
        <v>62</v>
      </c>
      <c r="G2" s="13" t="s">
        <v>62</v>
      </c>
      <c r="H2" s="13" t="s">
        <v>62</v>
      </c>
      <c r="I2" s="13" t="s">
        <v>62</v>
      </c>
    </row>
    <row r="3" spans="1:9" ht="15" customHeight="1" x14ac:dyDescent="0.25">
      <c r="A3" s="8">
        <v>12</v>
      </c>
      <c r="B3" s="8" t="s">
        <v>20</v>
      </c>
      <c r="C3" s="9">
        <v>1255.14779943751</v>
      </c>
      <c r="D3" s="10">
        <f t="shared" ref="D3:D9" si="0">C3/$C$11</f>
        <v>0.11655660468774834</v>
      </c>
      <c r="E3" s="9">
        <v>39041</v>
      </c>
      <c r="F3" s="9">
        <v>16048</v>
      </c>
      <c r="G3" s="9">
        <f t="shared" ref="G3:G9" si="1">(C3*10000)/E3</f>
        <v>321.49478738698036</v>
      </c>
      <c r="H3" s="9">
        <f t="shared" ref="H3:H9" si="2">(C3*10000)/F3</f>
        <v>782.12101161360295</v>
      </c>
      <c r="I3" s="9">
        <f t="shared" ref="I3:I9" si="3">(C3*10000)/(E3+F3)</f>
        <v>227.84000425448093</v>
      </c>
    </row>
    <row r="4" spans="1:9" ht="15" customHeight="1" x14ac:dyDescent="0.25">
      <c r="A4" s="8">
        <v>13</v>
      </c>
      <c r="B4" s="8" t="s">
        <v>21</v>
      </c>
      <c r="C4" s="9">
        <v>2827.0284536865101</v>
      </c>
      <c r="D4" s="10">
        <f t="shared" si="0"/>
        <v>0.26252592568383043</v>
      </c>
      <c r="E4" s="9">
        <v>84894</v>
      </c>
      <c r="F4" s="9">
        <v>52709</v>
      </c>
      <c r="G4" s="9">
        <f t="shared" si="1"/>
        <v>333.00686193211652</v>
      </c>
      <c r="H4" s="9">
        <f t="shared" si="2"/>
        <v>536.34644058633444</v>
      </c>
      <c r="I4" s="9">
        <f t="shared" si="3"/>
        <v>205.44817000258061</v>
      </c>
    </row>
    <row r="5" spans="1:9" ht="15" customHeight="1" x14ac:dyDescent="0.25">
      <c r="A5" s="8">
        <v>21</v>
      </c>
      <c r="B5" s="8" t="s">
        <v>22</v>
      </c>
      <c r="C5" s="9">
        <v>325.027965960936</v>
      </c>
      <c r="D5" s="10">
        <f t="shared" si="0"/>
        <v>3.0183023989644397E-2</v>
      </c>
      <c r="E5" s="9">
        <v>8693</v>
      </c>
      <c r="F5" s="9">
        <v>3458</v>
      </c>
      <c r="G5" s="9">
        <f t="shared" si="1"/>
        <v>373.89619919583117</v>
      </c>
      <c r="H5" s="9">
        <f t="shared" si="2"/>
        <v>939.93049728437256</v>
      </c>
      <c r="I5" s="9">
        <f t="shared" si="3"/>
        <v>267.49071348937207</v>
      </c>
    </row>
    <row r="6" spans="1:9" ht="15" customHeight="1" x14ac:dyDescent="0.25">
      <c r="A6" s="8">
        <v>22</v>
      </c>
      <c r="B6" s="8" t="s">
        <v>23</v>
      </c>
      <c r="C6" s="9">
        <v>1313.9683096415401</v>
      </c>
      <c r="D6" s="10">
        <f t="shared" si="0"/>
        <v>0.12201884503781329</v>
      </c>
      <c r="E6" s="9">
        <v>29291</v>
      </c>
      <c r="F6" s="9">
        <v>10683</v>
      </c>
      <c r="G6" s="9">
        <f t="shared" si="1"/>
        <v>448.59114050102085</v>
      </c>
      <c r="H6" s="9">
        <f t="shared" si="2"/>
        <v>1229.9619111125528</v>
      </c>
      <c r="I6" s="9">
        <f t="shared" si="3"/>
        <v>328.70573613887535</v>
      </c>
    </row>
    <row r="7" spans="1:9" ht="15" customHeight="1" x14ac:dyDescent="0.25">
      <c r="A7" s="8">
        <v>23</v>
      </c>
      <c r="B7" s="8" t="s">
        <v>24</v>
      </c>
      <c r="C7" s="9">
        <v>766.01586075343801</v>
      </c>
      <c r="D7" s="10">
        <f t="shared" si="0"/>
        <v>7.1134417720682894E-2</v>
      </c>
      <c r="E7" s="9">
        <v>14561</v>
      </c>
      <c r="F7" s="9">
        <v>4576</v>
      </c>
      <c r="G7" s="9">
        <f t="shared" si="1"/>
        <v>526.07366304061395</v>
      </c>
      <c r="H7" s="9">
        <f t="shared" si="2"/>
        <v>1673.9857096884571</v>
      </c>
      <c r="I7" s="9">
        <f t="shared" si="3"/>
        <v>400.28001293485812</v>
      </c>
    </row>
    <row r="8" spans="1:9" ht="15" customHeight="1" x14ac:dyDescent="0.25">
      <c r="A8" s="8">
        <v>31</v>
      </c>
      <c r="B8" s="8" t="s">
        <v>25</v>
      </c>
      <c r="C8" s="9">
        <v>546.84765515100707</v>
      </c>
      <c r="D8" s="10">
        <f t="shared" si="0"/>
        <v>5.0781833019523541E-2</v>
      </c>
      <c r="E8" s="9">
        <v>12431</v>
      </c>
      <c r="F8" s="9">
        <v>5106</v>
      </c>
      <c r="G8" s="9">
        <f t="shared" si="1"/>
        <v>439.90640749015125</v>
      </c>
      <c r="H8" s="9">
        <f t="shared" si="2"/>
        <v>1070.9903156110597</v>
      </c>
      <c r="I8" s="9">
        <f t="shared" si="3"/>
        <v>311.82508704510866</v>
      </c>
    </row>
    <row r="9" spans="1:9" ht="15" customHeight="1" x14ac:dyDescent="0.25">
      <c r="A9" s="8">
        <v>32</v>
      </c>
      <c r="B9" s="8" t="s">
        <v>26</v>
      </c>
      <c r="C9" s="9">
        <v>3734.5326074845998</v>
      </c>
      <c r="D9" s="10">
        <f t="shared" si="0"/>
        <v>0.34679934986075717</v>
      </c>
      <c r="E9" s="9">
        <v>69704</v>
      </c>
      <c r="F9" s="9">
        <v>33488</v>
      </c>
      <c r="G9" s="9">
        <f t="shared" si="1"/>
        <v>535.7702007753644</v>
      </c>
      <c r="H9" s="9">
        <f t="shared" si="2"/>
        <v>1115.1853223496776</v>
      </c>
      <c r="I9" s="9">
        <f t="shared" si="3"/>
        <v>361.90136904843399</v>
      </c>
    </row>
    <row r="10" spans="1:9" ht="15" customHeight="1" x14ac:dyDescent="0.25">
      <c r="A10" s="8">
        <v>33</v>
      </c>
      <c r="B10" s="8" t="s">
        <v>27</v>
      </c>
      <c r="C10" s="14" t="s">
        <v>62</v>
      </c>
      <c r="D10" s="14" t="s">
        <v>62</v>
      </c>
      <c r="E10" s="14" t="s">
        <v>62</v>
      </c>
      <c r="F10" s="14" t="s">
        <v>62</v>
      </c>
      <c r="G10" s="14" t="s">
        <v>62</v>
      </c>
      <c r="H10" s="14" t="s">
        <v>62</v>
      </c>
      <c r="I10" s="14" t="s">
        <v>62</v>
      </c>
    </row>
    <row r="11" spans="1:9" ht="15" customHeight="1" x14ac:dyDescent="0.2">
      <c r="A11" s="66"/>
      <c r="B11" s="66"/>
      <c r="C11" s="11">
        <f>SUM(C2:C10)</f>
        <v>10768.56865211554</v>
      </c>
      <c r="D11" s="12"/>
      <c r="E11" s="11">
        <f>SUM(E2:E10)</f>
        <v>258615</v>
      </c>
      <c r="F11" s="11">
        <f>SUM(F2:F10)</f>
        <v>126068</v>
      </c>
      <c r="G11" s="11">
        <f>(C11*10000)/E11</f>
        <v>416.39381521240222</v>
      </c>
      <c r="H11" s="11">
        <f>(C11*10000)/F11</f>
        <v>854.18731574353046</v>
      </c>
      <c r="I11" s="11">
        <f>(C11*10000)/(E11+F11)</f>
        <v>279.93357263293518</v>
      </c>
    </row>
    <row r="12" spans="1:9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7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50.1" customHeight="1" x14ac:dyDescent="0.2">
      <c r="A1" s="2" t="s">
        <v>34</v>
      </c>
      <c r="B1" s="2" t="s">
        <v>36</v>
      </c>
      <c r="C1" s="2" t="s">
        <v>29</v>
      </c>
      <c r="D1" s="2" t="s">
        <v>30</v>
      </c>
      <c r="E1" s="2" t="s">
        <v>31</v>
      </c>
      <c r="F1" s="2" t="s">
        <v>32</v>
      </c>
      <c r="G1" s="2" t="s">
        <v>59</v>
      </c>
      <c r="H1" s="2" t="s">
        <v>60</v>
      </c>
      <c r="I1" s="2" t="s">
        <v>61</v>
      </c>
    </row>
    <row r="2" spans="1:9" ht="15" customHeight="1" x14ac:dyDescent="0.25">
      <c r="A2" s="5">
        <v>1</v>
      </c>
      <c r="B2" s="5" t="s">
        <v>10</v>
      </c>
      <c r="C2" s="13" t="s">
        <v>62</v>
      </c>
      <c r="D2" s="13" t="s">
        <v>62</v>
      </c>
      <c r="E2" s="13" t="s">
        <v>62</v>
      </c>
      <c r="F2" s="13" t="s">
        <v>62</v>
      </c>
      <c r="G2" s="13" t="s">
        <v>62</v>
      </c>
      <c r="H2" s="13" t="s">
        <v>62</v>
      </c>
      <c r="I2" s="13" t="s">
        <v>62</v>
      </c>
    </row>
    <row r="3" spans="1:9" ht="15" customHeight="1" x14ac:dyDescent="0.25">
      <c r="A3" s="8">
        <v>2</v>
      </c>
      <c r="B3" s="8" t="s">
        <v>11</v>
      </c>
      <c r="C3" s="14" t="s">
        <v>62</v>
      </c>
      <c r="D3" s="14" t="s">
        <v>62</v>
      </c>
      <c r="E3" s="14" t="s">
        <v>62</v>
      </c>
      <c r="F3" s="14" t="s">
        <v>62</v>
      </c>
      <c r="G3" s="14" t="s">
        <v>62</v>
      </c>
      <c r="H3" s="14" t="s">
        <v>62</v>
      </c>
      <c r="I3" s="14" t="s">
        <v>62</v>
      </c>
    </row>
    <row r="4" spans="1:9" ht="15" customHeight="1" x14ac:dyDescent="0.25">
      <c r="A4" s="8">
        <v>3</v>
      </c>
      <c r="B4" s="8" t="s">
        <v>12</v>
      </c>
      <c r="C4" s="14" t="s">
        <v>62</v>
      </c>
      <c r="D4" s="14" t="s">
        <v>62</v>
      </c>
      <c r="E4" s="14" t="s">
        <v>62</v>
      </c>
      <c r="F4" s="14" t="s">
        <v>62</v>
      </c>
      <c r="G4" s="14" t="s">
        <v>62</v>
      </c>
      <c r="H4" s="14" t="s">
        <v>62</v>
      </c>
      <c r="I4" s="14" t="s">
        <v>62</v>
      </c>
    </row>
    <row r="5" spans="1:9" ht="15" customHeight="1" x14ac:dyDescent="0.25">
      <c r="A5" s="8">
        <v>4</v>
      </c>
      <c r="B5" s="8" t="s">
        <v>13</v>
      </c>
      <c r="C5" s="9">
        <v>2632.6495202761603</v>
      </c>
      <c r="D5" s="10">
        <f>C5/$C$11</f>
        <v>0.24447534350435265</v>
      </c>
      <c r="E5" s="9">
        <v>84603</v>
      </c>
      <c r="F5" s="9">
        <v>48697</v>
      </c>
      <c r="G5" s="9">
        <f t="shared" ref="G5:G9" si="0">(C5*10000)/E5</f>
        <v>311.17685191732681</v>
      </c>
      <c r="H5" s="9">
        <f t="shared" ref="H5:H9" si="1">(C5*10000)/F5</f>
        <v>540.61842008258418</v>
      </c>
      <c r="I5" s="9">
        <f t="shared" ref="I5:I9" si="2">(C5*10000)/(E5+F5)</f>
        <v>197.49808854284771</v>
      </c>
    </row>
    <row r="6" spans="1:9" ht="15" customHeight="1" x14ac:dyDescent="0.25">
      <c r="A6" s="8">
        <v>5</v>
      </c>
      <c r="B6" s="8" t="s">
        <v>14</v>
      </c>
      <c r="C6" s="9">
        <v>1935.9295332378201</v>
      </c>
      <c r="D6" s="10">
        <f>C6/$C$11</f>
        <v>0.17977593826803431</v>
      </c>
      <c r="E6" s="9">
        <v>48910</v>
      </c>
      <c r="F6" s="9">
        <v>21627</v>
      </c>
      <c r="G6" s="9">
        <f t="shared" si="0"/>
        <v>395.81466637452877</v>
      </c>
      <c r="H6" s="9">
        <f t="shared" si="1"/>
        <v>895.14474186795212</v>
      </c>
      <c r="I6" s="9">
        <f t="shared" si="2"/>
        <v>274.45589311110768</v>
      </c>
    </row>
    <row r="7" spans="1:9" ht="15" customHeight="1" x14ac:dyDescent="0.25">
      <c r="A7" s="8">
        <v>6</v>
      </c>
      <c r="B7" s="8" t="s">
        <v>15</v>
      </c>
      <c r="C7" s="14" t="s">
        <v>62</v>
      </c>
      <c r="D7" s="14" t="s">
        <v>62</v>
      </c>
      <c r="E7" s="14" t="s">
        <v>62</v>
      </c>
      <c r="F7" s="14" t="s">
        <v>62</v>
      </c>
      <c r="G7" s="14" t="s">
        <v>62</v>
      </c>
      <c r="H7" s="14" t="s">
        <v>62</v>
      </c>
      <c r="I7" s="14" t="s">
        <v>62</v>
      </c>
    </row>
    <row r="8" spans="1:9" ht="15" customHeight="1" x14ac:dyDescent="0.25">
      <c r="A8" s="8">
        <v>7</v>
      </c>
      <c r="B8" s="8" t="s">
        <v>16</v>
      </c>
      <c r="C8" s="9">
        <v>3357.9096908611</v>
      </c>
      <c r="D8" s="10">
        <f>C8/$C$11</f>
        <v>0.31182507158938055</v>
      </c>
      <c r="E8" s="9">
        <v>74557</v>
      </c>
      <c r="F8" s="9">
        <v>34820</v>
      </c>
      <c r="G8" s="9">
        <f t="shared" si="0"/>
        <v>450.38154577854527</v>
      </c>
      <c r="H8" s="9">
        <f t="shared" si="1"/>
        <v>964.36234659997126</v>
      </c>
      <c r="I8" s="9">
        <f t="shared" si="2"/>
        <v>307.00327224746519</v>
      </c>
    </row>
    <row r="9" spans="1:9" ht="15" customHeight="1" x14ac:dyDescent="0.25">
      <c r="A9" s="8">
        <v>8</v>
      </c>
      <c r="B9" s="8" t="s">
        <v>17</v>
      </c>
      <c r="C9" s="9">
        <v>2842.0799077404999</v>
      </c>
      <c r="D9" s="10">
        <f>C9/$C$11</f>
        <v>0.26392364663823248</v>
      </c>
      <c r="E9" s="9">
        <v>50545</v>
      </c>
      <c r="F9" s="9">
        <v>20924</v>
      </c>
      <c r="G9" s="9">
        <f t="shared" si="0"/>
        <v>562.28705267395389</v>
      </c>
      <c r="H9" s="9">
        <f t="shared" si="1"/>
        <v>1358.287090298461</v>
      </c>
      <c r="I9" s="9">
        <f t="shared" si="2"/>
        <v>397.66610806650431</v>
      </c>
    </row>
    <row r="10" spans="1:9" ht="15" customHeight="1" x14ac:dyDescent="0.25">
      <c r="A10" s="8">
        <v>9</v>
      </c>
      <c r="B10" s="8" t="s">
        <v>18</v>
      </c>
      <c r="C10" s="14" t="s">
        <v>62</v>
      </c>
      <c r="D10" s="14" t="s">
        <v>62</v>
      </c>
      <c r="E10" s="14" t="s">
        <v>62</v>
      </c>
      <c r="F10" s="14" t="s">
        <v>62</v>
      </c>
      <c r="G10" s="14" t="s">
        <v>62</v>
      </c>
      <c r="H10" s="14" t="s">
        <v>62</v>
      </c>
      <c r="I10" s="14" t="s">
        <v>62</v>
      </c>
    </row>
    <row r="11" spans="1:9" ht="15" customHeight="1" x14ac:dyDescent="0.2">
      <c r="A11" s="66"/>
      <c r="B11" s="66"/>
      <c r="C11" s="11">
        <f>SUM(C2:C10)</f>
        <v>10768.56865211558</v>
      </c>
      <c r="D11" s="12"/>
      <c r="E11" s="11">
        <f>SUM(E2:E10)</f>
        <v>258615</v>
      </c>
      <c r="F11" s="11">
        <f>SUM(F2:F10)</f>
        <v>126068</v>
      </c>
      <c r="G11" s="11">
        <f>(C11*10000)/E11</f>
        <v>416.39381521240381</v>
      </c>
      <c r="H11" s="11">
        <f>(C11*10000)/F11</f>
        <v>854.18731574353365</v>
      </c>
      <c r="I11" s="11">
        <f>(C11*10000)/(E11+F11)</f>
        <v>279.9335726329362</v>
      </c>
    </row>
    <row r="12" spans="1:9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75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50.1" customHeight="1" x14ac:dyDescent="0.2">
      <c r="A1" s="2" t="s">
        <v>28</v>
      </c>
      <c r="B1" s="2" t="s">
        <v>0</v>
      </c>
      <c r="C1" s="2" t="s">
        <v>37</v>
      </c>
      <c r="D1" s="2" t="s">
        <v>38</v>
      </c>
      <c r="E1" s="2" t="s">
        <v>39</v>
      </c>
      <c r="F1" s="2" t="s">
        <v>40</v>
      </c>
      <c r="G1" s="2" t="s">
        <v>41</v>
      </c>
      <c r="H1" s="2" t="s">
        <v>42</v>
      </c>
      <c r="I1" s="2" t="s">
        <v>43</v>
      </c>
      <c r="J1" s="2" t="s">
        <v>44</v>
      </c>
    </row>
    <row r="2" spans="1:10" ht="15" customHeight="1" x14ac:dyDescent="0.25">
      <c r="A2" s="5">
        <v>11</v>
      </c>
      <c r="B2" s="5" t="s">
        <v>1</v>
      </c>
      <c r="C2" s="15">
        <v>280.32418167507404</v>
      </c>
      <c r="D2" s="15">
        <v>481.04050099561505</v>
      </c>
      <c r="E2" s="15">
        <v>2637.4873588373448</v>
      </c>
      <c r="F2" s="15">
        <v>200.716319320541</v>
      </c>
      <c r="G2" s="15">
        <v>280.32418167507404</v>
      </c>
      <c r="H2" s="16">
        <f>E2/SUM($E2:$G2)</f>
        <v>0.84574756980962751</v>
      </c>
      <c r="I2" s="16">
        <f t="shared" ref="I2:J2" si="0">F2/SUM($E2:$G2)</f>
        <v>6.4362522427903565E-2</v>
      </c>
      <c r="J2" s="16">
        <f t="shared" si="0"/>
        <v>8.9889907762468815E-2</v>
      </c>
    </row>
    <row r="3" spans="1:10" ht="15" customHeight="1" x14ac:dyDescent="0.25">
      <c r="A3" s="8">
        <v>12</v>
      </c>
      <c r="B3" s="8" t="s">
        <v>2</v>
      </c>
      <c r="C3" s="17">
        <v>523.09928130776598</v>
      </c>
      <c r="D3" s="17">
        <v>637.9797406308021</v>
      </c>
      <c r="E3" s="17">
        <v>891.57957140734788</v>
      </c>
      <c r="F3" s="17">
        <v>114.88045932303612</v>
      </c>
      <c r="G3" s="17">
        <v>523.09928130776598</v>
      </c>
      <c r="H3" s="18">
        <f t="shared" ref="H3:H11" si="1">E3/SUM($E3:$G3)</f>
        <v>0.58289963938653089</v>
      </c>
      <c r="I3" s="18">
        <f t="shared" ref="I3:I11" si="2">F3/SUM($E3:$G3)</f>
        <v>7.5106900673212199E-2</v>
      </c>
      <c r="J3" s="18">
        <f t="shared" ref="J3:J11" si="3">G3/SUM($E3:$G3)</f>
        <v>0.34199345994025693</v>
      </c>
    </row>
    <row r="4" spans="1:10" ht="15" customHeight="1" x14ac:dyDescent="0.25">
      <c r="A4" s="8">
        <v>13</v>
      </c>
      <c r="B4" s="8" t="s">
        <v>3</v>
      </c>
      <c r="C4" s="17">
        <v>181.16620584459099</v>
      </c>
      <c r="D4" s="17">
        <v>294.08246243581902</v>
      </c>
      <c r="E4" s="17">
        <v>1356.7299279687011</v>
      </c>
      <c r="F4" s="17">
        <v>112.91625659122803</v>
      </c>
      <c r="G4" s="17">
        <v>181.16620584459099</v>
      </c>
      <c r="H4" s="18">
        <f t="shared" si="1"/>
        <v>0.82185591521774548</v>
      </c>
      <c r="I4" s="18">
        <f t="shared" si="2"/>
        <v>6.8400417423301926E-2</v>
      </c>
      <c r="J4" s="18">
        <f t="shared" si="3"/>
        <v>0.10974366735895257</v>
      </c>
    </row>
    <row r="5" spans="1:10" ht="15" customHeight="1" x14ac:dyDescent="0.25">
      <c r="A5" s="8">
        <v>14</v>
      </c>
      <c r="B5" s="8" t="s">
        <v>4</v>
      </c>
      <c r="C5" s="17">
        <v>74.383197110918204</v>
      </c>
      <c r="D5" s="17">
        <v>175.692795383711</v>
      </c>
      <c r="E5" s="17">
        <v>1442.5616009737992</v>
      </c>
      <c r="F5" s="17">
        <v>101.3095982727928</v>
      </c>
      <c r="G5" s="17">
        <v>74.383197110918204</v>
      </c>
      <c r="H5" s="18">
        <f t="shared" si="1"/>
        <v>0.89143067012258781</v>
      </c>
      <c r="I5" s="18">
        <f t="shared" si="2"/>
        <v>6.2604247206637056E-2</v>
      </c>
      <c r="J5" s="18">
        <f t="shared" si="3"/>
        <v>4.59650826707751E-2</v>
      </c>
    </row>
    <row r="6" spans="1:10" ht="15" customHeight="1" x14ac:dyDescent="0.25">
      <c r="A6" s="8">
        <v>15</v>
      </c>
      <c r="B6" s="8" t="s">
        <v>5</v>
      </c>
      <c r="C6" s="14" t="s">
        <v>62</v>
      </c>
      <c r="D6" s="14" t="s">
        <v>62</v>
      </c>
      <c r="E6" s="17">
        <v>823.67733685189398</v>
      </c>
      <c r="F6" s="14" t="s">
        <v>62</v>
      </c>
      <c r="G6" s="14" t="s">
        <v>62</v>
      </c>
      <c r="H6" s="14" t="s">
        <v>62</v>
      </c>
      <c r="I6" s="14" t="s">
        <v>62</v>
      </c>
      <c r="J6" s="14" t="s">
        <v>62</v>
      </c>
    </row>
    <row r="7" spans="1:10" ht="15" customHeight="1" x14ac:dyDescent="0.25">
      <c r="A7" s="8">
        <v>16</v>
      </c>
      <c r="B7" s="8" t="s">
        <v>6</v>
      </c>
      <c r="C7" s="14" t="s">
        <v>62</v>
      </c>
      <c r="D7" s="14" t="s">
        <v>62</v>
      </c>
      <c r="E7" s="17">
        <v>318.42883426702303</v>
      </c>
      <c r="F7" s="14" t="s">
        <v>62</v>
      </c>
      <c r="G7" s="14" t="s">
        <v>62</v>
      </c>
      <c r="H7" s="14" t="s">
        <v>62</v>
      </c>
      <c r="I7" s="14" t="s">
        <v>62</v>
      </c>
      <c r="J7" s="14" t="s">
        <v>62</v>
      </c>
    </row>
    <row r="8" spans="1:10" ht="15" customHeight="1" x14ac:dyDescent="0.25">
      <c r="A8" s="8">
        <v>17</v>
      </c>
      <c r="B8" s="8" t="s">
        <v>7</v>
      </c>
      <c r="C8" s="14" t="s">
        <v>62</v>
      </c>
      <c r="D8" s="14" t="s">
        <v>62</v>
      </c>
      <c r="E8" s="17">
        <v>272.320730054786</v>
      </c>
      <c r="F8" s="14" t="s">
        <v>62</v>
      </c>
      <c r="G8" s="14" t="s">
        <v>62</v>
      </c>
      <c r="H8" s="14" t="s">
        <v>62</v>
      </c>
      <c r="I8" s="14" t="s">
        <v>62</v>
      </c>
      <c r="J8" s="14" t="s">
        <v>62</v>
      </c>
    </row>
    <row r="9" spans="1:10" ht="15" customHeight="1" x14ac:dyDescent="0.25">
      <c r="A9" s="8">
        <v>18</v>
      </c>
      <c r="B9" s="8" t="s">
        <v>8</v>
      </c>
      <c r="C9" s="14" t="s">
        <v>62</v>
      </c>
      <c r="D9" s="14" t="s">
        <v>62</v>
      </c>
      <c r="E9" s="17">
        <v>1327.7994003311301</v>
      </c>
      <c r="F9" s="14" t="s">
        <v>62</v>
      </c>
      <c r="G9" s="14" t="s">
        <v>62</v>
      </c>
      <c r="H9" s="14" t="s">
        <v>62</v>
      </c>
      <c r="I9" s="14" t="s">
        <v>62</v>
      </c>
      <c r="J9" s="14" t="s">
        <v>62</v>
      </c>
    </row>
    <row r="10" spans="1:10" ht="15" customHeight="1" x14ac:dyDescent="0.25">
      <c r="A10" s="8">
        <v>19</v>
      </c>
      <c r="B10" s="8" t="s">
        <v>9</v>
      </c>
      <c r="C10" s="14" t="s">
        <v>62</v>
      </c>
      <c r="D10" s="14" t="s">
        <v>62</v>
      </c>
      <c r="E10" s="17">
        <v>109.188391977595</v>
      </c>
      <c r="F10" s="14" t="s">
        <v>62</v>
      </c>
      <c r="G10" s="14" t="s">
        <v>62</v>
      </c>
      <c r="H10" s="14" t="s">
        <v>62</v>
      </c>
      <c r="I10" s="14" t="s">
        <v>62</v>
      </c>
      <c r="J10" s="14" t="s">
        <v>62</v>
      </c>
    </row>
    <row r="11" spans="1:10" ht="15" customHeight="1" x14ac:dyDescent="0.2">
      <c r="A11" s="66"/>
      <c r="B11" s="66"/>
      <c r="C11" s="11">
        <f>SUM(C2:C10)</f>
        <v>1058.9728659383491</v>
      </c>
      <c r="D11" s="11">
        <f t="shared" ref="D11:G11" si="4">SUM(D2:D10)</f>
        <v>1588.7954994459471</v>
      </c>
      <c r="E11" s="11">
        <f t="shared" si="4"/>
        <v>9179.7731526696225</v>
      </c>
      <c r="F11" s="11">
        <f t="shared" si="4"/>
        <v>529.82263350759797</v>
      </c>
      <c r="G11" s="11">
        <f t="shared" si="4"/>
        <v>1058.9728659383491</v>
      </c>
      <c r="H11" s="19">
        <f t="shared" si="1"/>
        <v>0.85245991823306844</v>
      </c>
      <c r="I11" s="19">
        <f t="shared" si="2"/>
        <v>4.920084094960106E-2</v>
      </c>
      <c r="J11" s="19">
        <f t="shared" si="3"/>
        <v>9.8339240817330503E-2</v>
      </c>
    </row>
    <row r="12" spans="1:10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50.1" customHeight="1" x14ac:dyDescent="0.2">
      <c r="A1" s="2" t="s">
        <v>34</v>
      </c>
      <c r="B1" s="2" t="s">
        <v>35</v>
      </c>
      <c r="C1" s="2" t="s">
        <v>37</v>
      </c>
      <c r="D1" s="2" t="s">
        <v>38</v>
      </c>
      <c r="E1" s="2" t="s">
        <v>39</v>
      </c>
      <c r="F1" s="2" t="s">
        <v>40</v>
      </c>
      <c r="G1" s="2" t="s">
        <v>41</v>
      </c>
      <c r="H1" s="2" t="s">
        <v>42</v>
      </c>
      <c r="I1" s="2" t="s">
        <v>43</v>
      </c>
      <c r="J1" s="2" t="s">
        <v>44</v>
      </c>
    </row>
    <row r="2" spans="1:10" ht="15" customHeight="1" x14ac:dyDescent="0.25">
      <c r="A2" s="5">
        <v>11</v>
      </c>
      <c r="B2" s="5" t="s">
        <v>19</v>
      </c>
      <c r="C2" s="13" t="s">
        <v>62</v>
      </c>
      <c r="D2" s="13" t="s">
        <v>62</v>
      </c>
      <c r="E2" s="13" t="s">
        <v>62</v>
      </c>
      <c r="F2" s="13" t="s">
        <v>62</v>
      </c>
      <c r="G2" s="13" t="s">
        <v>62</v>
      </c>
      <c r="H2" s="13" t="s">
        <v>62</v>
      </c>
      <c r="I2" s="13" t="s">
        <v>62</v>
      </c>
      <c r="J2" s="13" t="s">
        <v>62</v>
      </c>
    </row>
    <row r="3" spans="1:10" ht="15" customHeight="1" x14ac:dyDescent="0.25">
      <c r="A3" s="8">
        <v>12</v>
      </c>
      <c r="B3" s="8" t="s">
        <v>20</v>
      </c>
      <c r="C3" s="17">
        <v>121.01826346316901</v>
      </c>
      <c r="D3" s="17">
        <v>173.83893261435</v>
      </c>
      <c r="E3" s="17">
        <v>1081.3088668231601</v>
      </c>
      <c r="F3" s="17">
        <v>52.820669151180994</v>
      </c>
      <c r="G3" s="17">
        <v>121.01826346316901</v>
      </c>
      <c r="H3" s="18">
        <f t="shared" ref="H3:H11" si="0">E3/SUM($E3:$G3)</f>
        <v>0.86149923324388156</v>
      </c>
      <c r="I3" s="18">
        <f t="shared" ref="I3:I11" si="1">F3/SUM($E3:$G3)</f>
        <v>4.2083226513126494E-2</v>
      </c>
      <c r="J3" s="18">
        <f t="shared" ref="J3:J11" si="2">G3/SUM($E3:$G3)</f>
        <v>9.6417540242992025E-2</v>
      </c>
    </row>
    <row r="4" spans="1:10" ht="15" customHeight="1" x14ac:dyDescent="0.25">
      <c r="A4" s="8">
        <v>13</v>
      </c>
      <c r="B4" s="8" t="s">
        <v>21</v>
      </c>
      <c r="C4" s="17">
        <v>262.06466549768402</v>
      </c>
      <c r="D4" s="17">
        <v>395.95193266456903</v>
      </c>
      <c r="E4" s="17">
        <v>2431.0765210219411</v>
      </c>
      <c r="F4" s="17">
        <v>133.88726716688501</v>
      </c>
      <c r="G4" s="17">
        <v>262.06466549768402</v>
      </c>
      <c r="H4" s="18">
        <f t="shared" si="0"/>
        <v>0.85994059163138648</v>
      </c>
      <c r="I4" s="18">
        <f t="shared" si="1"/>
        <v>4.7359716875963145E-2</v>
      </c>
      <c r="J4" s="18">
        <f t="shared" si="2"/>
        <v>9.2699691492650407E-2</v>
      </c>
    </row>
    <row r="5" spans="1:10" ht="15" customHeight="1" x14ac:dyDescent="0.25">
      <c r="A5" s="8">
        <v>21</v>
      </c>
      <c r="B5" s="8" t="s">
        <v>22</v>
      </c>
      <c r="C5" s="17">
        <v>30.872409526245203</v>
      </c>
      <c r="D5" s="17">
        <v>44.967940174381305</v>
      </c>
      <c r="E5" s="17">
        <v>280.06002578655472</v>
      </c>
      <c r="F5" s="17">
        <v>14.095530648136101</v>
      </c>
      <c r="G5" s="17">
        <v>30.872409526245203</v>
      </c>
      <c r="H5" s="18">
        <f t="shared" si="0"/>
        <v>0.86164901213520251</v>
      </c>
      <c r="I5" s="18">
        <f t="shared" si="1"/>
        <v>4.3367131829604458E-2</v>
      </c>
      <c r="J5" s="18">
        <f t="shared" si="2"/>
        <v>9.4983856035193145E-2</v>
      </c>
    </row>
    <row r="6" spans="1:10" ht="15" customHeight="1" x14ac:dyDescent="0.25">
      <c r="A6" s="8">
        <v>22</v>
      </c>
      <c r="B6" s="8" t="s">
        <v>23</v>
      </c>
      <c r="C6" s="17">
        <v>141.18941616157201</v>
      </c>
      <c r="D6" s="17">
        <v>202.273668549642</v>
      </c>
      <c r="E6" s="17">
        <v>1111.6946410918981</v>
      </c>
      <c r="F6" s="17">
        <v>61.084252388069984</v>
      </c>
      <c r="G6" s="17">
        <v>141.18941616157201</v>
      </c>
      <c r="H6" s="18">
        <f t="shared" si="0"/>
        <v>0.84605894444682328</v>
      </c>
      <c r="I6" s="18">
        <f t="shared" si="1"/>
        <v>4.6488375663134678E-2</v>
      </c>
      <c r="J6" s="18">
        <f t="shared" si="2"/>
        <v>0.10745267989004201</v>
      </c>
    </row>
    <row r="7" spans="1:10" ht="15" customHeight="1" x14ac:dyDescent="0.25">
      <c r="A7" s="8">
        <v>23</v>
      </c>
      <c r="B7" s="8" t="s">
        <v>24</v>
      </c>
      <c r="C7" s="17">
        <v>61.071564956704201</v>
      </c>
      <c r="D7" s="17">
        <v>101.78795983678999</v>
      </c>
      <c r="E7" s="17">
        <v>664.22790091664797</v>
      </c>
      <c r="F7" s="17">
        <v>40.716394880085794</v>
      </c>
      <c r="G7" s="17">
        <v>61.071564956704201</v>
      </c>
      <c r="H7" s="18">
        <f t="shared" si="0"/>
        <v>0.86712029730471463</v>
      </c>
      <c r="I7" s="18">
        <f t="shared" si="1"/>
        <v>5.315346191401045E-2</v>
      </c>
      <c r="J7" s="18">
        <f t="shared" si="2"/>
        <v>7.9726240781274979E-2</v>
      </c>
    </row>
    <row r="8" spans="1:10" ht="15" customHeight="1" x14ac:dyDescent="0.25">
      <c r="A8" s="8">
        <v>31</v>
      </c>
      <c r="B8" s="8" t="s">
        <v>25</v>
      </c>
      <c r="C8" s="17">
        <v>52.400365649996097</v>
      </c>
      <c r="D8" s="17">
        <v>82.959853643821702</v>
      </c>
      <c r="E8" s="17">
        <v>463.88780150718537</v>
      </c>
      <c r="F8" s="17">
        <v>30.559487993825606</v>
      </c>
      <c r="G8" s="17">
        <v>52.400365649996097</v>
      </c>
      <c r="H8" s="18">
        <f t="shared" si="0"/>
        <v>0.84829439632339088</v>
      </c>
      <c r="I8" s="18">
        <f t="shared" si="1"/>
        <v>5.5883000879626846E-2</v>
      </c>
      <c r="J8" s="18">
        <f t="shared" si="2"/>
        <v>9.5822602796982292E-2</v>
      </c>
    </row>
    <row r="9" spans="1:10" ht="15" customHeight="1" x14ac:dyDescent="0.25">
      <c r="A9" s="8">
        <v>32</v>
      </c>
      <c r="B9" s="8" t="s">
        <v>26</v>
      </c>
      <c r="C9" s="17">
        <v>390.35618068297703</v>
      </c>
      <c r="D9" s="17">
        <v>587.01521196239094</v>
      </c>
      <c r="E9" s="17">
        <v>3147.517395522209</v>
      </c>
      <c r="F9" s="17">
        <v>196.65903127941391</v>
      </c>
      <c r="G9" s="17">
        <v>390.35618068297703</v>
      </c>
      <c r="H9" s="18">
        <f t="shared" si="0"/>
        <v>0.84281427593216929</v>
      </c>
      <c r="I9" s="18">
        <f t="shared" si="1"/>
        <v>5.2659610170568014E-2</v>
      </c>
      <c r="J9" s="18">
        <f t="shared" si="2"/>
        <v>0.10452611389726278</v>
      </c>
    </row>
    <row r="10" spans="1:10" ht="15" customHeight="1" x14ac:dyDescent="0.25">
      <c r="A10" s="8">
        <v>33</v>
      </c>
      <c r="B10" s="8" t="s">
        <v>27</v>
      </c>
      <c r="C10" s="14" t="s">
        <v>62</v>
      </c>
      <c r="D10" s="14" t="s">
        <v>62</v>
      </c>
      <c r="E10" s="14" t="s">
        <v>62</v>
      </c>
      <c r="F10" s="14" t="s">
        <v>62</v>
      </c>
      <c r="G10" s="14" t="s">
        <v>62</v>
      </c>
      <c r="H10" s="14" t="s">
        <v>62</v>
      </c>
      <c r="I10" s="14" t="s">
        <v>62</v>
      </c>
      <c r="J10" s="14" t="s">
        <v>62</v>
      </c>
    </row>
    <row r="11" spans="1:10" ht="15" customHeight="1" x14ac:dyDescent="0.2">
      <c r="A11" s="66"/>
      <c r="B11" s="66"/>
      <c r="C11" s="11">
        <f>SUM(C2:C10)</f>
        <v>1058.9728659383475</v>
      </c>
      <c r="D11" s="11">
        <f t="shared" ref="D11:G11" si="3">SUM(D2:D10)</f>
        <v>1588.7954994459451</v>
      </c>
      <c r="E11" s="11">
        <f t="shared" si="3"/>
        <v>9179.7731526695952</v>
      </c>
      <c r="F11" s="11">
        <f t="shared" si="3"/>
        <v>529.8226335075974</v>
      </c>
      <c r="G11" s="11">
        <f t="shared" si="3"/>
        <v>1058.9728659383475</v>
      </c>
      <c r="H11" s="19">
        <f t="shared" si="0"/>
        <v>0.85245991823306821</v>
      </c>
      <c r="I11" s="19">
        <f t="shared" si="1"/>
        <v>4.9200840949601136E-2</v>
      </c>
      <c r="J11" s="19">
        <f t="shared" si="2"/>
        <v>9.8339240817330614E-2</v>
      </c>
    </row>
    <row r="12" spans="1:10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50.1" customHeight="1" x14ac:dyDescent="0.2">
      <c r="A1" s="2" t="s">
        <v>34</v>
      </c>
      <c r="B1" s="2" t="s">
        <v>36</v>
      </c>
      <c r="C1" s="2" t="s">
        <v>37</v>
      </c>
      <c r="D1" s="2" t="s">
        <v>38</v>
      </c>
      <c r="E1" s="2" t="s">
        <v>39</v>
      </c>
      <c r="F1" s="2" t="s">
        <v>40</v>
      </c>
      <c r="G1" s="2" t="s">
        <v>41</v>
      </c>
      <c r="H1" s="2" t="s">
        <v>42</v>
      </c>
      <c r="I1" s="2" t="s">
        <v>43</v>
      </c>
      <c r="J1" s="2" t="s">
        <v>44</v>
      </c>
    </row>
    <row r="2" spans="1:10" ht="15" customHeight="1" x14ac:dyDescent="0.25">
      <c r="A2" s="5">
        <v>1</v>
      </c>
      <c r="B2" s="5" t="s">
        <v>10</v>
      </c>
      <c r="C2" s="13" t="s">
        <v>62</v>
      </c>
      <c r="D2" s="13" t="s">
        <v>62</v>
      </c>
      <c r="E2" s="13" t="s">
        <v>62</v>
      </c>
      <c r="F2" s="13" t="s">
        <v>62</v>
      </c>
      <c r="G2" s="13" t="s">
        <v>62</v>
      </c>
      <c r="H2" s="13" t="s">
        <v>62</v>
      </c>
      <c r="I2" s="13" t="s">
        <v>62</v>
      </c>
      <c r="J2" s="13" t="s">
        <v>62</v>
      </c>
    </row>
    <row r="3" spans="1:10" ht="15" customHeight="1" x14ac:dyDescent="0.25">
      <c r="A3" s="8">
        <v>2</v>
      </c>
      <c r="B3" s="8" t="s">
        <v>11</v>
      </c>
      <c r="C3" s="14" t="s">
        <v>62</v>
      </c>
      <c r="D3" s="14" t="s">
        <v>62</v>
      </c>
      <c r="E3" s="14" t="s">
        <v>62</v>
      </c>
      <c r="F3" s="14" t="s">
        <v>62</v>
      </c>
      <c r="G3" s="14" t="s">
        <v>62</v>
      </c>
      <c r="H3" s="14" t="s">
        <v>62</v>
      </c>
      <c r="I3" s="14" t="s">
        <v>62</v>
      </c>
      <c r="J3" s="14" t="s">
        <v>62</v>
      </c>
    </row>
    <row r="4" spans="1:10" ht="15" customHeight="1" x14ac:dyDescent="0.25">
      <c r="A4" s="8">
        <v>3</v>
      </c>
      <c r="B4" s="8" t="s">
        <v>12</v>
      </c>
      <c r="C4" s="14" t="s">
        <v>62</v>
      </c>
      <c r="D4" s="14" t="s">
        <v>62</v>
      </c>
      <c r="E4" s="14" t="s">
        <v>62</v>
      </c>
      <c r="F4" s="14" t="s">
        <v>62</v>
      </c>
      <c r="G4" s="14" t="s">
        <v>62</v>
      </c>
      <c r="H4" s="14" t="s">
        <v>62</v>
      </c>
      <c r="I4" s="14" t="s">
        <v>62</v>
      </c>
      <c r="J4" s="14" t="s">
        <v>62</v>
      </c>
    </row>
    <row r="5" spans="1:10" ht="15" customHeight="1" x14ac:dyDescent="0.25">
      <c r="A5" s="8">
        <v>4</v>
      </c>
      <c r="B5" s="8" t="s">
        <v>13</v>
      </c>
      <c r="C5" s="17">
        <v>220.70149655868804</v>
      </c>
      <c r="D5" s="17">
        <v>344.62735775284904</v>
      </c>
      <c r="E5" s="17">
        <v>2288.0221625233112</v>
      </c>
      <c r="F5" s="17">
        <v>123.925861194161</v>
      </c>
      <c r="G5" s="17">
        <v>220.70149655868804</v>
      </c>
      <c r="H5" s="18">
        <f t="shared" ref="H5:H11" si="0">E5/SUM($E5:$G5)</f>
        <v>0.86909485858311353</v>
      </c>
      <c r="I5" s="18">
        <f t="shared" ref="I5:I11" si="1">F5/SUM($E5:$G5)</f>
        <v>4.7072677255254776E-2</v>
      </c>
      <c r="J5" s="18">
        <f t="shared" ref="J5:J11" si="2">G5/SUM($E5:$G5)</f>
        <v>8.3832464161631676E-2</v>
      </c>
    </row>
    <row r="6" spans="1:10" ht="15" customHeight="1" x14ac:dyDescent="0.25">
      <c r="A6" s="8">
        <v>5</v>
      </c>
      <c r="B6" s="8" t="s">
        <v>14</v>
      </c>
      <c r="C6" s="17">
        <v>206.19909873934</v>
      </c>
      <c r="D6" s="17">
        <v>287.46094401562402</v>
      </c>
      <c r="E6" s="17">
        <v>1648.468589222196</v>
      </c>
      <c r="F6" s="17">
        <v>81.261845276284021</v>
      </c>
      <c r="G6" s="17">
        <v>206.19909873934</v>
      </c>
      <c r="H6" s="18">
        <f t="shared" si="0"/>
        <v>0.85151270277134061</v>
      </c>
      <c r="I6" s="18">
        <f t="shared" si="1"/>
        <v>4.1975621468191823E-2</v>
      </c>
      <c r="J6" s="18">
        <f t="shared" si="2"/>
        <v>0.10651167576046756</v>
      </c>
    </row>
    <row r="7" spans="1:10" ht="15" customHeight="1" x14ac:dyDescent="0.25">
      <c r="A7" s="8">
        <v>6</v>
      </c>
      <c r="B7" s="8" t="s">
        <v>15</v>
      </c>
      <c r="C7" s="14" t="s">
        <v>62</v>
      </c>
      <c r="D7" s="14" t="s">
        <v>62</v>
      </c>
      <c r="E7" s="14" t="s">
        <v>62</v>
      </c>
      <c r="F7" s="14" t="s">
        <v>62</v>
      </c>
      <c r="G7" s="14" t="s">
        <v>62</v>
      </c>
      <c r="H7" s="14" t="s">
        <v>62</v>
      </c>
      <c r="I7" s="14" t="s">
        <v>62</v>
      </c>
      <c r="J7" s="14" t="s">
        <v>62</v>
      </c>
    </row>
    <row r="8" spans="1:10" ht="15" customHeight="1" x14ac:dyDescent="0.25">
      <c r="A8" s="8">
        <v>7</v>
      </c>
      <c r="B8" s="8" t="s">
        <v>16</v>
      </c>
      <c r="C8" s="17">
        <v>385.127393148203</v>
      </c>
      <c r="D8" s="17">
        <v>559.43380878043206</v>
      </c>
      <c r="E8" s="17">
        <v>2798.4758820806678</v>
      </c>
      <c r="F8" s="17">
        <v>174.30641563222906</v>
      </c>
      <c r="G8" s="17">
        <v>385.127393148203</v>
      </c>
      <c r="H8" s="18">
        <f t="shared" si="0"/>
        <v>0.83339819700839812</v>
      </c>
      <c r="I8" s="18">
        <f t="shared" si="1"/>
        <v>5.1909202950461149E-2</v>
      </c>
      <c r="J8" s="18">
        <f t="shared" si="2"/>
        <v>0.11469260004114085</v>
      </c>
    </row>
    <row r="9" spans="1:10" ht="15" customHeight="1" x14ac:dyDescent="0.25">
      <c r="A9" s="8">
        <v>8</v>
      </c>
      <c r="B9" s="8" t="s">
        <v>17</v>
      </c>
      <c r="C9" s="17">
        <v>246.94487749211601</v>
      </c>
      <c r="D9" s="17">
        <v>397.27338889704004</v>
      </c>
      <c r="E9" s="17">
        <v>2444.8065188434598</v>
      </c>
      <c r="F9" s="17">
        <v>150.32851140492403</v>
      </c>
      <c r="G9" s="17">
        <v>246.94487749211601</v>
      </c>
      <c r="H9" s="18">
        <f t="shared" si="0"/>
        <v>0.86021737537531839</v>
      </c>
      <c r="I9" s="18">
        <f t="shared" si="1"/>
        <v>5.2893837008417426E-2</v>
      </c>
      <c r="J9" s="18">
        <f t="shared" si="2"/>
        <v>8.6888787616264188E-2</v>
      </c>
    </row>
    <row r="10" spans="1:10" ht="15" customHeight="1" x14ac:dyDescent="0.25">
      <c r="A10" s="8">
        <v>9</v>
      </c>
      <c r="B10" s="8" t="s">
        <v>18</v>
      </c>
      <c r="C10" s="14" t="s">
        <v>62</v>
      </c>
      <c r="D10" s="14" t="s">
        <v>62</v>
      </c>
      <c r="E10" s="14" t="s">
        <v>62</v>
      </c>
      <c r="F10" s="14" t="s">
        <v>62</v>
      </c>
      <c r="G10" s="14" t="s">
        <v>62</v>
      </c>
      <c r="H10" s="14" t="s">
        <v>62</v>
      </c>
      <c r="I10" s="14" t="s">
        <v>62</v>
      </c>
      <c r="J10" s="14" t="s">
        <v>62</v>
      </c>
    </row>
    <row r="11" spans="1:10" ht="15" customHeight="1" x14ac:dyDescent="0.2">
      <c r="A11" s="66"/>
      <c r="B11" s="66"/>
      <c r="C11" s="11">
        <f>SUM(C2:C10)</f>
        <v>1058.9728659383472</v>
      </c>
      <c r="D11" s="11">
        <f t="shared" ref="D11:G11" si="3">SUM(D2:D10)</f>
        <v>1588.7954994459451</v>
      </c>
      <c r="E11" s="11">
        <f t="shared" si="3"/>
        <v>9179.7731526696352</v>
      </c>
      <c r="F11" s="11">
        <f t="shared" si="3"/>
        <v>529.82263350759808</v>
      </c>
      <c r="G11" s="11">
        <f t="shared" si="3"/>
        <v>1058.9728659383472</v>
      </c>
      <c r="H11" s="19">
        <f t="shared" si="0"/>
        <v>0.85245991823306877</v>
      </c>
      <c r="I11" s="19">
        <f t="shared" si="1"/>
        <v>4.9200840949601019E-2</v>
      </c>
      <c r="J11" s="19">
        <f t="shared" si="2"/>
        <v>9.8339240817330226E-2</v>
      </c>
    </row>
    <row r="12" spans="1:10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12" width="17.7109375" style="1" customWidth="1"/>
    <col min="13" max="16384" width="11.42578125" style="1"/>
  </cols>
  <sheetData>
    <row r="1" spans="1:12" ht="50.1" customHeight="1" x14ac:dyDescent="0.2">
      <c r="A1" s="2" t="s">
        <v>28</v>
      </c>
      <c r="B1" s="2" t="s">
        <v>0</v>
      </c>
      <c r="C1" s="2" t="s">
        <v>45</v>
      </c>
      <c r="D1" s="2" t="s">
        <v>46</v>
      </c>
      <c r="E1" s="2" t="s">
        <v>47</v>
      </c>
      <c r="F1" s="2" t="s">
        <v>48</v>
      </c>
      <c r="G1" s="2" t="s">
        <v>49</v>
      </c>
      <c r="H1" s="2" t="s">
        <v>50</v>
      </c>
      <c r="I1" s="2" t="s">
        <v>51</v>
      </c>
      <c r="J1" s="2" t="s">
        <v>52</v>
      </c>
      <c r="K1" s="2" t="s">
        <v>53</v>
      </c>
      <c r="L1" s="2" t="s">
        <v>54</v>
      </c>
    </row>
    <row r="2" spans="1:12" ht="15" customHeight="1" x14ac:dyDescent="0.25">
      <c r="A2" s="5">
        <v>11</v>
      </c>
      <c r="B2" s="5" t="s">
        <v>1</v>
      </c>
      <c r="C2" s="20">
        <v>50.613675751682202</v>
      </c>
      <c r="D2" s="20">
        <v>129.49201517353902</v>
      </c>
      <c r="E2" s="15">
        <v>729.85195398717099</v>
      </c>
      <c r="F2" s="15">
        <v>1151.1308285064199</v>
      </c>
      <c r="G2" s="15">
        <v>1057.4393959943102</v>
      </c>
      <c r="H2" s="16">
        <v>1.6229989876988728E-2</v>
      </c>
      <c r="I2" s="16">
        <v>4.1523443302723541E-2</v>
      </c>
      <c r="J2" s="16">
        <v>0.23403733573961047</v>
      </c>
      <c r="K2" s="16">
        <v>0.36912635599535365</v>
      </c>
      <c r="L2" s="16">
        <v>0.33908287508532364</v>
      </c>
    </row>
    <row r="3" spans="1:12" ht="15" customHeight="1" x14ac:dyDescent="0.25">
      <c r="A3" s="8">
        <v>12</v>
      </c>
      <c r="B3" s="8" t="s">
        <v>2</v>
      </c>
      <c r="C3" s="21">
        <v>7.5742031129169307</v>
      </c>
      <c r="D3" s="21">
        <v>53.1869935208192</v>
      </c>
      <c r="E3" s="17">
        <v>328.63163117404997</v>
      </c>
      <c r="F3" s="17">
        <v>528.587524467918</v>
      </c>
      <c r="G3" s="17">
        <v>611.57893133965899</v>
      </c>
      <c r="H3" s="18">
        <v>4.9518859412981137E-3</v>
      </c>
      <c r="I3" s="18">
        <v>3.4772757153356655E-2</v>
      </c>
      <c r="J3" s="18">
        <v>0.21485380442219634</v>
      </c>
      <c r="K3" s="18">
        <v>0.34558158688593954</v>
      </c>
      <c r="L3" s="18">
        <v>0.39983996559720941</v>
      </c>
    </row>
    <row r="4" spans="1:12" ht="15" customHeight="1" x14ac:dyDescent="0.25">
      <c r="A4" s="8">
        <v>13</v>
      </c>
      <c r="B4" s="8" t="s">
        <v>3</v>
      </c>
      <c r="C4" s="21">
        <v>20.748209608144499</v>
      </c>
      <c r="D4" s="21">
        <v>71.6347860121774</v>
      </c>
      <c r="E4" s="17">
        <v>354.63437017035699</v>
      </c>
      <c r="F4" s="17">
        <v>622.7804756590499</v>
      </c>
      <c r="G4" s="17">
        <v>581.01458846853598</v>
      </c>
      <c r="H4" s="18">
        <v>1.2568483997404713E-2</v>
      </c>
      <c r="I4" s="18">
        <v>4.3393655580679258E-2</v>
      </c>
      <c r="J4" s="18">
        <v>0.21482414582250006</v>
      </c>
      <c r="K4" s="18">
        <v>0.37725695807238685</v>
      </c>
      <c r="L4" s="18">
        <v>0.35195675652702907</v>
      </c>
    </row>
    <row r="5" spans="1:12" ht="15" customHeight="1" x14ac:dyDescent="0.25">
      <c r="A5" s="8">
        <v>14</v>
      </c>
      <c r="B5" s="8" t="s">
        <v>4</v>
      </c>
      <c r="C5" s="21">
        <v>73.901576688728397</v>
      </c>
      <c r="D5" s="21">
        <v>59.0197936948517</v>
      </c>
      <c r="E5" s="17">
        <v>174.27434854067502</v>
      </c>
      <c r="F5" s="17">
        <v>587.21164703218903</v>
      </c>
      <c r="G5" s="17">
        <v>723.84703021890004</v>
      </c>
      <c r="H5" s="18">
        <v>4.5667465426567501E-2</v>
      </c>
      <c r="I5" s="18">
        <v>3.6471270422216526E-2</v>
      </c>
      <c r="J5" s="18">
        <v>0.10769280092954663</v>
      </c>
      <c r="K5" s="18">
        <v>0.36286732692958018</v>
      </c>
      <c r="L5" s="18">
        <v>0.44730113629208912</v>
      </c>
    </row>
    <row r="6" spans="1:12" ht="15" customHeight="1" x14ac:dyDescent="0.25">
      <c r="A6" s="8">
        <v>15</v>
      </c>
      <c r="B6" s="8" t="s">
        <v>5</v>
      </c>
      <c r="C6" s="21">
        <v>27.8706046337077</v>
      </c>
      <c r="D6" s="21">
        <v>66.540807188468293</v>
      </c>
      <c r="E6" s="17">
        <v>182.56891676673899</v>
      </c>
      <c r="F6" s="17">
        <v>266.12696601601897</v>
      </c>
      <c r="G6" s="17">
        <v>280.57006929719802</v>
      </c>
      <c r="H6" s="18">
        <v>3.3836798065776691E-2</v>
      </c>
      <c r="I6" s="18">
        <v>8.0785038055719322E-2</v>
      </c>
      <c r="J6" s="18">
        <v>0.22165100653225134</v>
      </c>
      <c r="K6" s="18">
        <v>0.32309612680777733</v>
      </c>
      <c r="L6" s="18">
        <v>0.34063103053847543</v>
      </c>
    </row>
    <row r="7" spans="1:12" ht="15" customHeight="1" x14ac:dyDescent="0.25">
      <c r="A7" s="8">
        <v>16</v>
      </c>
      <c r="B7" s="8" t="s">
        <v>6</v>
      </c>
      <c r="C7" s="21">
        <v>5.8198754075022698</v>
      </c>
      <c r="D7" s="21">
        <v>6.5941560529505292</v>
      </c>
      <c r="E7" s="17">
        <v>62.281699308968101</v>
      </c>
      <c r="F7" s="17">
        <v>123.87187005291099</v>
      </c>
      <c r="G7" s="17">
        <v>119.861212647103</v>
      </c>
      <c r="H7" s="18">
        <v>1.8276849208750716E-2</v>
      </c>
      <c r="I7" s="18">
        <v>2.0708415112012105E-2</v>
      </c>
      <c r="J7" s="18">
        <v>0.19559065221007818</v>
      </c>
      <c r="K7" s="18">
        <v>0.38900961474958079</v>
      </c>
      <c r="L7" s="18">
        <v>0.37641446871957823</v>
      </c>
    </row>
    <row r="8" spans="1:12" ht="15" customHeight="1" x14ac:dyDescent="0.25">
      <c r="A8" s="8">
        <v>17</v>
      </c>
      <c r="B8" s="8" t="s">
        <v>7</v>
      </c>
      <c r="C8" s="21">
        <v>5.0157546588293398</v>
      </c>
      <c r="D8" s="21">
        <v>6.5418152810940704</v>
      </c>
      <c r="E8" s="17">
        <v>46.162922391066104</v>
      </c>
      <c r="F8" s="17">
        <v>103.05566813788801</v>
      </c>
      <c r="G8" s="17">
        <v>111.54457856737501</v>
      </c>
      <c r="H8" s="18">
        <v>1.8418555548065037E-2</v>
      </c>
      <c r="I8" s="18">
        <v>2.4022464481572942E-2</v>
      </c>
      <c r="J8" s="18">
        <v>0.16951673440090326</v>
      </c>
      <c r="K8" s="18">
        <v>0.37843488712098711</v>
      </c>
      <c r="L8" s="18">
        <v>0.40960735844847174</v>
      </c>
    </row>
    <row r="9" spans="1:12" ht="15" customHeight="1" x14ac:dyDescent="0.25">
      <c r="A9" s="8">
        <v>18</v>
      </c>
      <c r="B9" s="8" t="s">
        <v>8</v>
      </c>
      <c r="C9" s="21">
        <v>48.388314589013994</v>
      </c>
      <c r="D9" s="21">
        <v>71.258319346755201</v>
      </c>
      <c r="E9" s="17">
        <v>313.96665127435</v>
      </c>
      <c r="F9" s="17">
        <v>460.22869214910799</v>
      </c>
      <c r="G9" s="17">
        <v>433.95739349474002</v>
      </c>
      <c r="H9" s="18">
        <v>3.6442489468791736E-2</v>
      </c>
      <c r="I9" s="18">
        <v>5.3666480728128213E-2</v>
      </c>
      <c r="J9" s="18">
        <v>0.23645639406533531</v>
      </c>
      <c r="K9" s="18">
        <v>0.34661011463886615</v>
      </c>
      <c r="L9" s="18">
        <v>0.3268245210988785</v>
      </c>
    </row>
    <row r="10" spans="1:12" ht="15" customHeight="1" x14ac:dyDescent="0.25">
      <c r="A10" s="8">
        <v>19</v>
      </c>
      <c r="B10" s="8" t="s">
        <v>9</v>
      </c>
      <c r="C10" s="21">
        <v>0</v>
      </c>
      <c r="D10" s="21">
        <v>0</v>
      </c>
      <c r="E10" s="17">
        <v>7.0655500186929903</v>
      </c>
      <c r="F10" s="17">
        <v>46.8271598753483</v>
      </c>
      <c r="G10" s="17">
        <v>55.295686590503998</v>
      </c>
      <c r="H10" s="18">
        <v>0</v>
      </c>
      <c r="I10" s="18">
        <v>0</v>
      </c>
      <c r="J10" s="18">
        <v>6.470971500797762E-2</v>
      </c>
      <c r="K10" s="18">
        <v>0.42886571634904724</v>
      </c>
      <c r="L10" s="18">
        <v>0.50642456864297525</v>
      </c>
    </row>
    <row r="11" spans="1:12" ht="15" customHeight="1" x14ac:dyDescent="0.2">
      <c r="A11" s="66"/>
      <c r="B11" s="66"/>
      <c r="C11" s="22">
        <f t="shared" ref="C11:G11" si="0">SUM(C2:C10)</f>
        <v>239.93221445052535</v>
      </c>
      <c r="D11" s="22">
        <f t="shared" si="0"/>
        <v>464.26868627065551</v>
      </c>
      <c r="E11" s="11">
        <f t="shared" si="0"/>
        <v>2199.4380436320694</v>
      </c>
      <c r="F11" s="11">
        <f t="shared" si="0"/>
        <v>3889.8208318968514</v>
      </c>
      <c r="G11" s="11">
        <f t="shared" si="0"/>
        <v>3975.108886618325</v>
      </c>
      <c r="H11" s="19">
        <v>2.2280789765295933E-2</v>
      </c>
      <c r="I11" s="19">
        <v>4.3113314387966964E-2</v>
      </c>
      <c r="J11" s="19">
        <v>0.20424608993914373</v>
      </c>
      <c r="K11" s="19">
        <v>0.36121985694435998</v>
      </c>
      <c r="L11" s="19">
        <v>0.36913994896323332</v>
      </c>
    </row>
    <row r="12" spans="1:12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4"/>
    </row>
  </sheetData>
  <sortState ref="A2:F44">
    <sortCondition ref="A1:A1048576"/>
    <sortCondition ref="C1:C1048576"/>
  </sortState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5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10</vt:i4>
      </vt:variant>
    </vt:vector>
  </HeadingPairs>
  <TitlesOfParts>
    <vt:vector size="10" baseType="lpstr">
      <vt:lpstr>Faktenblatt</vt:lpstr>
      <vt:lpstr>Legende</vt:lpstr>
      <vt:lpstr>Statistik_Hauptnutzung</vt:lpstr>
      <vt:lpstr>Statistik_Gemtypen_BFS9</vt:lpstr>
      <vt:lpstr>Statistik_Gemtypen_ARE9</vt:lpstr>
      <vt:lpstr>Analyse_unüberbaut_Hauptnutzung</vt:lpstr>
      <vt:lpstr>Anal_unüb_Gemtypen_BFS9</vt:lpstr>
      <vt:lpstr>Anal_unüb_Gemtypen_ARE9</vt:lpstr>
      <vt:lpstr>Analyse_Erschliessung_oeV</vt:lpstr>
      <vt:lpstr>Vergleich_2012_2017</vt:lpstr>
    </vt:vector>
  </TitlesOfParts>
  <Company>Bundesverwaltung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Rolf Giezendanner</dc:creator>
  <cp:lastModifiedBy>Giezendanner Rolf ARE</cp:lastModifiedBy>
  <dcterms:created xsi:type="dcterms:W3CDTF">2017-10-30T07:14:21Z</dcterms:created>
  <dcterms:modified xsi:type="dcterms:W3CDTF">2017-11-20T13:07:30Z</dcterms:modified>
</cp:coreProperties>
</file>