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GIS\INFOPLAN\Projekte_GISKZ\Bauzonenstatistik\6_Dokumentation\Statistik_Kantone_D\"/>
    </mc:Choice>
  </mc:AlternateContent>
  <bookViews>
    <workbookView xWindow="0" yWindow="0" windowWidth="28800" windowHeight="12480"/>
  </bookViews>
  <sheets>
    <sheet name="Faktenblatt" sheetId="13" r:id="rId1"/>
    <sheet name="Legende" sheetId="14" r:id="rId2"/>
    <sheet name="Statistik_Hauptnutzung" sheetId="12" r:id="rId3"/>
    <sheet name="Statistik_Gemtypen_BFS9" sheetId="11" r:id="rId4"/>
    <sheet name="Statistik_Gemtypen_ARE9" sheetId="10" r:id="rId5"/>
    <sheet name="Analyse_unüberbaut_Hauptnutzung" sheetId="9" r:id="rId6"/>
    <sheet name="Anal_unüb_Gemtypen_BFS9" sheetId="7" r:id="rId7"/>
    <sheet name="Anal_unüb_Gemtypen_ARE9" sheetId="5" r:id="rId8"/>
    <sheet name="Analyse_Erschliessung_oeV" sheetId="3" r:id="rId9"/>
    <sheet name="Vergleich_2012_2017" sheetId="2" r:id="rId10"/>
  </sheets>
  <definedNames>
    <definedName name="Auswertung_GdeTypen_CH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E2" i="2"/>
  <c r="E3" i="2"/>
  <c r="E4" i="2"/>
  <c r="E5" i="2"/>
  <c r="E6" i="2"/>
  <c r="E7" i="2"/>
  <c r="C11" i="2"/>
  <c r="D11" i="2"/>
  <c r="F11" i="2" s="1"/>
  <c r="C11" i="3"/>
  <c r="D11" i="3"/>
  <c r="E11" i="3"/>
  <c r="F11" i="3"/>
  <c r="G11" i="3"/>
  <c r="H3" i="5"/>
  <c r="I3" i="5"/>
  <c r="J3" i="5"/>
  <c r="H4" i="5"/>
  <c r="I4" i="5"/>
  <c r="J4" i="5"/>
  <c r="H5" i="5"/>
  <c r="I5" i="5"/>
  <c r="J5" i="5"/>
  <c r="H6" i="5"/>
  <c r="I6" i="5"/>
  <c r="J6" i="5"/>
  <c r="H7" i="5"/>
  <c r="I7" i="5"/>
  <c r="J7" i="5"/>
  <c r="H8" i="5"/>
  <c r="I8" i="5"/>
  <c r="J8" i="5"/>
  <c r="H9" i="5"/>
  <c r="I9" i="5"/>
  <c r="J9" i="5"/>
  <c r="I2" i="5"/>
  <c r="J2" i="5"/>
  <c r="H2" i="5"/>
  <c r="D11" i="5"/>
  <c r="E11" i="5"/>
  <c r="F11" i="5"/>
  <c r="G11" i="5"/>
  <c r="C11" i="5"/>
  <c r="H3" i="7"/>
  <c r="I3" i="7"/>
  <c r="J3" i="7"/>
  <c r="H4" i="7"/>
  <c r="I4" i="7"/>
  <c r="J4" i="7"/>
  <c r="H5" i="7"/>
  <c r="I5" i="7"/>
  <c r="J5" i="7"/>
  <c r="H6" i="7"/>
  <c r="I6" i="7"/>
  <c r="J6" i="7"/>
  <c r="H7" i="7"/>
  <c r="I7" i="7"/>
  <c r="J7" i="7"/>
  <c r="H9" i="7"/>
  <c r="I9" i="7"/>
  <c r="J9" i="7"/>
  <c r="I2" i="7"/>
  <c r="J2" i="7"/>
  <c r="H2" i="7"/>
  <c r="D11" i="7"/>
  <c r="E11" i="7"/>
  <c r="F11" i="7"/>
  <c r="G11" i="7"/>
  <c r="C11" i="7"/>
  <c r="H3" i="9"/>
  <c r="I3" i="9"/>
  <c r="J3" i="9"/>
  <c r="H4" i="9"/>
  <c r="I4" i="9"/>
  <c r="J4" i="9"/>
  <c r="H5" i="9"/>
  <c r="I5" i="9"/>
  <c r="J5" i="9"/>
  <c r="I2" i="9"/>
  <c r="J2" i="9"/>
  <c r="H2" i="9"/>
  <c r="D11" i="9"/>
  <c r="E11" i="9"/>
  <c r="F11" i="9"/>
  <c r="G11" i="9"/>
  <c r="C11" i="9"/>
  <c r="F11" i="10"/>
  <c r="E11" i="10"/>
  <c r="C11" i="10"/>
  <c r="I3" i="10"/>
  <c r="I4" i="10"/>
  <c r="I5" i="10"/>
  <c r="I6" i="10"/>
  <c r="I7" i="10"/>
  <c r="I8" i="10"/>
  <c r="I9" i="10"/>
  <c r="I2" i="10"/>
  <c r="H3" i="10"/>
  <c r="H4" i="10"/>
  <c r="H5" i="10"/>
  <c r="H6" i="10"/>
  <c r="H7" i="10"/>
  <c r="H8" i="10"/>
  <c r="H9" i="10"/>
  <c r="H2" i="10"/>
  <c r="G3" i="10"/>
  <c r="G4" i="10"/>
  <c r="G5" i="10"/>
  <c r="G6" i="10"/>
  <c r="G7" i="10"/>
  <c r="G8" i="10"/>
  <c r="G9" i="10"/>
  <c r="G2" i="10"/>
  <c r="F11" i="11"/>
  <c r="E11" i="11"/>
  <c r="C11" i="11"/>
  <c r="I3" i="11"/>
  <c r="I4" i="11"/>
  <c r="I5" i="11"/>
  <c r="I6" i="11"/>
  <c r="I7" i="11"/>
  <c r="I9" i="11"/>
  <c r="I2" i="11"/>
  <c r="H3" i="11"/>
  <c r="H4" i="11"/>
  <c r="H5" i="11"/>
  <c r="H6" i="11"/>
  <c r="H7" i="11"/>
  <c r="H9" i="11"/>
  <c r="H2" i="11"/>
  <c r="G3" i="11"/>
  <c r="G4" i="11"/>
  <c r="G5" i="11"/>
  <c r="G6" i="11"/>
  <c r="G7" i="11"/>
  <c r="G9" i="11"/>
  <c r="G2" i="11"/>
  <c r="F11" i="12"/>
  <c r="E11" i="12"/>
  <c r="C11" i="12"/>
  <c r="I3" i="12"/>
  <c r="I4" i="12"/>
  <c r="I5" i="12"/>
  <c r="I6" i="12"/>
  <c r="I7" i="12"/>
  <c r="I2" i="12"/>
  <c r="H3" i="12"/>
  <c r="H4" i="12"/>
  <c r="H5" i="12"/>
  <c r="H6" i="12"/>
  <c r="H7" i="12"/>
  <c r="H2" i="12"/>
  <c r="G3" i="12"/>
  <c r="G4" i="12"/>
  <c r="G5" i="12"/>
  <c r="G6" i="12"/>
  <c r="G7" i="12"/>
  <c r="G2" i="12"/>
  <c r="J11" i="5" l="1"/>
  <c r="J11" i="7"/>
  <c r="E11" i="2"/>
  <c r="I11" i="5"/>
  <c r="H11" i="5"/>
  <c r="I11" i="7"/>
  <c r="H11" i="7"/>
  <c r="I11" i="9"/>
  <c r="H11" i="9"/>
  <c r="J11" i="9"/>
  <c r="G11" i="10"/>
  <c r="H11" i="10"/>
  <c r="I11" i="10"/>
  <c r="D2" i="10"/>
  <c r="D3" i="10"/>
  <c r="D4" i="10"/>
  <c r="D5" i="10"/>
  <c r="D6" i="10"/>
  <c r="D7" i="10"/>
  <c r="D8" i="10"/>
  <c r="D9" i="10"/>
  <c r="G11" i="11"/>
  <c r="H11" i="11"/>
  <c r="I11" i="11"/>
  <c r="D2" i="11"/>
  <c r="D3" i="11"/>
  <c r="D4" i="11"/>
  <c r="D5" i="11"/>
  <c r="D6" i="11"/>
  <c r="D7" i="11"/>
  <c r="D9" i="11"/>
  <c r="G11" i="12"/>
  <c r="H11" i="12"/>
  <c r="D2" i="12"/>
  <c r="D7" i="12"/>
  <c r="I11" i="12"/>
  <c r="D3" i="12"/>
  <c r="D4" i="12"/>
  <c r="D5" i="12"/>
  <c r="D6" i="12"/>
</calcChain>
</file>

<file path=xl/sharedStrings.xml><?xml version="1.0" encoding="utf-8"?>
<sst xmlns="http://schemas.openxmlformats.org/spreadsheetml/2006/main" count="413" uniqueCount="141">
  <si>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</si>
  <si>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</si>
  <si>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</si>
  <si>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</si>
  <si>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</si>
  <si>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</si>
  <si>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</si>
  <si>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</si>
  <si>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</si>
  <si>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</si>
  <si>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</si>
  <si>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</si>
  <si>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</si>
  <si>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</si>
  <si>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</si>
  <si>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</si>
  <si>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</si>
  <si>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</si>
  <si>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</si>
  <si>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</si>
  <si>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</si>
  <si>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</si>
  <si>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</si>
  <si>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</si>
  <si>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</si>
  <si>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Tourismus- und Freizeitzonen</t>
  </si>
  <si>
    <t>Verkehrszonen innerhalb der Bauzonen</t>
  </si>
  <si>
    <t>weitere Bauzonen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</si>
  <si>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</si>
  <si>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</si>
  <si>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</si>
  <si>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</si>
  <si>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</si>
  <si>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2017</t>
  </si>
  <si>
    <t>Code GT</t>
  </si>
  <si>
    <t>Gemeindetyp BFS</t>
  </si>
  <si>
    <t>Gemeindetyp ARE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</si>
  <si>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</si>
  <si>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</si>
  <si>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</si>
  <si>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</si>
  <si>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</si>
  <si>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</si>
  <si>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</si>
  <si>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</si>
  <si>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</si>
  <si>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</si>
  <si>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</si>
  <si>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</si>
  <si>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</si>
  <si>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</si>
  <si>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</si>
  <si>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</si>
  <si>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</si>
  <si>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</si>
  <si>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2012 [ha]</t>
  </si>
  <si>
    <t>Fläche der Bauzonen 2017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</si>
  <si>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</si>
  <si>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</si>
  <si>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</si>
  <si>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</si>
  <si>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</si>
  <si>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</si>
  <si>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</si>
  <si>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2017</t>
  </si>
  <si>
    <t>Stand der Daten</t>
  </si>
  <si>
    <t>01.01.2016</t>
  </si>
  <si>
    <t>Vollständigkeit</t>
  </si>
  <si>
    <t>ja</t>
  </si>
  <si>
    <t>Anzahl Gemeinden</t>
  </si>
  <si>
    <t>Zonentypen</t>
  </si>
  <si>
    <t>Anzahl Zonen innerhalb der Bauzonen</t>
  </si>
  <si>
    <t>keine. Verkehrsflächen sind meist nicht ausgeschnitten.</t>
  </si>
  <si>
    <t>Bemerkungen</t>
  </si>
  <si>
    <t xml:space="preserve">Die Kernzonen werden in der Statistik 2017 den Mischzonen zugeordnet (2012: Zentrumszonen). </t>
  </si>
  <si>
    <t>In der Statistik 2017 werden zusätzliche Flächen als eingeschränkte Bauzonen erfasst.</t>
  </si>
  <si>
    <t>Die Golfplätze werden in der Bauzonenstatistik den Nichtbauzonen zugeordnet.</t>
  </si>
  <si>
    <t>Inhalt</t>
  </si>
  <si>
    <t>- Legende</t>
  </si>
  <si>
    <t>- Statistik nach Hauptnutzungen</t>
  </si>
  <si>
    <t>- Statistik nach Gemeindetypen BFS</t>
  </si>
  <si>
    <t>- Statistik nach Gemeindetypen ARE</t>
  </si>
  <si>
    <t>- Analyse der unüberbauten Bauzonen nach Hauptnutzungen</t>
  </si>
  <si>
    <t>- Analyse der unüberbauten Bauzonen nach Gemeindetypen BFS</t>
  </si>
  <si>
    <t>- Analyse der unüberbauten Bauzonen nach Gemeindetypen ARE</t>
  </si>
  <si>
    <t>- Analyse der Erschliessung mit dem ÖV nach Hauptnutzungen</t>
  </si>
  <si>
    <t>- Vergleich 2012 - 2017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</si>
  <si>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</si>
  <si>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</si>
  <si>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</si>
  <si>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</si>
  <si>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</si>
  <si>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12.2017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</si>
  <si>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</si>
  <si>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</si>
  <si>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</si>
  <si>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</si>
  <si>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</t>
  </si>
  <si>
    <t>Die neue Gemeindetypologie 2012 des BFS ist kohärent mit der Definition zum "Raum mit städtischem Charakter 2012".</t>
  </si>
  <si>
    <t>Die alte Gemeindetypologie ARE wurde auf der Basis der Agglomerationsdefinition 2000 und der Volkszählung 2010 berechnet.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</si>
  <si>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</si>
  <si>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</si>
  <si>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31.12.2016.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</si>
  <si>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</si>
  <si>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</si>
  <si>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31.12.2015 (provisorische Werte).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</si>
  <si>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</si>
  <si>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</si>
  <si>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</si>
  <si>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</si>
  <si>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</si>
  <si>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</si>
  <si>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</si>
  <si>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</si>
  <si>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</si>
  <si>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</si>
  <si>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</si>
  <si>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</si>
  <si>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</si>
  <si>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</si>
  <si>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</si>
  <si>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</si>
  <si>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</si>
  <si>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</si>
  <si>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</si>
  <si>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</si>
  <si>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</si>
  <si>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</si>
  <si>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</si>
  <si>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</si>
  <si>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</si>
  <si>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</si>
  <si>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2012</t>
  </si>
  <si>
    <t>Flächen der Bauzonen, Stand Bauzonenstatistik Schweiz 2017</t>
  </si>
  <si>
    <t>Flächendifferenz zwischen den Bauzonen 2012 und 2017</t>
  </si>
  <si>
    <t>Anteil der Differenz zwischen den Bauzonenflächen 2012 und 2017 (Bauzonenfläche 2012 = 100%)</t>
  </si>
  <si>
    <t>Kantonsnummer</t>
  </si>
  <si>
    <t>Kantonsnummer BFS</t>
  </si>
  <si>
    <t>Kantonskürzel</t>
  </si>
  <si>
    <t>Abkürzung der Kantonsnamen</t>
  </si>
  <si>
    <t>Faktenblatt Kanton Zürich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</si>
</sst>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7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3" fontId="3" fillId="0" borderId="4" xfId="0" applyNumberFormat="1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3" fillId="0" borderId="5" xfId="0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49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left" vertical="top" wrapText="1"/>
    </xf>
    <xf numFmtId="49" fontId="3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0" fontId="10" fillId="0" borderId="7" xfId="0" applyFont="1" applyBorder="1" applyAlignment="1">
      <alignment horizontal="left" vertical="top"/>
    </xf>
    <xf numFmtId="0" fontId="3" fillId="0" borderId="13" xfId="0" applyFont="1" applyBorder="1" applyAlignment="1">
      <alignment vertical="top"/>
    </xf>
    <xf numFmtId="0" fontId="3" fillId="0" borderId="5" xfId="0" applyFont="1" applyBorder="1" applyAlignment="1">
      <alignment vertical="top" wrapText="1"/>
    </xf>
    <xf numFmtId="0" fontId="3" fillId="0" borderId="9" xfId="0" applyFont="1" applyBorder="1" applyAlignment="1">
      <alignment vertical="top"/>
    </xf>
    <xf numFmtId="0" fontId="3" fillId="0" borderId="11" xfId="0" applyFont="1" applyBorder="1" applyAlignment="1">
      <alignment vertical="top" wrapText="1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49" fontId="3" fillId="0" borderId="4" xfId="0" applyNumberFormat="1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49" fontId="13" fillId="4" borderId="4" xfId="3" applyNumberFormat="1" applyFont="1" applyFill="1" applyBorder="1" applyAlignment="1">
      <alignment horizontal="left" vertical="top" wrapText="1"/>
    </xf>
    <xf numFmtId="49" fontId="13" fillId="4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/>
    <cellStyle name="Standard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476-42DF-A6E7-AA399F7C8D7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76-42DF-A6E7-AA399F7C8D7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476-42DF-A6E7-AA399F7C8D7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13942.3973665879</c:v>
                </c:pt>
                <c:pt idx="1">
                  <c:v>3576.3823100575</c:v>
                </c:pt>
                <c:pt idx="2">
                  <c:v>7504.9627034076302</c:v>
                </c:pt>
                <c:pt idx="3">
                  <c:v>907.83368388373708</c:v>
                </c:pt>
                <c:pt idx="4">
                  <c:v>2754.7704548280103</c:v>
                </c:pt>
                <c:pt idx="5">
                  <c:v>1733.2365538583201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76-42DF-A6E7-AA399F7C8D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26717720"/>
        <c:axId val="432140952"/>
      </c:barChart>
      <c:catAx>
        <c:axId val="4267177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2140952"/>
        <c:crosses val="autoZero"/>
        <c:auto val="1"/>
        <c:lblAlgn val="ctr"/>
        <c:lblOffset val="100"/>
        <c:noMultiLvlLbl val="0"/>
      </c:catAx>
      <c:valAx>
        <c:axId val="43214095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2671772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D9A-4AEC-8FA7-5B71993FEDF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D9A-4AEC-8FA7-5B71993FEDF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D9A-4AEC-8FA7-5B71993FEDF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D9A-4AEC-8FA7-5B71993FEDF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D9A-4AEC-8FA7-5B71993FED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0.88006498881493933</c:v>
                </c:pt>
                <c:pt idx="1">
                  <c:v>0.69610222715673375</c:v>
                </c:pt>
                <c:pt idx="2">
                  <c:v>0.89015544607027108</c:v>
                </c:pt>
                <c:pt idx="3">
                  <c:v>0.86304229881324934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D9A-4AEC-8FA7-5B71993FEDF1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D9A-4AEC-8FA7-5B71993FEDF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D9A-4AEC-8FA7-5B71993FEDF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D9A-4AEC-8FA7-5B71993FEDF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D9A-4AEC-8FA7-5B71993FEDF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D9A-4AEC-8FA7-5B71993FED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5.5862421773719695E-2</c:v>
                </c:pt>
                <c:pt idx="1">
                  <c:v>7.3755039194908126E-2</c:v>
                </c:pt>
                <c:pt idx="2">
                  <c:v>5.5208423834722478E-2</c:v>
                </c:pt>
                <c:pt idx="3">
                  <c:v>5.8049840385692109E-2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D9A-4AEC-8FA7-5B71993FEDF1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D9A-4AEC-8FA7-5B71993FEDF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D9A-4AEC-8FA7-5B71993FEDF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D9A-4AEC-8FA7-5B71993FEDF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D9A-4AEC-8FA7-5B71993FEDF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D9A-4AEC-8FA7-5B71993FED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6.4072589411340961E-2</c:v>
                </c:pt>
                <c:pt idx="1">
                  <c:v>0.23014273364835816</c:v>
                </c:pt>
                <c:pt idx="2">
                  <c:v>5.4636130095006515E-2</c:v>
                </c:pt>
                <c:pt idx="3">
                  <c:v>7.8907860801058632E-2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8D9A-4AEC-8FA7-5B71993FED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9067680"/>
        <c:axId val="439068072"/>
      </c:barChart>
      <c:catAx>
        <c:axId val="4390676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68072"/>
        <c:crosses val="autoZero"/>
        <c:auto val="1"/>
        <c:lblAlgn val="ctr"/>
        <c:lblOffset val="100"/>
        <c:noMultiLvlLbl val="0"/>
      </c:catAx>
      <c:valAx>
        <c:axId val="439068072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390676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#,##0</c:formatCode>
                <c:ptCount val="9"/>
                <c:pt idx="0">
                  <c:v>15756.11125357797</c:v>
                </c:pt>
                <c:pt idx="1">
                  <c:v>2262.169968282652</c:v>
                </c:pt>
                <c:pt idx="2">
                  <c:v>398.42810914826441</c:v>
                </c:pt>
                <c:pt idx="3">
                  <c:v>3028.1580431774582</c:v>
                </c:pt>
                <c:pt idx="4">
                  <c:v>4014.9218508505164</c:v>
                </c:pt>
                <c:pt idx="5">
                  <c:v>953.53352375435907</c:v>
                </c:pt>
                <c:pt idx="6" formatCode="General">
                  <c:v>0</c:v>
                </c:pt>
                <c:pt idx="7">
                  <c:v>298.51002604141956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A1-4843-93B9-73345DB39754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#,##0</c:formatCode>
                <c:ptCount val="9"/>
                <c:pt idx="0">
                  <c:v>874.86260293920009</c:v>
                </c:pt>
                <c:pt idx="1">
                  <c:v>120.926853291751</c:v>
                </c:pt>
                <c:pt idx="2">
                  <c:v>18.3415396636785</c:v>
                </c:pt>
                <c:pt idx="3">
                  <c:v>176.06927136675807</c:v>
                </c:pt>
                <c:pt idx="4">
                  <c:v>237.51604214791797</c:v>
                </c:pt>
                <c:pt idx="5">
                  <c:v>57.34208928600232</c:v>
                </c:pt>
                <c:pt idx="6" formatCode="General">
                  <c:v>0</c:v>
                </c:pt>
                <c:pt idx="7">
                  <c:v>24.6106632278346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A1-4843-93B9-73345DB39754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#,##0</c:formatCode>
                <c:ptCount val="9"/>
                <c:pt idx="0">
                  <c:v>1171.78702290623</c:v>
                </c:pt>
                <c:pt idx="1">
                  <c:v>173.876806116887</c:v>
                </c:pt>
                <c:pt idx="2">
                  <c:v>26.044920308549099</c:v>
                </c:pt>
                <c:pt idx="3">
                  <c:v>294.12256487904398</c:v>
                </c:pt>
                <c:pt idx="4">
                  <c:v>405.78347438741599</c:v>
                </c:pt>
                <c:pt idx="5">
                  <c:v>71.778053041368693</c:v>
                </c:pt>
                <c:pt idx="6" formatCode="General">
                  <c:v>0</c:v>
                </c:pt>
                <c:pt idx="7">
                  <c:v>54.688394227876806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A1-4843-93B9-73345DB397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5103040"/>
        <c:axId val="435103432"/>
      </c:barChart>
      <c:catAx>
        <c:axId val="4351030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5103432"/>
        <c:crosses val="autoZero"/>
        <c:auto val="1"/>
        <c:lblAlgn val="ctr"/>
        <c:lblOffset val="100"/>
        <c:noMultiLvlLbl val="0"/>
      </c:catAx>
      <c:valAx>
        <c:axId val="43510343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351030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E47-4E6F-A1DB-04AA99B117D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E47-4E6F-A1DB-04AA99B117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0%</c:formatCode>
                <c:ptCount val="9"/>
                <c:pt idx="0">
                  <c:v>0.88503751526478291</c:v>
                </c:pt>
                <c:pt idx="1">
                  <c:v>0.88470602269182641</c:v>
                </c:pt>
                <c:pt idx="2">
                  <c:v>0.89976287351975137</c:v>
                </c:pt>
                <c:pt idx="3">
                  <c:v>0.86559610889368266</c:v>
                </c:pt>
                <c:pt idx="4">
                  <c:v>0.86190018339631902</c:v>
                </c:pt>
                <c:pt idx="5">
                  <c:v>0.88073735269869424</c:v>
                </c:pt>
                <c:pt idx="6" formatCode="General">
                  <c:v>0</c:v>
                </c:pt>
                <c:pt idx="7">
                  <c:v>0.79010812360123261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47-4E6F-A1DB-04AA99B117D1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E47-4E6F-A1DB-04AA99B117D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E47-4E6F-A1DB-04AA99B117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0%</c:formatCode>
                <c:ptCount val="9"/>
                <c:pt idx="0">
                  <c:v>4.9141962241956209E-2</c:v>
                </c:pt>
                <c:pt idx="1">
                  <c:v>4.7292960702507027E-2</c:v>
                </c:pt>
                <c:pt idx="2">
                  <c:v>4.1420361800895665E-2</c:v>
                </c:pt>
                <c:pt idx="3">
                  <c:v>5.0329234477766112E-2</c:v>
                </c:pt>
                <c:pt idx="4">
                  <c:v>5.0988569115857564E-2</c:v>
                </c:pt>
                <c:pt idx="5">
                  <c:v>5.2964388411975816E-2</c:v>
                </c:pt>
                <c:pt idx="6" formatCode="General">
                  <c:v>0</c:v>
                </c:pt>
                <c:pt idx="7">
                  <c:v>6.5140475183999874E-2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E47-4E6F-A1DB-04AA99B117D1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E47-4E6F-A1DB-04AA99B117D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E47-4E6F-A1DB-04AA99B117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0%</c:formatCode>
                <c:ptCount val="9"/>
                <c:pt idx="0">
                  <c:v>6.5820522493260716E-2</c:v>
                </c:pt>
                <c:pt idx="1">
                  <c:v>6.8001016605666612E-2</c:v>
                </c:pt>
                <c:pt idx="2">
                  <c:v>5.8816764679353067E-2</c:v>
                </c:pt>
                <c:pt idx="3">
                  <c:v>8.4074656628551153E-2</c:v>
                </c:pt>
                <c:pt idx="4">
                  <c:v>8.7111247487823409E-2</c:v>
                </c:pt>
                <c:pt idx="5">
                  <c:v>6.6298258889329928E-2</c:v>
                </c:pt>
                <c:pt idx="6" formatCode="General">
                  <c:v>0</c:v>
                </c:pt>
                <c:pt idx="7">
                  <c:v>0.14475140121476751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E47-4E6F-A1DB-04AA99B117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5101864"/>
        <c:axId val="439071208"/>
      </c:barChart>
      <c:catAx>
        <c:axId val="4351018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1208"/>
        <c:crosses val="autoZero"/>
        <c:auto val="1"/>
        <c:lblAlgn val="ctr"/>
        <c:lblOffset val="100"/>
        <c:noMultiLvlLbl val="0"/>
      </c:catAx>
      <c:valAx>
        <c:axId val="43907120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351018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Anal_unüb_Gemtypen_ARE9!$E$2:$E$10</c:f>
              <c:numCache>
                <c:formatCode>#,##0</c:formatCode>
                <c:ptCount val="9"/>
                <c:pt idx="0">
                  <c:v>6391.4333396460333</c:v>
                </c:pt>
                <c:pt idx="1">
                  <c:v>5966.847388940223</c:v>
                </c:pt>
                <c:pt idx="2">
                  <c:v>10601.3483060006</c:v>
                </c:pt>
                <c:pt idx="3">
                  <c:v>965.12124256328593</c:v>
                </c:pt>
                <c:pt idx="4">
                  <c:v>852.29557821327808</c:v>
                </c:pt>
                <c:pt idx="5">
                  <c:v>78.230658284952199</c:v>
                </c:pt>
                <c:pt idx="6">
                  <c:v>1495.17103061543</c:v>
                </c:pt>
                <c:pt idx="7">
                  <c:v>361.38523056876488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62-4EA1-BC04-0114C617D896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Anal_unüb_Gemtypen_ARE9!$F$2:$F$10</c:f>
              <c:numCache>
                <c:formatCode>#,##0</c:formatCode>
                <c:ptCount val="9"/>
                <c:pt idx="0">
                  <c:v>251.08235225372897</c:v>
                </c:pt>
                <c:pt idx="1">
                  <c:v>349.66922261293007</c:v>
                </c:pt>
                <c:pt idx="2">
                  <c:v>680.52786833849996</c:v>
                </c:pt>
                <c:pt idx="3">
                  <c:v>58.242754413712788</c:v>
                </c:pt>
                <c:pt idx="4">
                  <c:v>43.745155940156693</c:v>
                </c:pt>
                <c:pt idx="5">
                  <c:v>5.9864373132036697</c:v>
                </c:pt>
                <c:pt idx="6">
                  <c:v>90.097122140110002</c:v>
                </c:pt>
                <c:pt idx="7">
                  <c:v>30.318148910768194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62-4EA1-BC04-0114C617D896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Anal_unüb_Gemtypen_ARE9!$G$2:$G$10</c:f>
              <c:numCache>
                <c:formatCode>#,##0</c:formatCode>
                <c:ptCount val="9"/>
                <c:pt idx="0">
                  <c:v>280.930173027698</c:v>
                </c:pt>
                <c:pt idx="1">
                  <c:v>569.57280732483696</c:v>
                </c:pt>
                <c:pt idx="2">
                  <c:v>1018.6383493981</c:v>
                </c:pt>
                <c:pt idx="3">
                  <c:v>60.6041228888012</c:v>
                </c:pt>
                <c:pt idx="4">
                  <c:v>77.475514225018301</c:v>
                </c:pt>
                <c:pt idx="5">
                  <c:v>9.6445781538229305</c:v>
                </c:pt>
                <c:pt idx="6">
                  <c:v>140.50050664323001</c:v>
                </c:pt>
                <c:pt idx="7">
                  <c:v>40.715184205863899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62-4EA1-BC04-0114C617D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9064152"/>
        <c:axId val="439064544"/>
      </c:barChart>
      <c:catAx>
        <c:axId val="4390641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64544"/>
        <c:crosses val="autoZero"/>
        <c:auto val="1"/>
        <c:lblAlgn val="ctr"/>
        <c:lblOffset val="100"/>
        <c:noMultiLvlLbl val="0"/>
      </c:catAx>
      <c:valAx>
        <c:axId val="43906454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390641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ARE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C39-4437-A059-78C161E112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Anal_unüb_Gemtypen_ARE9!$H$2:$H$10</c:f>
              <c:numCache>
                <c:formatCode>0%</c:formatCode>
                <c:ptCount val="9"/>
                <c:pt idx="0">
                  <c:v>0.92315784138986667</c:v>
                </c:pt>
                <c:pt idx="1">
                  <c:v>0.8665073928000856</c:v>
                </c:pt>
                <c:pt idx="2">
                  <c:v>0.86186218353243726</c:v>
                </c:pt>
                <c:pt idx="3">
                  <c:v>0.89035943481693192</c:v>
                </c:pt>
                <c:pt idx="4">
                  <c:v>0.87548161587740592</c:v>
                </c:pt>
                <c:pt idx="5">
                  <c:v>0.83346753960162501</c:v>
                </c:pt>
                <c:pt idx="6">
                  <c:v>0.86637975633207032</c:v>
                </c:pt>
                <c:pt idx="7">
                  <c:v>0.83573014879094809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39-4437-A059-78C161E112C1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C39-4437-A059-78C161E112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Anal_unüb_Gemtypen_ARE9!$I$2:$I$10</c:f>
              <c:numCache>
                <c:formatCode>0%</c:formatCode>
                <c:ptCount val="9"/>
                <c:pt idx="0">
                  <c:v>3.6265518233579722E-2</c:v>
                </c:pt>
                <c:pt idx="1">
                  <c:v>5.0779070869211095E-2</c:v>
                </c:pt>
                <c:pt idx="2">
                  <c:v>5.5325154653102983E-2</c:v>
                </c:pt>
                <c:pt idx="3">
                  <c:v>5.3731058456703965E-2</c:v>
                </c:pt>
                <c:pt idx="4">
                  <c:v>4.4935208850413376E-2</c:v>
                </c:pt>
                <c:pt idx="5">
                  <c:v>6.377935821837466E-2</c:v>
                </c:pt>
                <c:pt idx="6">
                  <c:v>5.22069523336334E-2</c:v>
                </c:pt>
                <c:pt idx="7">
                  <c:v>7.0112967982627922E-2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C39-4437-A059-78C161E112C1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C39-4437-A059-78C161E112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Anal_unüb_Gemtypen_ARE9!$J$2:$J$10</c:f>
              <c:numCache>
                <c:formatCode>0%</c:formatCode>
                <c:ptCount val="9"/>
                <c:pt idx="0">
                  <c:v>4.0576640376553501E-2</c:v>
                </c:pt>
                <c:pt idx="1">
                  <c:v>8.2713536330703413E-2</c:v>
                </c:pt>
                <c:pt idx="2">
                  <c:v>8.2812661814459815E-2</c:v>
                </c:pt>
                <c:pt idx="3">
                  <c:v>5.5909506726364112E-2</c:v>
                </c:pt>
                <c:pt idx="4">
                  <c:v>7.958317527218077E-2</c:v>
                </c:pt>
                <c:pt idx="5">
                  <c:v>0.10275310218000031</c:v>
                </c:pt>
                <c:pt idx="6">
                  <c:v>8.1413291334296284E-2</c:v>
                </c:pt>
                <c:pt idx="7">
                  <c:v>9.4156883226423974E-2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C39-4437-A059-78C161E112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9075128"/>
        <c:axId val="439075520"/>
      </c:barChart>
      <c:catAx>
        <c:axId val="4390751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5520"/>
        <c:crosses val="autoZero"/>
        <c:auto val="1"/>
        <c:lblAlgn val="ctr"/>
        <c:lblOffset val="100"/>
        <c:noMultiLvlLbl val="0"/>
      </c:catAx>
      <c:valAx>
        <c:axId val="43907552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390751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1575.3995179180499</c:v>
                </c:pt>
                <c:pt idx="1">
                  <c:v>282.55776385743201</c:v>
                </c:pt>
                <c:pt idx="2">
                  <c:v>1281.9143877430699</c:v>
                </c:pt>
                <c:pt idx="3">
                  <c:v>508.00507266447198</c:v>
                </c:pt>
                <c:pt idx="4">
                  <c:v>355.40171703246</c:v>
                </c:pt>
                <c:pt idx="5">
                  <c:v>95.064824375554608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A5-4B80-A7AF-A5045DFE96A2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2761.8557719348501</c:v>
                </c:pt>
                <c:pt idx="1">
                  <c:v>622.77616138461997</c:v>
                </c:pt>
                <c:pt idx="2">
                  <c:v>1222.1705294389899</c:v>
                </c:pt>
                <c:pt idx="3">
                  <c:v>276.17087535882803</c:v>
                </c:pt>
                <c:pt idx="4">
                  <c:v>563.23598657282707</c:v>
                </c:pt>
                <c:pt idx="5">
                  <c:v>323.55891633781198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A5-4B80-A7AF-A5045DFE96A2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4143.5914296083702</c:v>
                </c:pt>
                <c:pt idx="1">
                  <c:v>1071.6165184588401</c:v>
                </c:pt>
                <c:pt idx="2">
                  <c:v>1906.2420602621601</c:v>
                </c:pt>
                <c:pt idx="3">
                  <c:v>99.116207686926003</c:v>
                </c:pt>
                <c:pt idx="4">
                  <c:v>829.85009618855599</c:v>
                </c:pt>
                <c:pt idx="5">
                  <c:v>456.92014061510901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A5-4B80-A7AF-A5045DFE96A2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4154.6282907922696</c:v>
                </c:pt>
                <c:pt idx="1">
                  <c:v>1068.25742299533</c:v>
                </c:pt>
                <c:pt idx="2">
                  <c:v>2256.2141496580603</c:v>
                </c:pt>
                <c:pt idx="3">
                  <c:v>24.512890439170299</c:v>
                </c:pt>
                <c:pt idx="4">
                  <c:v>686.89286593015606</c:v>
                </c:pt>
                <c:pt idx="5">
                  <c:v>473.28847112922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A5-4B80-A7AF-A5045DFE96A2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1306.92236254819</c:v>
                </c:pt>
                <c:pt idx="1">
                  <c:v>531.17449996425694</c:v>
                </c:pt>
                <c:pt idx="2">
                  <c:v>838.421549167884</c:v>
                </c:pt>
                <c:pt idx="3">
                  <c:v>2.8630072899944899E-2</c:v>
                </c:pt>
                <c:pt idx="4">
                  <c:v>319.389828622197</c:v>
                </c:pt>
                <c:pt idx="5">
                  <c:v>384.40416722819799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A5-4B80-A7AF-A5045DFE96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9076696"/>
        <c:axId val="439077088"/>
      </c:barChart>
      <c:catAx>
        <c:axId val="4390766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7088"/>
        <c:crosses val="autoZero"/>
        <c:auto val="1"/>
        <c:lblAlgn val="ctr"/>
        <c:lblOffset val="100"/>
        <c:noMultiLvlLbl val="0"/>
      </c:catAx>
      <c:valAx>
        <c:axId val="43907708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390766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2B6-4F92-8660-C27A8EF755D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2B6-4F92-8660-C27A8EF755D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2B6-4F92-8660-C27A8EF755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0.11299344551685754</c:v>
                </c:pt>
                <c:pt idx="1">
                  <c:v>7.9006586793256159E-2</c:v>
                </c:pt>
                <c:pt idx="2">
                  <c:v>0.17080889579855432</c:v>
                </c:pt>
                <c:pt idx="3">
                  <c:v>0.55957945378100249</c:v>
                </c:pt>
                <c:pt idx="4">
                  <c:v>0.12901318558546901</c:v>
                </c:pt>
                <c:pt idx="5">
                  <c:v>5.4848154476218144E-2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2B6-4F92-8660-C27A8EF755D7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2B6-4F92-8660-C27A8EF755D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2B6-4F92-8660-C27A8EF755D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2B6-4F92-8660-C27A8EF755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0.19809045016336771</c:v>
                </c:pt>
                <c:pt idx="1">
                  <c:v>0.17413578793761644</c:v>
                </c:pt>
                <c:pt idx="2">
                  <c:v>0.16284831546242776</c:v>
                </c:pt>
                <c:pt idx="3">
                  <c:v>0.30420867014764008</c:v>
                </c:pt>
                <c:pt idx="4">
                  <c:v>0.20445840687229475</c:v>
                </c:pt>
                <c:pt idx="5">
                  <c:v>0.18667903235528932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2B6-4F92-8660-C27A8EF755D7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2B6-4F92-8660-C27A8EF755D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2B6-4F92-8660-C27A8EF755D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2B6-4F92-8660-C27A8EF755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0.29719361160165486</c:v>
                </c:pt>
                <c:pt idx="1">
                  <c:v>0.29963700985906722</c:v>
                </c:pt>
                <c:pt idx="2">
                  <c:v>0.25399754035945837</c:v>
                </c:pt>
                <c:pt idx="3">
                  <c:v>0.10917881797398311</c:v>
                </c:pt>
                <c:pt idx="4">
                  <c:v>0.30124110080738636</c:v>
                </c:pt>
                <c:pt idx="5">
                  <c:v>0.26362249781000141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2B6-4F92-8660-C27A8EF755D7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2B6-4F92-8660-C27A8EF755D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2B6-4F92-8660-C27A8EF755D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2B6-4F92-8660-C27A8EF755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0.29798521586373317</c:v>
                </c:pt>
                <c:pt idx="1">
                  <c:v>0.29869776591948627</c:v>
                </c:pt>
                <c:pt idx="2">
                  <c:v>0.30062962961720674</c:v>
                </c:pt>
                <c:pt idx="3">
                  <c:v>2.7001521403319215E-2</c:v>
                </c:pt>
                <c:pt idx="4">
                  <c:v>0.24934667600800622</c:v>
                </c:pt>
                <c:pt idx="5">
                  <c:v>0.27306629288828499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82B6-4F92-8660-C27A8EF755D7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2B6-4F92-8660-C27A8EF755D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2B6-4F92-8660-C27A8EF755D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2B6-4F92-8660-C27A8EF755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9.3737276854386736E-2</c:v>
                </c:pt>
                <c:pt idx="1">
                  <c:v>0.14852284949057393</c:v>
                </c:pt>
                <c:pt idx="2">
                  <c:v>0.11171561876235271</c:v>
                </c:pt>
                <c:pt idx="3">
                  <c:v>3.1536694055106204E-5</c:v>
                </c:pt>
                <c:pt idx="4">
                  <c:v>0.11594063072684371</c:v>
                </c:pt>
                <c:pt idx="5">
                  <c:v>0.22178402247020607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82B6-4F92-8660-C27A8EF755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0886408"/>
        <c:axId val="490886800"/>
      </c:barChart>
      <c:catAx>
        <c:axId val="4908864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86800"/>
        <c:crosses val="autoZero"/>
        <c:auto val="1"/>
        <c:lblAlgn val="ctr"/>
        <c:lblOffset val="100"/>
        <c:noMultiLvlLbl val="0"/>
      </c:catAx>
      <c:valAx>
        <c:axId val="49088680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908864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2012 und 2017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2012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6B-47A3-B870-B0C1FD9B9CD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B6B-47A3-B870-B0C1FD9B9CD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6B-47A3-B870-B0C1FD9B9CD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Vergleich_2012_2017!$C$2:$C$10</c:f>
              <c:numCache>
                <c:formatCode>#,##0</c:formatCode>
                <c:ptCount val="9"/>
                <c:pt idx="0">
                  <c:v>14132.833130000001</c:v>
                </c:pt>
                <c:pt idx="1">
                  <c:v>3637.0902090000004</c:v>
                </c:pt>
                <c:pt idx="2">
                  <c:v>3521.059393</c:v>
                </c:pt>
                <c:pt idx="3">
                  <c:v>4599.3325049999994</c:v>
                </c:pt>
                <c:pt idx="4">
                  <c:v>2766.5623460000002</c:v>
                </c:pt>
                <c:pt idx="5">
                  <c:v>1128.2979050000001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6B-47A3-B870-B0C1FD9B9CDA}"/>
            </c:ext>
          </c:extLst>
        </c:ser>
        <c:ser>
          <c:idx val="1"/>
          <c:order val="1"/>
          <c:tx>
            <c:v>Fläche der Bauzonen 2017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6B-47A3-B870-B0C1FD9B9CD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6B-47A3-B870-B0C1FD9B9CD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B6B-47A3-B870-B0C1FD9B9CD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Vergleich_2012_2017!$D$2:$D$10</c:f>
              <c:numCache>
                <c:formatCode>#,##0</c:formatCode>
                <c:ptCount val="9"/>
                <c:pt idx="0">
                  <c:v>13942.3973665879</c:v>
                </c:pt>
                <c:pt idx="1">
                  <c:v>3576.3823100575</c:v>
                </c:pt>
                <c:pt idx="2">
                  <c:v>7504.9627034076302</c:v>
                </c:pt>
                <c:pt idx="3">
                  <c:v>907.83368388373708</c:v>
                </c:pt>
                <c:pt idx="4">
                  <c:v>2754.7704548280103</c:v>
                </c:pt>
                <c:pt idx="5">
                  <c:v>1733.2365538583201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B6B-47A3-B870-B0C1FD9B9C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90888368"/>
        <c:axId val="490888760"/>
      </c:barChart>
      <c:catAx>
        <c:axId val="4908883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88760"/>
        <c:crosses val="autoZero"/>
        <c:auto val="1"/>
        <c:lblAlgn val="ctr"/>
        <c:lblOffset val="100"/>
        <c:noMultiLvlLbl val="0"/>
      </c:catAx>
      <c:valAx>
        <c:axId val="49088876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908883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DDE-4617-A362-BBC641FD7FFC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DDE-4617-A362-BBC641FD7FFC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DDE-4617-A362-BBC641FD7FFC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DDE-4617-A362-BBC641FD7FFC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DDE-4617-A362-BBC641FD7FFC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DDE-4617-A362-BBC641FD7FFC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DDE-4617-A362-BBC641FD7FFC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CDDE-4617-A362-BBC641FD7FFC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CDDE-4617-A362-BBC641FD7FFC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CDDE-4617-A362-BBC641FD7FFC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CDDE-4617-A362-BBC641FD7FFC}"/>
                </c:ext>
              </c:extLst>
            </c:dLbl>
            <c:dLbl>
              <c:idx val="2"/>
              <c:numFmt formatCode="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CDDE-4617-A362-BBC641FD7FFC}"/>
                </c:ext>
              </c:extLst>
            </c:dLbl>
            <c:dLbl>
              <c:idx val="3"/>
              <c:layout>
                <c:manualLayout>
                  <c:x val="4.9169065871171369E-2"/>
                  <c:y val="5.1222033369176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DDE-4617-A362-BBC641FD7FF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DDE-4617-A362-BBC641FD7FFC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DDE-4617-A362-BBC641FD7FF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DDE-4617-A362-BBC641FD7F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13942.3973665879</c:v>
                </c:pt>
                <c:pt idx="1">
                  <c:v>3576.3823100575</c:v>
                </c:pt>
                <c:pt idx="2">
                  <c:v>7504.9627034076302</c:v>
                </c:pt>
                <c:pt idx="3">
                  <c:v>907.83368388373708</c:v>
                </c:pt>
                <c:pt idx="4">
                  <c:v>2754.7704548280103</c:v>
                </c:pt>
                <c:pt idx="5">
                  <c:v>1733.2365538583201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CDDE-4617-A362-BBC641FD7F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2D8-4AFB-AB5C-DA832F7EC5C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2D8-4AFB-AB5C-DA832F7EC5C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#,##0</c:formatCode>
                <c:ptCount val="9"/>
                <c:pt idx="0">
                  <c:v>17802.7608794234</c:v>
                </c:pt>
                <c:pt idx="1">
                  <c:v>2556.9736276912899</c:v>
                </c:pt>
                <c:pt idx="2">
                  <c:v>442.81456912049202</c:v>
                </c:pt>
                <c:pt idx="3">
                  <c:v>3498.3498794232601</c:v>
                </c:pt>
                <c:pt idx="4">
                  <c:v>4658.2213673858505</c:v>
                </c:pt>
                <c:pt idx="5">
                  <c:v>1082.6536660817301</c:v>
                </c:pt>
                <c:pt idx="6" formatCode="General">
                  <c:v>0</c:v>
                </c:pt>
                <c:pt idx="7">
                  <c:v>377.80908349713098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D8-4AFB-AB5C-DA832F7EC5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5096376"/>
        <c:axId val="435095984"/>
      </c:barChart>
      <c:catAx>
        <c:axId val="4350963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5095984"/>
        <c:crosses val="autoZero"/>
        <c:auto val="1"/>
        <c:lblAlgn val="ctr"/>
        <c:lblOffset val="100"/>
        <c:noMultiLvlLbl val="0"/>
      </c:catAx>
      <c:valAx>
        <c:axId val="43509598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3509637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C0-4B30-91C5-FA55946C186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C0-4B30-91C5-FA55946C186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#,##0</c:formatCode>
                <c:ptCount val="9"/>
                <c:pt idx="0">
                  <c:v>179.24847012425028</c:v>
                </c:pt>
                <c:pt idx="1">
                  <c:v>207.84179050528672</c:v>
                </c:pt>
                <c:pt idx="2">
                  <c:v>235.22686274660933</c:v>
                </c:pt>
                <c:pt idx="3">
                  <c:v>271.98689799748564</c:v>
                </c:pt>
                <c:pt idx="4">
                  <c:v>298.73415125733339</c:v>
                </c:pt>
                <c:pt idx="5">
                  <c:v>384.08317939610123</c:v>
                </c:pt>
                <c:pt idx="6" formatCode="General">
                  <c:v>0</c:v>
                </c:pt>
                <c:pt idx="7">
                  <c:v>447.37606097943274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C0-4B30-91C5-FA55946C18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5093632"/>
        <c:axId val="435097160"/>
      </c:barChart>
      <c:catAx>
        <c:axId val="4350936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5097160"/>
        <c:crosses val="autoZero"/>
        <c:auto val="1"/>
        <c:lblAlgn val="ctr"/>
        <c:lblOffset val="100"/>
        <c:noMultiLvlLbl val="0"/>
      </c:catAx>
      <c:valAx>
        <c:axId val="43509716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3509363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94B-43D8-B1E1-9A078BC4797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94B-43D8-B1E1-9A078BC4797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#,##0</c:formatCode>
                <c:ptCount val="9"/>
                <c:pt idx="0">
                  <c:v>99.904549157612024</c:v>
                </c:pt>
                <c:pt idx="1">
                  <c:v>129.589062493857</c:v>
                </c:pt>
                <c:pt idx="2">
                  <c:v>177.58043355810557</c:v>
                </c:pt>
                <c:pt idx="3">
                  <c:v>190.96108994269883</c:v>
                </c:pt>
                <c:pt idx="4">
                  <c:v>231.75230683511697</c:v>
                </c:pt>
                <c:pt idx="5">
                  <c:v>309.67468495801899</c:v>
                </c:pt>
                <c:pt idx="6" formatCode="General">
                  <c:v>0</c:v>
                </c:pt>
                <c:pt idx="7">
                  <c:v>327.70325570052125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4B-43D8-B1E1-9A078BC47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5098336"/>
        <c:axId val="435098728"/>
      </c:barChart>
      <c:catAx>
        <c:axId val="4350983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5098728"/>
        <c:crosses val="autoZero"/>
        <c:auto val="1"/>
        <c:lblAlgn val="ctr"/>
        <c:lblOffset val="100"/>
        <c:noMultiLvlLbl val="0"/>
      </c:catAx>
      <c:valAx>
        <c:axId val="43509872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3509833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4A4-4FCB-B1C8-2DB4D466A6A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Statistik_Gemtypen_ARE9!$C$2:$C$10</c:f>
              <c:numCache>
                <c:formatCode>#,##0</c:formatCode>
                <c:ptCount val="9"/>
                <c:pt idx="0">
                  <c:v>6923.4458649274602</c:v>
                </c:pt>
                <c:pt idx="1">
                  <c:v>6886.0894188779903</c:v>
                </c:pt>
                <c:pt idx="2">
                  <c:v>12300.5145237372</c:v>
                </c:pt>
                <c:pt idx="3">
                  <c:v>1083.9681198658</c:v>
                </c:pt>
                <c:pt idx="4">
                  <c:v>973.51624837845304</c:v>
                </c:pt>
                <c:pt idx="5">
                  <c:v>93.861673751978799</c:v>
                </c:pt>
                <c:pt idx="6">
                  <c:v>1725.7686593987701</c:v>
                </c:pt>
                <c:pt idx="7">
                  <c:v>432.41856368539698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A4-4FCB-B1C8-2DB4D466A6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5094024"/>
        <c:axId val="435094416"/>
      </c:barChart>
      <c:catAx>
        <c:axId val="4350940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5094416"/>
        <c:crosses val="autoZero"/>
        <c:auto val="1"/>
        <c:lblAlgn val="ctr"/>
        <c:lblOffset val="100"/>
        <c:noMultiLvlLbl val="0"/>
      </c:catAx>
      <c:valAx>
        <c:axId val="43509441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3509402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nach Gemeindetypen ARE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9D6-45B3-8570-A163E096413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Statistik_Gemtypen_ARE9!$G$2:$G$10</c:f>
              <c:numCache>
                <c:formatCode>#,##0</c:formatCode>
                <c:ptCount val="9"/>
                <c:pt idx="0">
                  <c:v>135.41503737565347</c:v>
                </c:pt>
                <c:pt idx="1">
                  <c:v>205.52791331520609</c:v>
                </c:pt>
                <c:pt idx="2">
                  <c:v>263.05802910919442</c:v>
                </c:pt>
                <c:pt idx="3">
                  <c:v>228.58880638249681</c:v>
                </c:pt>
                <c:pt idx="4">
                  <c:v>294.72805799959224</c:v>
                </c:pt>
                <c:pt idx="5">
                  <c:v>432.94129959399817</c:v>
                </c:pt>
                <c:pt idx="6">
                  <c:v>343.33406135457477</c:v>
                </c:pt>
                <c:pt idx="7">
                  <c:v>458.79953706673416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D6-45B3-8570-A163E09641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5094808"/>
        <c:axId val="435099120"/>
      </c:barChart>
      <c:catAx>
        <c:axId val="4350948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5099120"/>
        <c:crosses val="autoZero"/>
        <c:auto val="1"/>
        <c:lblAlgn val="ctr"/>
        <c:lblOffset val="100"/>
        <c:noMultiLvlLbl val="0"/>
      </c:catAx>
      <c:valAx>
        <c:axId val="43509912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3509480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und Beschäftigte nach Gemeindetypen ARE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AAA-407D-AE26-C7C94A20E5E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Statistik_Gemtypen_ARE9!$I$2:$I$10</c:f>
              <c:numCache>
                <c:formatCode>#,##0</c:formatCode>
                <c:ptCount val="9"/>
                <c:pt idx="0">
                  <c:v>66.090216594778042</c:v>
                </c:pt>
                <c:pt idx="1">
                  <c:v>124.31088182456237</c:v>
                </c:pt>
                <c:pt idx="2">
                  <c:v>193.67290052773185</c:v>
                </c:pt>
                <c:pt idx="3">
                  <c:v>151.79500348211732</c:v>
                </c:pt>
                <c:pt idx="4">
                  <c:v>217.13794182505532</c:v>
                </c:pt>
                <c:pt idx="5">
                  <c:v>263.8787566825381</c:v>
                </c:pt>
                <c:pt idx="6">
                  <c:v>261.31776614508715</c:v>
                </c:pt>
                <c:pt idx="7">
                  <c:v>347.65924078259928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AA-407D-AE26-C7C94A20E5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5097552"/>
        <c:axId val="435099904"/>
      </c:barChart>
      <c:catAx>
        <c:axId val="4350975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5099904"/>
        <c:crosses val="autoZero"/>
        <c:auto val="1"/>
        <c:lblAlgn val="ctr"/>
        <c:lblOffset val="100"/>
        <c:noMultiLvlLbl val="0"/>
      </c:catAx>
      <c:valAx>
        <c:axId val="43509990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3509755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12270.21578247962</c:v>
                </c:pt>
                <c:pt idx="1">
                  <c:v>2489.52769119497</c:v>
                </c:pt>
                <c:pt idx="2">
                  <c:v>6680.5834229925658</c:v>
                </c:pt>
                <c:pt idx="3">
                  <c:v>783.49886947912114</c:v>
                </c:pt>
                <c:pt idx="4">
                  <c:v>2754.7704548280103</c:v>
                </c:pt>
                <c:pt idx="5">
                  <c:v>1733.2365538583201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AA-4FBE-A42C-BE795BEAC375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778.85608222913208</c:v>
                </c:pt>
                <c:pt idx="1">
                  <c:v>263.776217454267</c:v>
                </c:pt>
                <c:pt idx="2">
                  <c:v>414.33716179351302</c:v>
                </c:pt>
                <c:pt idx="3">
                  <c:v>52.699600446205807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AA-4FBE-A42C-BE795BEAC375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893.32550187914796</c:v>
                </c:pt>
                <c:pt idx="1">
                  <c:v>823.07840140826306</c:v>
                </c:pt>
                <c:pt idx="2">
                  <c:v>410.04211862155103</c:v>
                </c:pt>
                <c:pt idx="3">
                  <c:v>71.635213958410191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AA-4FBE-A42C-BE795BEAC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5100688"/>
        <c:axId val="435101472"/>
      </c:barChart>
      <c:catAx>
        <c:axId val="43510068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5101472"/>
        <c:crosses val="autoZero"/>
        <c:auto val="1"/>
        <c:lblAlgn val="ctr"/>
        <c:lblOffset val="100"/>
        <c:noMultiLvlLbl val="0"/>
      </c:catAx>
      <c:valAx>
        <c:axId val="43510147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351006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107950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12</xdr:row>
      <xdr:rowOff>69850</xdr:rowOff>
    </xdr:from>
    <xdr:to>
      <xdr:col>9</xdr:col>
      <xdr:colOff>171450</xdr:colOff>
      <xdr:row>32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1089025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2"/>
  <sheetViews>
    <sheetView tabSelected="1" workbookViewId="0"/>
  </sheetViews>
  <sheetFormatPr baseColWidth="10" defaultRowHeight="15" x14ac:dyDescent="0.2"/>
  <cols>
    <col min="1" max="1" width="37.7109375" style="28" customWidth="1"/>
    <col min="2" max="2" width="57.7109375" style="28" customWidth="1"/>
    <col min="3" max="16384" width="11.42578125" style="29"/>
  </cols>
  <sheetData>
    <row r="1" spans="1:2" ht="18.75" x14ac:dyDescent="0.2">
      <c r="A1" s="27" t="s">
        <v>63</v>
      </c>
    </row>
    <row r="2" spans="1:2" ht="18.75" x14ac:dyDescent="0.2">
      <c r="A2" s="27" t="s">
        <v>64</v>
      </c>
    </row>
    <row r="4" spans="1:2" ht="12.75" x14ac:dyDescent="0.2">
      <c r="A4" s="60" t="s">
        <v>140</v>
      </c>
      <c r="B4" s="61"/>
    </row>
    <row r="5" spans="1:2" ht="12.75" x14ac:dyDescent="0.2">
      <c r="A5" s="62"/>
      <c r="B5" s="63"/>
    </row>
    <row r="6" spans="1:2" x14ac:dyDescent="0.2">
      <c r="A6" s="30" t="s">
        <v>65</v>
      </c>
      <c r="B6" s="31" t="s">
        <v>66</v>
      </c>
    </row>
    <row r="7" spans="1:2" x14ac:dyDescent="0.2">
      <c r="A7" s="32"/>
      <c r="B7" s="33"/>
    </row>
    <row r="8" spans="1:2" x14ac:dyDescent="0.2">
      <c r="A8" s="30" t="s">
        <v>67</v>
      </c>
      <c r="B8" s="31" t="s">
        <v>68</v>
      </c>
    </row>
    <row r="9" spans="1:2" x14ac:dyDescent="0.2">
      <c r="A9" s="34" t="s">
        <v>69</v>
      </c>
      <c r="B9" s="35">
        <v>168</v>
      </c>
    </row>
    <row r="10" spans="1:2" x14ac:dyDescent="0.2">
      <c r="A10" s="32"/>
      <c r="B10" s="33"/>
    </row>
    <row r="11" spans="1:2" x14ac:dyDescent="0.2">
      <c r="A11" s="30" t="s">
        <v>70</v>
      </c>
      <c r="B11" s="36"/>
    </row>
    <row r="12" spans="1:2" x14ac:dyDescent="0.2">
      <c r="A12" s="34" t="s">
        <v>71</v>
      </c>
      <c r="B12" s="37">
        <v>136</v>
      </c>
    </row>
    <row r="13" spans="1:2" x14ac:dyDescent="0.2">
      <c r="A13" s="32"/>
      <c r="B13" s="39"/>
    </row>
    <row r="14" spans="1:2" x14ac:dyDescent="0.2">
      <c r="A14" s="30" t="s">
        <v>26</v>
      </c>
      <c r="B14" s="36" t="s">
        <v>72</v>
      </c>
    </row>
    <row r="15" spans="1:2" x14ac:dyDescent="0.2">
      <c r="A15" s="40"/>
      <c r="B15" s="38"/>
    </row>
    <row r="16" spans="1:2" ht="30" x14ac:dyDescent="0.2">
      <c r="A16" s="41" t="s">
        <v>73</v>
      </c>
      <c r="B16" s="59" t="s">
        <v>74</v>
      </c>
    </row>
    <row r="17" spans="1:2" ht="30" x14ac:dyDescent="0.2">
      <c r="A17" s="42"/>
      <c r="B17" s="43" t="s">
        <v>75</v>
      </c>
    </row>
    <row r="18" spans="1:2" ht="30" x14ac:dyDescent="0.2">
      <c r="A18" s="44"/>
      <c r="B18" s="45" t="s">
        <v>76</v>
      </c>
    </row>
    <row r="19" spans="1:2" ht="15" customHeight="1" x14ac:dyDescent="0.2"/>
    <row r="20" spans="1:2" ht="15" customHeight="1" x14ac:dyDescent="0.2">
      <c r="A20" s="46" t="s">
        <v>77</v>
      </c>
    </row>
    <row r="21" spans="1:2" ht="15" customHeight="1" x14ac:dyDescent="0.2">
      <c r="A21" s="47" t="s">
        <v>78</v>
      </c>
    </row>
    <row r="22" spans="1:2" ht="15" customHeight="1" x14ac:dyDescent="0.2">
      <c r="A22" s="47" t="s">
        <v>79</v>
      </c>
    </row>
    <row r="23" spans="1:2" ht="15" customHeight="1" x14ac:dyDescent="0.2">
      <c r="A23" s="47" t="s">
        <v>80</v>
      </c>
    </row>
    <row r="24" spans="1:2" ht="15" customHeight="1" x14ac:dyDescent="0.2">
      <c r="A24" s="47" t="s">
        <v>81</v>
      </c>
    </row>
    <row r="25" spans="1:2" ht="15" customHeight="1" x14ac:dyDescent="0.2">
      <c r="A25" s="47" t="s">
        <v>82</v>
      </c>
    </row>
    <row r="26" spans="1:2" ht="15" customHeight="1" x14ac:dyDescent="0.2">
      <c r="A26" s="47" t="s">
        <v>83</v>
      </c>
    </row>
    <row r="27" spans="1:2" ht="15" customHeight="1" x14ac:dyDescent="0.2">
      <c r="A27" s="47" t="s">
        <v>84</v>
      </c>
    </row>
    <row r="28" spans="1:2" x14ac:dyDescent="0.2">
      <c r="A28" s="47" t="s">
        <v>85</v>
      </c>
    </row>
    <row r="29" spans="1:2" x14ac:dyDescent="0.2">
      <c r="A29" s="47" t="s">
        <v>86</v>
      </c>
    </row>
    <row r="30" spans="1:2" x14ac:dyDescent="0.2">
      <c r="A30" s="47"/>
    </row>
    <row r="31" spans="1:2" x14ac:dyDescent="0.2">
      <c r="A31" s="47"/>
    </row>
    <row r="32" spans="1:2" x14ac:dyDescent="0.2">
      <c r="A32" s="47"/>
    </row>
    <row r="33" spans="1:1" x14ac:dyDescent="0.2">
      <c r="A33" s="48" t="s">
        <v>64</v>
      </c>
    </row>
    <row r="34" spans="1:1" x14ac:dyDescent="0.2">
      <c r="A34" s="48" t="s">
        <v>87</v>
      </c>
    </row>
    <row r="35" spans="1:1" x14ac:dyDescent="0.2">
      <c r="A35" s="48" t="s">
        <v>88</v>
      </c>
    </row>
    <row r="36" spans="1:1" x14ac:dyDescent="0.2">
      <c r="A36" s="48"/>
    </row>
    <row r="37" spans="1:1" x14ac:dyDescent="0.2">
      <c r="A37" s="48" t="s">
        <v>89</v>
      </c>
    </row>
    <row r="38" spans="1:1" x14ac:dyDescent="0.2">
      <c r="A38" s="48" t="s">
        <v>63</v>
      </c>
    </row>
    <row r="39" spans="1:1" x14ac:dyDescent="0.2">
      <c r="A39" s="48" t="s">
        <v>90</v>
      </c>
    </row>
    <row r="40" spans="1:1" x14ac:dyDescent="0.2">
      <c r="A40" s="49" t="s">
        <v>91</v>
      </c>
    </row>
    <row r="41" spans="1:1" x14ac:dyDescent="0.2">
      <c r="A41" s="48"/>
    </row>
    <row r="42" spans="1:1" x14ac:dyDescent="0.2">
      <c r="A42" s="48" t="s">
        <v>92</v>
      </c>
    </row>
  </sheetData>
  <mergeCells count="1">
    <mergeCell ref="A4:B5"/>
  </mergeCells>
  <hyperlinks>
    <hyperlink ref="A40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50.1" customHeight="1" x14ac:dyDescent="0.2">
      <c r="A1" s="2" t="s">
        <v>28</v>
      </c>
      <c r="B1" s="2" t="s">
        <v>0</v>
      </c>
      <c r="C1" s="2" t="s">
        <v>55</v>
      </c>
      <c r="D1" s="2" t="s">
        <v>56</v>
      </c>
      <c r="E1" s="2" t="s">
        <v>57</v>
      </c>
      <c r="F1" s="2" t="s">
        <v>58</v>
      </c>
    </row>
    <row r="2" spans="1:6" ht="15" customHeight="1" x14ac:dyDescent="0.25">
      <c r="A2" s="5">
        <v>11</v>
      </c>
      <c r="B2" s="5" t="s">
        <v>1</v>
      </c>
      <c r="C2" s="14">
        <v>14132.833130000001</v>
      </c>
      <c r="D2" s="14">
        <v>13942.3973665879</v>
      </c>
      <c r="E2" s="14">
        <f t="shared" ref="E2:E11" si="0">D2-C2</f>
        <v>-190.43576341210064</v>
      </c>
      <c r="F2" s="24">
        <f t="shared" ref="F2:F11" si="1">D2/C2-1</f>
        <v>-1.3474705436651635E-2</v>
      </c>
    </row>
    <row r="3" spans="1:6" ht="15" customHeight="1" x14ac:dyDescent="0.25">
      <c r="A3" s="8">
        <v>12</v>
      </c>
      <c r="B3" s="8" t="s">
        <v>2</v>
      </c>
      <c r="C3" s="16">
        <v>3637.0902090000004</v>
      </c>
      <c r="D3" s="16">
        <v>3576.3823100575</v>
      </c>
      <c r="E3" s="16">
        <f t="shared" si="0"/>
        <v>-60.707898942500378</v>
      </c>
      <c r="F3" s="25">
        <f t="shared" si="1"/>
        <v>-1.6691337155256281E-2</v>
      </c>
    </row>
    <row r="4" spans="1:6" ht="15" customHeight="1" x14ac:dyDescent="0.25">
      <c r="A4" s="8">
        <v>13</v>
      </c>
      <c r="B4" s="8" t="s">
        <v>3</v>
      </c>
      <c r="C4" s="16">
        <v>3521.059393</v>
      </c>
      <c r="D4" s="16">
        <v>7504.9627034076302</v>
      </c>
      <c r="E4" s="16">
        <f t="shared" si="0"/>
        <v>3983.9033104076302</v>
      </c>
      <c r="F4" s="25">
        <f t="shared" si="1"/>
        <v>1.1314501874997571</v>
      </c>
    </row>
    <row r="5" spans="1:6" ht="15" customHeight="1" x14ac:dyDescent="0.25">
      <c r="A5" s="8">
        <v>14</v>
      </c>
      <c r="B5" s="8" t="s">
        <v>4</v>
      </c>
      <c r="C5" s="16">
        <v>4599.3325049999994</v>
      </c>
      <c r="D5" s="16">
        <v>907.83368388373708</v>
      </c>
      <c r="E5" s="16">
        <f t="shared" si="0"/>
        <v>-3691.4988211162622</v>
      </c>
      <c r="F5" s="25">
        <f t="shared" si="1"/>
        <v>-0.80261620943977885</v>
      </c>
    </row>
    <row r="6" spans="1:6" ht="15" customHeight="1" x14ac:dyDescent="0.25">
      <c r="A6" s="8">
        <v>15</v>
      </c>
      <c r="B6" s="8" t="s">
        <v>5</v>
      </c>
      <c r="C6" s="16">
        <v>2766.5623460000002</v>
      </c>
      <c r="D6" s="16">
        <v>2754.7704548280103</v>
      </c>
      <c r="E6" s="16">
        <f t="shared" si="0"/>
        <v>-11.791891171989846</v>
      </c>
      <c r="F6" s="25">
        <f t="shared" si="1"/>
        <v>-4.2622900543120013E-3</v>
      </c>
    </row>
    <row r="7" spans="1:6" ht="15" customHeight="1" x14ac:dyDescent="0.25">
      <c r="A7" s="8">
        <v>16</v>
      </c>
      <c r="B7" s="8" t="s">
        <v>6</v>
      </c>
      <c r="C7" s="16">
        <v>1128.2979050000001</v>
      </c>
      <c r="D7" s="16">
        <v>1733.2365538583201</v>
      </c>
      <c r="E7" s="16">
        <f t="shared" si="0"/>
        <v>604.93864885831999</v>
      </c>
      <c r="F7" s="25">
        <f t="shared" si="1"/>
        <v>0.53615153070617461</v>
      </c>
    </row>
    <row r="8" spans="1:6" ht="15" customHeight="1" x14ac:dyDescent="0.25">
      <c r="A8" s="8">
        <v>17</v>
      </c>
      <c r="B8" s="8" t="s">
        <v>25</v>
      </c>
      <c r="C8" s="13" t="s">
        <v>62</v>
      </c>
      <c r="D8" s="13" t="s">
        <v>62</v>
      </c>
      <c r="E8" s="13" t="s">
        <v>62</v>
      </c>
      <c r="F8" s="13" t="s">
        <v>62</v>
      </c>
    </row>
    <row r="9" spans="1:6" ht="15" customHeight="1" x14ac:dyDescent="0.25">
      <c r="A9" s="8">
        <v>18</v>
      </c>
      <c r="B9" s="8" t="s">
        <v>26</v>
      </c>
      <c r="C9" s="13" t="s">
        <v>62</v>
      </c>
      <c r="D9" s="13" t="s">
        <v>62</v>
      </c>
      <c r="E9" s="13" t="s">
        <v>62</v>
      </c>
      <c r="F9" s="13" t="s">
        <v>62</v>
      </c>
    </row>
    <row r="10" spans="1:6" ht="15" customHeight="1" x14ac:dyDescent="0.25">
      <c r="A10" s="8">
        <v>19</v>
      </c>
      <c r="B10" s="8" t="s">
        <v>27</v>
      </c>
      <c r="C10" s="13" t="s">
        <v>62</v>
      </c>
      <c r="D10" s="13" t="s">
        <v>62</v>
      </c>
      <c r="E10" s="13" t="s">
        <v>62</v>
      </c>
      <c r="F10" s="13" t="s">
        <v>62</v>
      </c>
    </row>
    <row r="11" spans="1:6" ht="15" customHeight="1" x14ac:dyDescent="0.2">
      <c r="A11" s="66"/>
      <c r="B11" s="66"/>
      <c r="C11" s="11">
        <f t="shared" ref="C11:D11" si="2">SUM(C2:C10)</f>
        <v>29785.175487999997</v>
      </c>
      <c r="D11" s="11">
        <f t="shared" si="2"/>
        <v>30419.5830726231</v>
      </c>
      <c r="E11" s="23">
        <f t="shared" si="0"/>
        <v>634.40758462310259</v>
      </c>
      <c r="F11" s="26">
        <f t="shared" si="1"/>
        <v>2.1299440887252663E-2</v>
      </c>
    </row>
    <row r="12" spans="1:6" ht="15" customHeight="1" x14ac:dyDescent="0.2">
      <c r="A12" s="3" t="s">
        <v>33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0"/>
  <sheetViews>
    <sheetView workbookViewId="0">
      <selection sqref="A1:A2"/>
    </sheetView>
  </sheetViews>
  <sheetFormatPr baseColWidth="10" defaultRowHeight="15" x14ac:dyDescent="0.25"/>
  <cols>
    <col min="1" max="1" width="50.7109375" style="58" customWidth="1"/>
    <col min="2" max="2" width="70.7109375" style="58" customWidth="1"/>
    <col min="3" max="16384" width="11.42578125" style="50"/>
  </cols>
  <sheetData>
    <row r="1" spans="1:2" x14ac:dyDescent="0.25">
      <c r="A1" s="64" t="s">
        <v>93</v>
      </c>
      <c r="B1" s="64" t="s">
        <v>94</v>
      </c>
    </row>
    <row r="2" spans="1:2" x14ac:dyDescent="0.25">
      <c r="A2" s="65"/>
      <c r="B2" s="65"/>
    </row>
    <row r="3" spans="1:2" x14ac:dyDescent="0.25">
      <c r="A3" s="51" t="s">
        <v>28</v>
      </c>
      <c r="B3" s="52" t="s">
        <v>95</v>
      </c>
    </row>
    <row r="4" spans="1:2" x14ac:dyDescent="0.25">
      <c r="A4" s="53" t="s">
        <v>34</v>
      </c>
      <c r="B4" s="54" t="s">
        <v>96</v>
      </c>
    </row>
    <row r="5" spans="1:2" ht="30" x14ac:dyDescent="0.25">
      <c r="A5" s="53" t="s">
        <v>0</v>
      </c>
      <c r="B5" s="54" t="s">
        <v>97</v>
      </c>
    </row>
    <row r="6" spans="1:2" ht="30" x14ac:dyDescent="0.25">
      <c r="A6" s="53" t="s">
        <v>35</v>
      </c>
      <c r="B6" s="54" t="s">
        <v>98</v>
      </c>
    </row>
    <row r="7" spans="1:2" ht="30" x14ac:dyDescent="0.25">
      <c r="A7" s="53" t="s">
        <v>36</v>
      </c>
      <c r="B7" s="54" t="s">
        <v>99</v>
      </c>
    </row>
    <row r="8" spans="1:2" x14ac:dyDescent="0.25">
      <c r="A8" s="53" t="s">
        <v>29</v>
      </c>
      <c r="B8" s="54" t="s">
        <v>100</v>
      </c>
    </row>
    <row r="9" spans="1:2" ht="30" x14ac:dyDescent="0.25">
      <c r="A9" s="53" t="s">
        <v>30</v>
      </c>
      <c r="B9" s="54" t="s">
        <v>101</v>
      </c>
    </row>
    <row r="10" spans="1:2" ht="45" x14ac:dyDescent="0.25">
      <c r="A10" s="53" t="s">
        <v>31</v>
      </c>
      <c r="B10" s="54" t="s">
        <v>102</v>
      </c>
    </row>
    <row r="11" spans="1:2" ht="17.25" x14ac:dyDescent="0.25">
      <c r="A11" s="53" t="s">
        <v>103</v>
      </c>
      <c r="B11" s="54" t="s">
        <v>104</v>
      </c>
    </row>
    <row r="12" spans="1:2" ht="45" x14ac:dyDescent="0.25">
      <c r="A12" s="53" t="s">
        <v>32</v>
      </c>
      <c r="B12" s="54" t="s">
        <v>105</v>
      </c>
    </row>
    <row r="13" spans="1:2" ht="17.25" x14ac:dyDescent="0.25">
      <c r="A13" s="53" t="s">
        <v>106</v>
      </c>
      <c r="B13" s="55" t="s">
        <v>107</v>
      </c>
    </row>
    <row r="14" spans="1:2" ht="17.25" x14ac:dyDescent="0.25">
      <c r="A14" s="53" t="s">
        <v>108</v>
      </c>
      <c r="B14" s="55" t="s">
        <v>109</v>
      </c>
    </row>
    <row r="15" spans="1:2" x14ac:dyDescent="0.25">
      <c r="A15" s="53" t="s">
        <v>37</v>
      </c>
      <c r="B15" s="55" t="s">
        <v>110</v>
      </c>
    </row>
    <row r="16" spans="1:2" x14ac:dyDescent="0.25">
      <c r="A16" s="53" t="s">
        <v>38</v>
      </c>
      <c r="B16" s="55" t="s">
        <v>111</v>
      </c>
    </row>
    <row r="17" spans="1:2" x14ac:dyDescent="0.25">
      <c r="A17" s="53" t="s">
        <v>39</v>
      </c>
      <c r="B17" s="55" t="s">
        <v>112</v>
      </c>
    </row>
    <row r="18" spans="1:2" ht="30" x14ac:dyDescent="0.25">
      <c r="A18" s="53" t="s">
        <v>40</v>
      </c>
      <c r="B18" s="55" t="s">
        <v>113</v>
      </c>
    </row>
    <row r="19" spans="1:2" x14ac:dyDescent="0.25">
      <c r="A19" s="53" t="s">
        <v>41</v>
      </c>
      <c r="B19" s="55" t="s">
        <v>114</v>
      </c>
    </row>
    <row r="20" spans="1:2" x14ac:dyDescent="0.25">
      <c r="A20" s="53" t="s">
        <v>42</v>
      </c>
      <c r="B20" s="55" t="s">
        <v>115</v>
      </c>
    </row>
    <row r="21" spans="1:2" ht="30" x14ac:dyDescent="0.25">
      <c r="A21" s="53" t="s">
        <v>43</v>
      </c>
      <c r="B21" s="55" t="s">
        <v>116</v>
      </c>
    </row>
    <row r="22" spans="1:2" x14ac:dyDescent="0.25">
      <c r="A22" s="53" t="s">
        <v>44</v>
      </c>
      <c r="B22" s="55" t="s">
        <v>117</v>
      </c>
    </row>
    <row r="23" spans="1:2" ht="17.25" x14ac:dyDescent="0.25">
      <c r="A23" s="53" t="s">
        <v>118</v>
      </c>
      <c r="B23" s="55" t="s">
        <v>119</v>
      </c>
    </row>
    <row r="24" spans="1:2" ht="45" x14ac:dyDescent="0.25">
      <c r="A24" s="53" t="s">
        <v>120</v>
      </c>
      <c r="B24" s="55" t="s">
        <v>121</v>
      </c>
    </row>
    <row r="25" spans="1:2" x14ac:dyDescent="0.25">
      <c r="A25" s="53" t="s">
        <v>45</v>
      </c>
      <c r="B25" s="55" t="s">
        <v>122</v>
      </c>
    </row>
    <row r="26" spans="1:2" x14ac:dyDescent="0.25">
      <c r="A26" s="53" t="s">
        <v>46</v>
      </c>
      <c r="B26" s="55" t="s">
        <v>123</v>
      </c>
    </row>
    <row r="27" spans="1:2" x14ac:dyDescent="0.25">
      <c r="A27" s="53" t="s">
        <v>47</v>
      </c>
      <c r="B27" s="55" t="s">
        <v>124</v>
      </c>
    </row>
    <row r="28" spans="1:2" x14ac:dyDescent="0.25">
      <c r="A28" s="53" t="s">
        <v>48</v>
      </c>
      <c r="B28" s="55" t="s">
        <v>125</v>
      </c>
    </row>
    <row r="29" spans="1:2" x14ac:dyDescent="0.25">
      <c r="A29" s="53" t="s">
        <v>49</v>
      </c>
      <c r="B29" s="55" t="s">
        <v>126</v>
      </c>
    </row>
    <row r="30" spans="1:2" x14ac:dyDescent="0.25">
      <c r="A30" s="53" t="s">
        <v>50</v>
      </c>
      <c r="B30" s="55" t="s">
        <v>127</v>
      </c>
    </row>
    <row r="31" spans="1:2" x14ac:dyDescent="0.25">
      <c r="A31" s="53" t="s">
        <v>51</v>
      </c>
      <c r="B31" s="55" t="s">
        <v>128</v>
      </c>
    </row>
    <row r="32" spans="1:2" x14ac:dyDescent="0.25">
      <c r="A32" s="53" t="s">
        <v>52</v>
      </c>
      <c r="B32" s="55" t="s">
        <v>129</v>
      </c>
    </row>
    <row r="33" spans="1:2" x14ac:dyDescent="0.25">
      <c r="A33" s="53" t="s">
        <v>53</v>
      </c>
      <c r="B33" s="55" t="s">
        <v>130</v>
      </c>
    </row>
    <row r="34" spans="1:2" x14ac:dyDescent="0.25">
      <c r="A34" s="53" t="s">
        <v>54</v>
      </c>
      <c r="B34" s="55" t="s">
        <v>131</v>
      </c>
    </row>
    <row r="35" spans="1:2" x14ac:dyDescent="0.25">
      <c r="A35" s="53" t="s">
        <v>55</v>
      </c>
      <c r="B35" s="55" t="s">
        <v>132</v>
      </c>
    </row>
    <row r="36" spans="1:2" x14ac:dyDescent="0.25">
      <c r="A36" s="53" t="s">
        <v>56</v>
      </c>
      <c r="B36" s="55" t="s">
        <v>133</v>
      </c>
    </row>
    <row r="37" spans="1:2" x14ac:dyDescent="0.25">
      <c r="A37" s="53" t="s">
        <v>57</v>
      </c>
      <c r="B37" s="55" t="s">
        <v>134</v>
      </c>
    </row>
    <row r="38" spans="1:2" ht="30" x14ac:dyDescent="0.25">
      <c r="A38" s="53" t="s">
        <v>58</v>
      </c>
      <c r="B38" s="55" t="s">
        <v>135</v>
      </c>
    </row>
    <row r="39" spans="1:2" x14ac:dyDescent="0.25">
      <c r="A39" s="53" t="s">
        <v>136</v>
      </c>
      <c r="B39" s="55" t="s">
        <v>137</v>
      </c>
    </row>
    <row r="40" spans="1:2" x14ac:dyDescent="0.25">
      <c r="A40" s="56" t="s">
        <v>138</v>
      </c>
      <c r="B40" s="57" t="s">
        <v>139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28</v>
      </c>
      <c r="B1" s="2" t="s">
        <v>0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</v>
      </c>
      <c r="C2" s="6">
        <v>13942.3973665879</v>
      </c>
      <c r="D2" s="7">
        <f t="shared" ref="D2:D7" si="0">C2/$C$11</f>
        <v>0.45833624127267297</v>
      </c>
      <c r="E2" s="6">
        <v>916700</v>
      </c>
      <c r="F2" s="6">
        <v>99743</v>
      </c>
      <c r="G2" s="6">
        <f>(C2*10000)/E2</f>
        <v>152.09334969551546</v>
      </c>
      <c r="H2" s="6">
        <f>(C2*10000)/F2</f>
        <v>1397.8321653236719</v>
      </c>
      <c r="I2" s="6">
        <f>(C2*10000)/(E2+F2)</f>
        <v>137.16851182592532</v>
      </c>
    </row>
    <row r="3" spans="1:9" ht="15" customHeight="1" x14ac:dyDescent="0.25">
      <c r="A3" s="8">
        <v>12</v>
      </c>
      <c r="B3" s="8" t="s">
        <v>2</v>
      </c>
      <c r="C3" s="9">
        <v>3576.3823100575</v>
      </c>
      <c r="D3" s="10">
        <f t="shared" si="0"/>
        <v>0.11756841970908401</v>
      </c>
      <c r="E3" s="9">
        <v>9372</v>
      </c>
      <c r="F3" s="9">
        <v>228008</v>
      </c>
      <c r="G3" s="9">
        <f t="shared" ref="G3:G7" si="1">(C3*10000)/E3</f>
        <v>3816.028926651195</v>
      </c>
      <c r="H3" s="9">
        <f t="shared" ref="H3:H7" si="2">(C3*10000)/F3</f>
        <v>156.85336962113172</v>
      </c>
      <c r="I3" s="9">
        <f t="shared" ref="I3:I7" si="3">(C3*10000)/(E3+F3)</f>
        <v>150.66064158975061</v>
      </c>
    </row>
    <row r="4" spans="1:9" ht="15" customHeight="1" x14ac:dyDescent="0.25">
      <c r="A4" s="8">
        <v>13</v>
      </c>
      <c r="B4" s="8" t="s">
        <v>3</v>
      </c>
      <c r="C4" s="9">
        <v>7504.9627034076302</v>
      </c>
      <c r="D4" s="10">
        <f t="shared" si="0"/>
        <v>0.24671484436490906</v>
      </c>
      <c r="E4" s="9">
        <v>467546</v>
      </c>
      <c r="F4" s="9">
        <v>365090</v>
      </c>
      <c r="G4" s="9">
        <f t="shared" si="1"/>
        <v>160.51816726926614</v>
      </c>
      <c r="H4" s="9">
        <f t="shared" si="2"/>
        <v>205.56472933818046</v>
      </c>
      <c r="I4" s="9">
        <f t="shared" si="3"/>
        <v>90.134977389971496</v>
      </c>
    </row>
    <row r="5" spans="1:9" ht="15" customHeight="1" x14ac:dyDescent="0.25">
      <c r="A5" s="8">
        <v>14</v>
      </c>
      <c r="B5" s="8" t="s">
        <v>4</v>
      </c>
      <c r="C5" s="9">
        <v>907.83368388373708</v>
      </c>
      <c r="D5" s="10">
        <f t="shared" si="0"/>
        <v>2.9843725396117141E-2</v>
      </c>
      <c r="E5" s="9">
        <v>49604</v>
      </c>
      <c r="F5" s="9">
        <v>165619</v>
      </c>
      <c r="G5" s="9">
        <f t="shared" si="1"/>
        <v>183.01622528097272</v>
      </c>
      <c r="H5" s="9">
        <f t="shared" si="2"/>
        <v>54.81458551758778</v>
      </c>
      <c r="I5" s="9">
        <f t="shared" si="3"/>
        <v>42.181071906057298</v>
      </c>
    </row>
    <row r="6" spans="1:9" ht="15" customHeight="1" x14ac:dyDescent="0.25">
      <c r="A6" s="8">
        <v>15</v>
      </c>
      <c r="B6" s="8" t="s">
        <v>5</v>
      </c>
      <c r="C6" s="9">
        <v>2754.7704548280103</v>
      </c>
      <c r="D6" s="10">
        <f t="shared" si="0"/>
        <v>9.0559112800833813E-2</v>
      </c>
      <c r="E6" s="9">
        <v>12596</v>
      </c>
      <c r="F6" s="9">
        <v>119285</v>
      </c>
      <c r="G6" s="9">
        <f t="shared" si="1"/>
        <v>2187.0200498793351</v>
      </c>
      <c r="H6" s="9">
        <f t="shared" si="2"/>
        <v>230.94022340009309</v>
      </c>
      <c r="I6" s="9">
        <f t="shared" si="3"/>
        <v>208.88304265421178</v>
      </c>
    </row>
    <row r="7" spans="1:9" ht="15" customHeight="1" x14ac:dyDescent="0.25">
      <c r="A7" s="8">
        <v>16</v>
      </c>
      <c r="B7" s="8" t="s">
        <v>6</v>
      </c>
      <c r="C7" s="9">
        <v>1733.2365538583201</v>
      </c>
      <c r="D7" s="10">
        <f t="shared" si="0"/>
        <v>5.6977656456382919E-2</v>
      </c>
      <c r="E7" s="9">
        <v>408</v>
      </c>
      <c r="F7" s="9">
        <v>943</v>
      </c>
      <c r="G7" s="9">
        <f t="shared" si="1"/>
        <v>42481.288084762746</v>
      </c>
      <c r="H7" s="9">
        <f t="shared" si="2"/>
        <v>18380.027082272747</v>
      </c>
      <c r="I7" s="9">
        <f t="shared" si="3"/>
        <v>12829.286112940932</v>
      </c>
    </row>
    <row r="8" spans="1:9" ht="15" customHeight="1" x14ac:dyDescent="0.25">
      <c r="A8" s="8">
        <v>17</v>
      </c>
      <c r="B8" s="8" t="s">
        <v>25</v>
      </c>
      <c r="C8" s="13" t="s">
        <v>62</v>
      </c>
      <c r="D8" s="13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</row>
    <row r="9" spans="1:9" ht="15" customHeight="1" x14ac:dyDescent="0.25">
      <c r="A9" s="8">
        <v>18</v>
      </c>
      <c r="B9" s="8" t="s">
        <v>26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</row>
    <row r="10" spans="1:9" ht="15" customHeight="1" x14ac:dyDescent="0.25">
      <c r="A10" s="8">
        <v>19</v>
      </c>
      <c r="B10" s="8" t="s">
        <v>27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</row>
    <row r="11" spans="1:9" ht="15" customHeight="1" x14ac:dyDescent="0.2">
      <c r="A11" s="66"/>
      <c r="B11" s="66"/>
      <c r="C11" s="11">
        <f>SUM(C2:C10)</f>
        <v>30419.5830726231</v>
      </c>
      <c r="D11" s="12"/>
      <c r="E11" s="11">
        <f>SUM(E2:E10)</f>
        <v>1456226</v>
      </c>
      <c r="F11" s="11">
        <f>SUM(F2:F10)</f>
        <v>978688</v>
      </c>
      <c r="G11" s="11">
        <f>(C11*10000)/E11</f>
        <v>208.89328354680592</v>
      </c>
      <c r="H11" s="11">
        <f>(C11*10000)/F11</f>
        <v>310.8200271447397</v>
      </c>
      <c r="I11" s="11">
        <f>(C11*10000)/(E11+F11)</f>
        <v>124.93083153090046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35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16</v>
      </c>
      <c r="C2" s="6">
        <v>17802.7608794234</v>
      </c>
      <c r="D2" s="7">
        <f t="shared" ref="D2:D7" si="0">C2/$C$11</f>
        <v>0.58524013418992027</v>
      </c>
      <c r="E2" s="6">
        <v>993189</v>
      </c>
      <c r="F2" s="6">
        <v>788788</v>
      </c>
      <c r="G2" s="6">
        <f>(C2*10000)/E2</f>
        <v>179.24847012425028</v>
      </c>
      <c r="H2" s="6">
        <f>(C2*10000)/F2</f>
        <v>225.6976637502523</v>
      </c>
      <c r="I2" s="6">
        <f>(C2*10000)/(E2+F2)</f>
        <v>99.904549157612024</v>
      </c>
    </row>
    <row r="3" spans="1:9" ht="15" customHeight="1" x14ac:dyDescent="0.25">
      <c r="A3" s="8">
        <v>12</v>
      </c>
      <c r="B3" s="8" t="s">
        <v>17</v>
      </c>
      <c r="C3" s="9">
        <v>2556.9736276912899</v>
      </c>
      <c r="D3" s="10">
        <f t="shared" si="0"/>
        <v>8.4056826866654236E-2</v>
      </c>
      <c r="E3" s="9">
        <v>123025</v>
      </c>
      <c r="F3" s="9">
        <v>74289</v>
      </c>
      <c r="G3" s="9">
        <f t="shared" ref="G3:G9" si="1">(C3*10000)/E3</f>
        <v>207.84179050528672</v>
      </c>
      <c r="H3" s="9">
        <f t="shared" ref="H3:H9" si="2">(C3*10000)/F3</f>
        <v>344.19276443232371</v>
      </c>
      <c r="I3" s="9">
        <f t="shared" ref="I3:I9" si="3">(C3*10000)/(E3+F3)</f>
        <v>129.589062493857</v>
      </c>
    </row>
    <row r="4" spans="1:9" ht="15" customHeight="1" x14ac:dyDescent="0.25">
      <c r="A4" s="8">
        <v>13</v>
      </c>
      <c r="B4" s="8" t="s">
        <v>18</v>
      </c>
      <c r="C4" s="9">
        <v>442.81456912049202</v>
      </c>
      <c r="D4" s="10">
        <f t="shared" si="0"/>
        <v>1.4556891462428157E-2</v>
      </c>
      <c r="E4" s="9">
        <v>18825</v>
      </c>
      <c r="F4" s="9">
        <v>6111</v>
      </c>
      <c r="G4" s="9">
        <f t="shared" si="1"/>
        <v>235.22686274660933</v>
      </c>
      <c r="H4" s="9">
        <f t="shared" si="2"/>
        <v>724.61883344868602</v>
      </c>
      <c r="I4" s="9">
        <f t="shared" si="3"/>
        <v>177.58043355810557</v>
      </c>
    </row>
    <row r="5" spans="1:9" ht="15" customHeight="1" x14ac:dyDescent="0.25">
      <c r="A5" s="8">
        <v>21</v>
      </c>
      <c r="B5" s="8" t="s">
        <v>19</v>
      </c>
      <c r="C5" s="9">
        <v>3498.3498794232601</v>
      </c>
      <c r="D5" s="10">
        <f t="shared" si="0"/>
        <v>0.11500321589126861</v>
      </c>
      <c r="E5" s="9">
        <v>128622</v>
      </c>
      <c r="F5" s="9">
        <v>54575</v>
      </c>
      <c r="G5" s="9">
        <f t="shared" si="1"/>
        <v>271.98689799748564</v>
      </c>
      <c r="H5" s="9">
        <f t="shared" si="2"/>
        <v>641.01692705877417</v>
      </c>
      <c r="I5" s="9">
        <f t="shared" si="3"/>
        <v>190.96108994269883</v>
      </c>
    </row>
    <row r="6" spans="1:9" ht="15" customHeight="1" x14ac:dyDescent="0.25">
      <c r="A6" s="8">
        <v>22</v>
      </c>
      <c r="B6" s="8" t="s">
        <v>20</v>
      </c>
      <c r="C6" s="9">
        <v>4658.2213673858505</v>
      </c>
      <c r="D6" s="10">
        <f t="shared" si="0"/>
        <v>0.15313232125058712</v>
      </c>
      <c r="E6" s="9">
        <v>155932</v>
      </c>
      <c r="F6" s="9">
        <v>45068</v>
      </c>
      <c r="G6" s="9">
        <f t="shared" si="1"/>
        <v>298.73415125733339</v>
      </c>
      <c r="H6" s="9">
        <f t="shared" si="2"/>
        <v>1033.5984218039075</v>
      </c>
      <c r="I6" s="9">
        <f t="shared" si="3"/>
        <v>231.75230683511697</v>
      </c>
    </row>
    <row r="7" spans="1:9" ht="15" customHeight="1" x14ac:dyDescent="0.25">
      <c r="A7" s="8">
        <v>23</v>
      </c>
      <c r="B7" s="8" t="s">
        <v>21</v>
      </c>
      <c r="C7" s="9">
        <v>1082.6536660817301</v>
      </c>
      <c r="D7" s="10">
        <f t="shared" si="0"/>
        <v>3.5590680631520252E-2</v>
      </c>
      <c r="E7" s="9">
        <v>28188</v>
      </c>
      <c r="F7" s="9">
        <v>6773</v>
      </c>
      <c r="G7" s="9">
        <f t="shared" si="1"/>
        <v>384.08317939610123</v>
      </c>
      <c r="H7" s="9">
        <f t="shared" si="2"/>
        <v>1598.4846686575079</v>
      </c>
      <c r="I7" s="9">
        <f t="shared" si="3"/>
        <v>309.67468495801899</v>
      </c>
    </row>
    <row r="8" spans="1:9" ht="15" customHeight="1" x14ac:dyDescent="0.25">
      <c r="A8" s="8">
        <v>31</v>
      </c>
      <c r="B8" s="8" t="s">
        <v>22</v>
      </c>
      <c r="C8" s="13" t="s">
        <v>62</v>
      </c>
      <c r="D8" s="13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</row>
    <row r="9" spans="1:9" ht="15" customHeight="1" x14ac:dyDescent="0.25">
      <c r="A9" s="8">
        <v>32</v>
      </c>
      <c r="B9" s="8" t="s">
        <v>23</v>
      </c>
      <c r="C9" s="9">
        <v>377.80908349713098</v>
      </c>
      <c r="D9" s="10">
        <f>C9/$C$11</f>
        <v>1.2419929707621454E-2</v>
      </c>
      <c r="E9" s="9">
        <v>8445</v>
      </c>
      <c r="F9" s="9">
        <v>3084</v>
      </c>
      <c r="G9" s="9">
        <f t="shared" si="1"/>
        <v>447.37606097943274</v>
      </c>
      <c r="H9" s="9">
        <f t="shared" si="2"/>
        <v>1225.0618790438748</v>
      </c>
      <c r="I9" s="9">
        <f t="shared" si="3"/>
        <v>327.70325570052125</v>
      </c>
    </row>
    <row r="10" spans="1:9" ht="15" customHeight="1" x14ac:dyDescent="0.25">
      <c r="A10" s="8">
        <v>33</v>
      </c>
      <c r="B10" s="8" t="s">
        <v>24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</row>
    <row r="11" spans="1:9" ht="15" customHeight="1" x14ac:dyDescent="0.2">
      <c r="A11" s="66"/>
      <c r="B11" s="66"/>
      <c r="C11" s="11">
        <f>SUM(C2:C10)</f>
        <v>30419.583072623151</v>
      </c>
      <c r="D11" s="12"/>
      <c r="E11" s="11">
        <f>SUM(E2:E10)</f>
        <v>1456226</v>
      </c>
      <c r="F11" s="11">
        <f>SUM(F2:F10)</f>
        <v>978688</v>
      </c>
      <c r="G11" s="11">
        <f>(C11*10000)/E11</f>
        <v>208.89328354680629</v>
      </c>
      <c r="H11" s="11">
        <f>(C11*10000)/F11</f>
        <v>310.82002714474021</v>
      </c>
      <c r="I11" s="11">
        <f>(C11*10000)/(E11+F11)</f>
        <v>124.93083153090069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36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</v>
      </c>
      <c r="B2" s="5" t="s">
        <v>7</v>
      </c>
      <c r="C2" s="6">
        <v>6923.4458649274602</v>
      </c>
      <c r="D2" s="7">
        <f t="shared" ref="D2:D9" si="0">C2/$C$11</f>
        <v>0.22759831547982021</v>
      </c>
      <c r="E2" s="6">
        <v>511276</v>
      </c>
      <c r="F2" s="6">
        <v>536299</v>
      </c>
      <c r="G2" s="6">
        <f>(C2*10000)/E2</f>
        <v>135.41503737565347</v>
      </c>
      <c r="H2" s="6">
        <f>(C2*10000)/F2</f>
        <v>129.09675134444518</v>
      </c>
      <c r="I2" s="6">
        <f>(C2*10000)/(E2+F2)</f>
        <v>66.090216594778042</v>
      </c>
    </row>
    <row r="3" spans="1:9" ht="15" customHeight="1" x14ac:dyDescent="0.25">
      <c r="A3" s="8">
        <v>2</v>
      </c>
      <c r="B3" s="8" t="s">
        <v>8</v>
      </c>
      <c r="C3" s="9">
        <v>6886.0894188779903</v>
      </c>
      <c r="D3" s="10">
        <f t="shared" si="0"/>
        <v>0.22637027609610197</v>
      </c>
      <c r="E3" s="9">
        <v>335044</v>
      </c>
      <c r="F3" s="9">
        <v>218897</v>
      </c>
      <c r="G3" s="9">
        <f t="shared" ref="G3:G9" si="1">(C3*10000)/E3</f>
        <v>205.52791331520609</v>
      </c>
      <c r="H3" s="9">
        <f t="shared" ref="H3:H9" si="2">(C3*10000)/F3</f>
        <v>314.58126054162415</v>
      </c>
      <c r="I3" s="9">
        <f t="shared" ref="I3:I9" si="3">(C3*10000)/(E3+F3)</f>
        <v>124.31088182456237</v>
      </c>
    </row>
    <row r="4" spans="1:9" ht="15" customHeight="1" x14ac:dyDescent="0.25">
      <c r="A4" s="8">
        <v>3</v>
      </c>
      <c r="B4" s="8" t="s">
        <v>9</v>
      </c>
      <c r="C4" s="9">
        <v>12300.5145237372</v>
      </c>
      <c r="D4" s="10">
        <f t="shared" si="0"/>
        <v>0.40436170654841713</v>
      </c>
      <c r="E4" s="9">
        <v>467597</v>
      </c>
      <c r="F4" s="9">
        <v>167521</v>
      </c>
      <c r="G4" s="9">
        <f t="shared" si="1"/>
        <v>263.05802910919442</v>
      </c>
      <c r="H4" s="9">
        <f t="shared" si="2"/>
        <v>734.26701868644523</v>
      </c>
      <c r="I4" s="9">
        <f t="shared" si="3"/>
        <v>193.67290052773185</v>
      </c>
    </row>
    <row r="5" spans="1:9" ht="15" customHeight="1" x14ac:dyDescent="0.25">
      <c r="A5" s="8">
        <v>4</v>
      </c>
      <c r="B5" s="8" t="s">
        <v>10</v>
      </c>
      <c r="C5" s="9">
        <v>1083.9681198658</v>
      </c>
      <c r="D5" s="10">
        <f t="shared" si="0"/>
        <v>3.5633891407320012E-2</v>
      </c>
      <c r="E5" s="9">
        <v>47420</v>
      </c>
      <c r="F5" s="9">
        <v>23990</v>
      </c>
      <c r="G5" s="9">
        <f t="shared" si="1"/>
        <v>228.58880638249681</v>
      </c>
      <c r="H5" s="9">
        <f t="shared" si="2"/>
        <v>451.84165063184656</v>
      </c>
      <c r="I5" s="9">
        <f t="shared" si="3"/>
        <v>151.79500348211732</v>
      </c>
    </row>
    <row r="6" spans="1:9" ht="15" customHeight="1" x14ac:dyDescent="0.25">
      <c r="A6" s="8">
        <v>5</v>
      </c>
      <c r="B6" s="8" t="s">
        <v>11</v>
      </c>
      <c r="C6" s="9">
        <v>973.51624837845304</v>
      </c>
      <c r="D6" s="10">
        <f t="shared" si="0"/>
        <v>3.2002945144063988E-2</v>
      </c>
      <c r="E6" s="9">
        <v>33031</v>
      </c>
      <c r="F6" s="9">
        <v>11803</v>
      </c>
      <c r="G6" s="9">
        <f t="shared" si="1"/>
        <v>294.72805799959224</v>
      </c>
      <c r="H6" s="9">
        <f t="shared" si="2"/>
        <v>824.8040738612666</v>
      </c>
      <c r="I6" s="9">
        <f t="shared" si="3"/>
        <v>217.13794182505532</v>
      </c>
    </row>
    <row r="7" spans="1:9" ht="15" customHeight="1" x14ac:dyDescent="0.25">
      <c r="A7" s="8">
        <v>6</v>
      </c>
      <c r="B7" s="8" t="s">
        <v>12</v>
      </c>
      <c r="C7" s="9">
        <v>93.861673751978799</v>
      </c>
      <c r="D7" s="10">
        <f t="shared" si="0"/>
        <v>3.0855673967619961E-3</v>
      </c>
      <c r="E7" s="9">
        <v>2168</v>
      </c>
      <c r="F7" s="9">
        <v>1389</v>
      </c>
      <c r="G7" s="9">
        <f t="shared" si="1"/>
        <v>432.94129959399817</v>
      </c>
      <c r="H7" s="9">
        <f t="shared" si="2"/>
        <v>675.7499910149661</v>
      </c>
      <c r="I7" s="9">
        <f t="shared" si="3"/>
        <v>263.8787566825381</v>
      </c>
    </row>
    <row r="8" spans="1:9" ht="15" customHeight="1" x14ac:dyDescent="0.25">
      <c r="A8" s="8">
        <v>7</v>
      </c>
      <c r="B8" s="8" t="s">
        <v>13</v>
      </c>
      <c r="C8" s="9">
        <v>1725.7686593987701</v>
      </c>
      <c r="D8" s="10">
        <f t="shared" si="0"/>
        <v>5.6732160177169672E-2</v>
      </c>
      <c r="E8" s="9">
        <v>50265</v>
      </c>
      <c r="F8" s="9">
        <v>15776</v>
      </c>
      <c r="G8" s="9">
        <f t="shared" si="1"/>
        <v>343.33406135457477</v>
      </c>
      <c r="H8" s="9">
        <f t="shared" si="2"/>
        <v>1093.9202962720399</v>
      </c>
      <c r="I8" s="9">
        <f t="shared" si="3"/>
        <v>261.31776614508715</v>
      </c>
    </row>
    <row r="9" spans="1:9" ht="15" customHeight="1" x14ac:dyDescent="0.25">
      <c r="A9" s="8">
        <v>8</v>
      </c>
      <c r="B9" s="8" t="s">
        <v>14</v>
      </c>
      <c r="C9" s="9">
        <v>432.41856368539698</v>
      </c>
      <c r="D9" s="10">
        <f t="shared" si="0"/>
        <v>1.421513775034491E-2</v>
      </c>
      <c r="E9" s="9">
        <v>9425</v>
      </c>
      <c r="F9" s="9">
        <v>3013</v>
      </c>
      <c r="G9" s="9">
        <f t="shared" si="1"/>
        <v>458.79953706673416</v>
      </c>
      <c r="H9" s="9">
        <f t="shared" si="2"/>
        <v>1435.1761157829305</v>
      </c>
      <c r="I9" s="9">
        <f t="shared" si="3"/>
        <v>347.65924078259928</v>
      </c>
    </row>
    <row r="10" spans="1:9" ht="15" customHeight="1" x14ac:dyDescent="0.25">
      <c r="A10" s="8">
        <v>9</v>
      </c>
      <c r="B10" s="8" t="s">
        <v>15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</row>
    <row r="11" spans="1:9" ht="15" customHeight="1" x14ac:dyDescent="0.2">
      <c r="A11" s="66"/>
      <c r="B11" s="66"/>
      <c r="C11" s="11">
        <f>SUM(C2:C10)</f>
        <v>30419.583072623052</v>
      </c>
      <c r="D11" s="12"/>
      <c r="E11" s="11">
        <f>SUM(E2:E10)</f>
        <v>1456226</v>
      </c>
      <c r="F11" s="11">
        <f>SUM(F2:F10)</f>
        <v>978688</v>
      </c>
      <c r="G11" s="11">
        <f>(C11*10000)/E11</f>
        <v>208.89328354680558</v>
      </c>
      <c r="H11" s="11">
        <f>(C11*10000)/F11</f>
        <v>310.82002714473919</v>
      </c>
      <c r="I11" s="11">
        <f>(C11*10000)/(E11+F11)</f>
        <v>124.93083153090028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28</v>
      </c>
      <c r="B1" s="2" t="s">
        <v>0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</v>
      </c>
      <c r="C2" s="14">
        <v>893.32550187914796</v>
      </c>
      <c r="D2" s="14">
        <v>1672.18158410828</v>
      </c>
      <c r="E2" s="14">
        <v>12270.21578247962</v>
      </c>
      <c r="F2" s="14">
        <v>778.85608222913208</v>
      </c>
      <c r="G2" s="14">
        <v>893.32550187914796</v>
      </c>
      <c r="H2" s="15">
        <f>E2/SUM($E2:$G2)</f>
        <v>0.88006498881493933</v>
      </c>
      <c r="I2" s="15">
        <f t="shared" ref="I2:J2" si="0">F2/SUM($E2:$G2)</f>
        <v>5.5862421773719695E-2</v>
      </c>
      <c r="J2" s="15">
        <f t="shared" si="0"/>
        <v>6.4072589411340961E-2</v>
      </c>
    </row>
    <row r="3" spans="1:10" ht="15" customHeight="1" x14ac:dyDescent="0.25">
      <c r="A3" s="8">
        <v>12</v>
      </c>
      <c r="B3" s="8" t="s">
        <v>2</v>
      </c>
      <c r="C3" s="16">
        <v>823.07840140826306</v>
      </c>
      <c r="D3" s="16">
        <v>1086.8546188625301</v>
      </c>
      <c r="E3" s="16">
        <v>2489.52769119497</v>
      </c>
      <c r="F3" s="16">
        <v>263.776217454267</v>
      </c>
      <c r="G3" s="16">
        <v>823.07840140826306</v>
      </c>
      <c r="H3" s="17">
        <f t="shared" ref="H3:H11" si="1">E3/SUM($E3:$G3)</f>
        <v>0.69610222715673375</v>
      </c>
      <c r="I3" s="17">
        <f t="shared" ref="I3:I11" si="2">F3/SUM($E3:$G3)</f>
        <v>7.3755039194908126E-2</v>
      </c>
      <c r="J3" s="17">
        <f t="shared" ref="J3:J11" si="3">G3/SUM($E3:$G3)</f>
        <v>0.23014273364835816</v>
      </c>
    </row>
    <row r="4" spans="1:10" ht="15" customHeight="1" x14ac:dyDescent="0.25">
      <c r="A4" s="8">
        <v>13</v>
      </c>
      <c r="B4" s="8" t="s">
        <v>3</v>
      </c>
      <c r="C4" s="16">
        <v>410.04211862155103</v>
      </c>
      <c r="D4" s="16">
        <v>824.37928041506404</v>
      </c>
      <c r="E4" s="16">
        <v>6680.5834229925658</v>
      </c>
      <c r="F4" s="16">
        <v>414.33716179351302</v>
      </c>
      <c r="G4" s="16">
        <v>410.04211862155103</v>
      </c>
      <c r="H4" s="17">
        <f t="shared" si="1"/>
        <v>0.89015544607027108</v>
      </c>
      <c r="I4" s="17">
        <f t="shared" si="2"/>
        <v>5.5208423834722478E-2</v>
      </c>
      <c r="J4" s="17">
        <f t="shared" si="3"/>
        <v>5.4636130095006515E-2</v>
      </c>
    </row>
    <row r="5" spans="1:10" ht="15" customHeight="1" x14ac:dyDescent="0.25">
      <c r="A5" s="8">
        <v>14</v>
      </c>
      <c r="B5" s="8" t="s">
        <v>4</v>
      </c>
      <c r="C5" s="16">
        <v>71.635213958410191</v>
      </c>
      <c r="D5" s="16">
        <v>124.334814404616</v>
      </c>
      <c r="E5" s="16">
        <v>783.49886947912114</v>
      </c>
      <c r="F5" s="16">
        <v>52.699600446205807</v>
      </c>
      <c r="G5" s="16">
        <v>71.635213958410191</v>
      </c>
      <c r="H5" s="17">
        <f t="shared" si="1"/>
        <v>0.86304229881324934</v>
      </c>
      <c r="I5" s="17">
        <f t="shared" si="2"/>
        <v>5.8049840385692109E-2</v>
      </c>
      <c r="J5" s="17">
        <f t="shared" si="3"/>
        <v>7.8907860801058632E-2</v>
      </c>
    </row>
    <row r="6" spans="1:10" ht="15" customHeight="1" x14ac:dyDescent="0.25">
      <c r="A6" s="8">
        <v>15</v>
      </c>
      <c r="B6" s="8" t="s">
        <v>5</v>
      </c>
      <c r="C6" s="13" t="s">
        <v>62</v>
      </c>
      <c r="D6" s="13" t="s">
        <v>62</v>
      </c>
      <c r="E6" s="16">
        <v>2754.7704548280103</v>
      </c>
      <c r="F6" s="13" t="s">
        <v>62</v>
      </c>
      <c r="G6" s="13" t="s">
        <v>62</v>
      </c>
      <c r="H6" s="13" t="s">
        <v>62</v>
      </c>
      <c r="I6" s="13" t="s">
        <v>62</v>
      </c>
      <c r="J6" s="13" t="s">
        <v>62</v>
      </c>
    </row>
    <row r="7" spans="1:10" ht="15" customHeight="1" x14ac:dyDescent="0.25">
      <c r="A7" s="8">
        <v>16</v>
      </c>
      <c r="B7" s="8" t="s">
        <v>6</v>
      </c>
      <c r="C7" s="13" t="s">
        <v>62</v>
      </c>
      <c r="D7" s="13" t="s">
        <v>62</v>
      </c>
      <c r="E7" s="16">
        <v>1733.2365538583201</v>
      </c>
      <c r="F7" s="13" t="s">
        <v>62</v>
      </c>
      <c r="G7" s="13" t="s">
        <v>62</v>
      </c>
      <c r="H7" s="13" t="s">
        <v>62</v>
      </c>
      <c r="I7" s="13" t="s">
        <v>62</v>
      </c>
      <c r="J7" s="13" t="s">
        <v>62</v>
      </c>
    </row>
    <row r="8" spans="1:10" ht="15" customHeight="1" x14ac:dyDescent="0.25">
      <c r="A8" s="8">
        <v>17</v>
      </c>
      <c r="B8" s="8" t="s">
        <v>25</v>
      </c>
      <c r="C8" s="13" t="s">
        <v>62</v>
      </c>
      <c r="D8" s="13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  <c r="J8" s="13" t="s">
        <v>62</v>
      </c>
    </row>
    <row r="9" spans="1:10" ht="15" customHeight="1" x14ac:dyDescent="0.25">
      <c r="A9" s="8">
        <v>18</v>
      </c>
      <c r="B9" s="8" t="s">
        <v>26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</row>
    <row r="10" spans="1:10" ht="15" customHeight="1" x14ac:dyDescent="0.25">
      <c r="A10" s="8">
        <v>19</v>
      </c>
      <c r="B10" s="8" t="s">
        <v>27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6"/>
      <c r="B11" s="66"/>
      <c r="C11" s="11">
        <f>SUM(C2:C10)</f>
        <v>2198.0812358673725</v>
      </c>
      <c r="D11" s="11">
        <f t="shared" ref="D11:G11" si="4">SUM(D2:D10)</f>
        <v>3707.7502977904901</v>
      </c>
      <c r="E11" s="11">
        <f t="shared" si="4"/>
        <v>26711.832774832605</v>
      </c>
      <c r="F11" s="11">
        <f t="shared" si="4"/>
        <v>1509.6690619231181</v>
      </c>
      <c r="G11" s="11">
        <f t="shared" si="4"/>
        <v>2198.0812358673725</v>
      </c>
      <c r="H11" s="18">
        <f t="shared" si="1"/>
        <v>0.87811304681794344</v>
      </c>
      <c r="I11" s="18">
        <f t="shared" si="2"/>
        <v>4.962819701765684E-2</v>
      </c>
      <c r="J11" s="18">
        <f t="shared" si="3"/>
        <v>7.2258756164399682E-2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35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16</v>
      </c>
      <c r="C2" s="14">
        <v>1171.78702290623</v>
      </c>
      <c r="D2" s="14">
        <v>2046.6496258454301</v>
      </c>
      <c r="E2" s="14">
        <v>15756.11125357797</v>
      </c>
      <c r="F2" s="14">
        <v>874.86260293920009</v>
      </c>
      <c r="G2" s="14">
        <v>1171.78702290623</v>
      </c>
      <c r="H2" s="15">
        <f>E2/SUM($E2:$G2)</f>
        <v>0.88503751526478291</v>
      </c>
      <c r="I2" s="15">
        <f t="shared" ref="I2:J2" si="0">F2/SUM($E2:$G2)</f>
        <v>4.9141962241956209E-2</v>
      </c>
      <c r="J2" s="15">
        <f t="shared" si="0"/>
        <v>6.5820522493260716E-2</v>
      </c>
    </row>
    <row r="3" spans="1:10" ht="15" customHeight="1" x14ac:dyDescent="0.25">
      <c r="A3" s="8">
        <v>12</v>
      </c>
      <c r="B3" s="8" t="s">
        <v>17</v>
      </c>
      <c r="C3" s="16">
        <v>173.876806116887</v>
      </c>
      <c r="D3" s="16">
        <v>294.803659408638</v>
      </c>
      <c r="E3" s="16">
        <v>2262.169968282652</v>
      </c>
      <c r="F3" s="16">
        <v>120.926853291751</v>
      </c>
      <c r="G3" s="16">
        <v>173.876806116887</v>
      </c>
      <c r="H3" s="17">
        <f t="shared" ref="H3:H11" si="1">E3/SUM($E3:$G3)</f>
        <v>0.88470602269182641</v>
      </c>
      <c r="I3" s="17">
        <f t="shared" ref="I3:I11" si="2">F3/SUM($E3:$G3)</f>
        <v>4.7292960702507027E-2</v>
      </c>
      <c r="J3" s="17">
        <f t="shared" ref="J3:J11" si="3">G3/SUM($E3:$G3)</f>
        <v>6.8001016605666612E-2</v>
      </c>
    </row>
    <row r="4" spans="1:10" ht="15" customHeight="1" x14ac:dyDescent="0.25">
      <c r="A4" s="8">
        <v>13</v>
      </c>
      <c r="B4" s="8" t="s">
        <v>18</v>
      </c>
      <c r="C4" s="16">
        <v>26.044920308549099</v>
      </c>
      <c r="D4" s="16">
        <v>44.386459972227598</v>
      </c>
      <c r="E4" s="16">
        <v>398.42810914826441</v>
      </c>
      <c r="F4" s="16">
        <v>18.3415396636785</v>
      </c>
      <c r="G4" s="16">
        <v>26.044920308549099</v>
      </c>
      <c r="H4" s="17">
        <f t="shared" si="1"/>
        <v>0.89976287351975137</v>
      </c>
      <c r="I4" s="17">
        <f t="shared" si="2"/>
        <v>4.1420361800895665E-2</v>
      </c>
      <c r="J4" s="17">
        <f t="shared" si="3"/>
        <v>5.8816764679353067E-2</v>
      </c>
    </row>
    <row r="5" spans="1:10" ht="15" customHeight="1" x14ac:dyDescent="0.25">
      <c r="A5" s="8">
        <v>21</v>
      </c>
      <c r="B5" s="8" t="s">
        <v>19</v>
      </c>
      <c r="C5" s="16">
        <v>294.12256487904398</v>
      </c>
      <c r="D5" s="16">
        <v>470.19183624580205</v>
      </c>
      <c r="E5" s="16">
        <v>3028.1580431774582</v>
      </c>
      <c r="F5" s="16">
        <v>176.06927136675807</v>
      </c>
      <c r="G5" s="16">
        <v>294.12256487904398</v>
      </c>
      <c r="H5" s="17">
        <f t="shared" si="1"/>
        <v>0.86559610889368266</v>
      </c>
      <c r="I5" s="17">
        <f t="shared" si="2"/>
        <v>5.0329234477766112E-2</v>
      </c>
      <c r="J5" s="17">
        <f t="shared" si="3"/>
        <v>8.4074656628551153E-2</v>
      </c>
    </row>
    <row r="6" spans="1:10" ht="15" customHeight="1" x14ac:dyDescent="0.25">
      <c r="A6" s="8">
        <v>22</v>
      </c>
      <c r="B6" s="8" t="s">
        <v>20</v>
      </c>
      <c r="C6" s="16">
        <v>405.78347438741599</v>
      </c>
      <c r="D6" s="16">
        <v>643.29951653533396</v>
      </c>
      <c r="E6" s="16">
        <v>4014.9218508505164</v>
      </c>
      <c r="F6" s="16">
        <v>237.51604214791797</v>
      </c>
      <c r="G6" s="16">
        <v>405.78347438741599</v>
      </c>
      <c r="H6" s="17">
        <f t="shared" si="1"/>
        <v>0.86190018339631902</v>
      </c>
      <c r="I6" s="17">
        <f t="shared" si="2"/>
        <v>5.0988569115857564E-2</v>
      </c>
      <c r="J6" s="17">
        <f t="shared" si="3"/>
        <v>8.7111247487823409E-2</v>
      </c>
    </row>
    <row r="7" spans="1:10" ht="15" customHeight="1" x14ac:dyDescent="0.25">
      <c r="A7" s="8">
        <v>23</v>
      </c>
      <c r="B7" s="8" t="s">
        <v>21</v>
      </c>
      <c r="C7" s="16">
        <v>71.778053041368693</v>
      </c>
      <c r="D7" s="16">
        <v>129.12014232737101</v>
      </c>
      <c r="E7" s="16">
        <v>953.53352375435907</v>
      </c>
      <c r="F7" s="16">
        <v>57.34208928600232</v>
      </c>
      <c r="G7" s="16">
        <v>71.778053041368693</v>
      </c>
      <c r="H7" s="17">
        <f t="shared" si="1"/>
        <v>0.88073735269869424</v>
      </c>
      <c r="I7" s="17">
        <f t="shared" si="2"/>
        <v>5.2964388411975816E-2</v>
      </c>
      <c r="J7" s="17">
        <f t="shared" si="3"/>
        <v>6.6298258889329928E-2</v>
      </c>
    </row>
    <row r="8" spans="1:10" ht="15" customHeight="1" x14ac:dyDescent="0.25">
      <c r="A8" s="8">
        <v>31</v>
      </c>
      <c r="B8" s="8" t="s">
        <v>22</v>
      </c>
      <c r="C8" s="13" t="s">
        <v>62</v>
      </c>
      <c r="D8" s="13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  <c r="J8" s="13" t="s">
        <v>62</v>
      </c>
    </row>
    <row r="9" spans="1:10" ht="15" customHeight="1" x14ac:dyDescent="0.25">
      <c r="A9" s="8">
        <v>32</v>
      </c>
      <c r="B9" s="8" t="s">
        <v>23</v>
      </c>
      <c r="C9" s="16">
        <v>54.688394227876806</v>
      </c>
      <c r="D9" s="16">
        <v>79.299057455711406</v>
      </c>
      <c r="E9" s="16">
        <v>298.51002604141956</v>
      </c>
      <c r="F9" s="16">
        <v>24.6106632278346</v>
      </c>
      <c r="G9" s="16">
        <v>54.688394227876806</v>
      </c>
      <c r="H9" s="17">
        <f t="shared" si="1"/>
        <v>0.79010812360123261</v>
      </c>
      <c r="I9" s="17">
        <f t="shared" si="2"/>
        <v>6.5140475183999874E-2</v>
      </c>
      <c r="J9" s="17">
        <f t="shared" si="3"/>
        <v>0.14475140121476751</v>
      </c>
    </row>
    <row r="10" spans="1:10" ht="15" customHeight="1" x14ac:dyDescent="0.25">
      <c r="A10" s="8">
        <v>33</v>
      </c>
      <c r="B10" s="8" t="s">
        <v>24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6"/>
      <c r="B11" s="66"/>
      <c r="C11" s="11">
        <f>SUM(C2:C10)</f>
        <v>2198.081235867372</v>
      </c>
      <c r="D11" s="11">
        <f t="shared" ref="D11:G11" si="4">SUM(D2:D10)</f>
        <v>3707.7502977905147</v>
      </c>
      <c r="E11" s="11">
        <f t="shared" si="4"/>
        <v>26711.832774832637</v>
      </c>
      <c r="F11" s="11">
        <f t="shared" si="4"/>
        <v>1509.6690619231426</v>
      </c>
      <c r="G11" s="11">
        <f t="shared" si="4"/>
        <v>2198.081235867372</v>
      </c>
      <c r="H11" s="18">
        <f t="shared" si="1"/>
        <v>0.878113046817943</v>
      </c>
      <c r="I11" s="18">
        <f t="shared" si="2"/>
        <v>4.9628197017657562E-2</v>
      </c>
      <c r="J11" s="18">
        <f t="shared" si="3"/>
        <v>7.2258756164399543E-2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36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</v>
      </c>
      <c r="B2" s="5" t="s">
        <v>7</v>
      </c>
      <c r="C2" s="14">
        <v>280.930173027698</v>
      </c>
      <c r="D2" s="14">
        <v>532.01252528142697</v>
      </c>
      <c r="E2" s="14">
        <v>6391.4333396460333</v>
      </c>
      <c r="F2" s="14">
        <v>251.08235225372897</v>
      </c>
      <c r="G2" s="14">
        <v>280.930173027698</v>
      </c>
      <c r="H2" s="15">
        <f>E2/SUM($E2:$G2)</f>
        <v>0.92315784138986667</v>
      </c>
      <c r="I2" s="15">
        <f t="shared" ref="I2:J2" si="0">F2/SUM($E2:$G2)</f>
        <v>3.6265518233579722E-2</v>
      </c>
      <c r="J2" s="15">
        <f t="shared" si="0"/>
        <v>4.0576640376553501E-2</v>
      </c>
    </row>
    <row r="3" spans="1:10" ht="15" customHeight="1" x14ac:dyDescent="0.25">
      <c r="A3" s="8">
        <v>2</v>
      </c>
      <c r="B3" s="8" t="s">
        <v>8</v>
      </c>
      <c r="C3" s="16">
        <v>569.57280732483696</v>
      </c>
      <c r="D3" s="16">
        <v>919.24202993776703</v>
      </c>
      <c r="E3" s="16">
        <v>5966.847388940223</v>
      </c>
      <c r="F3" s="16">
        <v>349.66922261293007</v>
      </c>
      <c r="G3" s="16">
        <v>569.57280732483696</v>
      </c>
      <c r="H3" s="17">
        <f t="shared" ref="H3:H11" si="1">E3/SUM($E3:$G3)</f>
        <v>0.8665073928000856</v>
      </c>
      <c r="I3" s="17">
        <f t="shared" ref="I3:I11" si="2">F3/SUM($E3:$G3)</f>
        <v>5.0779070869211095E-2</v>
      </c>
      <c r="J3" s="17">
        <f t="shared" ref="J3:J11" si="3">G3/SUM($E3:$G3)</f>
        <v>8.2713536330703413E-2</v>
      </c>
    </row>
    <row r="4" spans="1:10" ht="15" customHeight="1" x14ac:dyDescent="0.25">
      <c r="A4" s="8">
        <v>3</v>
      </c>
      <c r="B4" s="8" t="s">
        <v>9</v>
      </c>
      <c r="C4" s="16">
        <v>1018.6383493981</v>
      </c>
      <c r="D4" s="16">
        <v>1699.1662177365999</v>
      </c>
      <c r="E4" s="16">
        <v>10601.3483060006</v>
      </c>
      <c r="F4" s="16">
        <v>680.52786833849996</v>
      </c>
      <c r="G4" s="16">
        <v>1018.6383493981</v>
      </c>
      <c r="H4" s="17">
        <f t="shared" si="1"/>
        <v>0.86186218353243726</v>
      </c>
      <c r="I4" s="17">
        <f t="shared" si="2"/>
        <v>5.5325154653102983E-2</v>
      </c>
      <c r="J4" s="17">
        <f t="shared" si="3"/>
        <v>8.2812661814459815E-2</v>
      </c>
    </row>
    <row r="5" spans="1:10" ht="15" customHeight="1" x14ac:dyDescent="0.25">
      <c r="A5" s="8">
        <v>4</v>
      </c>
      <c r="B5" s="8" t="s">
        <v>10</v>
      </c>
      <c r="C5" s="16">
        <v>60.6041228888012</v>
      </c>
      <c r="D5" s="16">
        <v>118.84687730251399</v>
      </c>
      <c r="E5" s="16">
        <v>965.12124256328593</v>
      </c>
      <c r="F5" s="16">
        <v>58.242754413712788</v>
      </c>
      <c r="G5" s="16">
        <v>60.6041228888012</v>
      </c>
      <c r="H5" s="17">
        <f t="shared" si="1"/>
        <v>0.89035943481693192</v>
      </c>
      <c r="I5" s="17">
        <f t="shared" si="2"/>
        <v>5.3731058456703965E-2</v>
      </c>
      <c r="J5" s="17">
        <f t="shared" si="3"/>
        <v>5.5909506726364112E-2</v>
      </c>
    </row>
    <row r="6" spans="1:10" ht="15" customHeight="1" x14ac:dyDescent="0.25">
      <c r="A6" s="8">
        <v>5</v>
      </c>
      <c r="B6" s="8" t="s">
        <v>11</v>
      </c>
      <c r="C6" s="16">
        <v>77.475514225018301</v>
      </c>
      <c r="D6" s="16">
        <v>121.22067016517499</v>
      </c>
      <c r="E6" s="16">
        <v>852.29557821327808</v>
      </c>
      <c r="F6" s="16">
        <v>43.745155940156693</v>
      </c>
      <c r="G6" s="16">
        <v>77.475514225018301</v>
      </c>
      <c r="H6" s="17">
        <f t="shared" si="1"/>
        <v>0.87548161587740592</v>
      </c>
      <c r="I6" s="17">
        <f t="shared" si="2"/>
        <v>4.4935208850413376E-2</v>
      </c>
      <c r="J6" s="17">
        <f t="shared" si="3"/>
        <v>7.958317527218077E-2</v>
      </c>
    </row>
    <row r="7" spans="1:10" ht="15" customHeight="1" x14ac:dyDescent="0.25">
      <c r="A7" s="8">
        <v>6</v>
      </c>
      <c r="B7" s="8" t="s">
        <v>12</v>
      </c>
      <c r="C7" s="16">
        <v>9.6445781538229305</v>
      </c>
      <c r="D7" s="16">
        <v>15.6310154670266</v>
      </c>
      <c r="E7" s="16">
        <v>78.230658284952199</v>
      </c>
      <c r="F7" s="16">
        <v>5.9864373132036697</v>
      </c>
      <c r="G7" s="16">
        <v>9.6445781538229305</v>
      </c>
      <c r="H7" s="17">
        <f t="shared" si="1"/>
        <v>0.83346753960162501</v>
      </c>
      <c r="I7" s="17">
        <f t="shared" si="2"/>
        <v>6.377935821837466E-2</v>
      </c>
      <c r="J7" s="17">
        <f t="shared" si="3"/>
        <v>0.10275310218000031</v>
      </c>
    </row>
    <row r="8" spans="1:10" ht="15" customHeight="1" x14ac:dyDescent="0.25">
      <c r="A8" s="8">
        <v>7</v>
      </c>
      <c r="B8" s="8" t="s">
        <v>13</v>
      </c>
      <c r="C8" s="16">
        <v>140.50050664323001</v>
      </c>
      <c r="D8" s="16">
        <v>230.59762878334001</v>
      </c>
      <c r="E8" s="16">
        <v>1495.17103061543</v>
      </c>
      <c r="F8" s="16">
        <v>90.097122140110002</v>
      </c>
      <c r="G8" s="16">
        <v>140.50050664323001</v>
      </c>
      <c r="H8" s="17">
        <f t="shared" si="1"/>
        <v>0.86637975633207032</v>
      </c>
      <c r="I8" s="17">
        <f t="shared" si="2"/>
        <v>5.22069523336334E-2</v>
      </c>
      <c r="J8" s="17">
        <f t="shared" si="3"/>
        <v>8.1413291334296284E-2</v>
      </c>
    </row>
    <row r="9" spans="1:10" ht="15" customHeight="1" x14ac:dyDescent="0.25">
      <c r="A9" s="8">
        <v>8</v>
      </c>
      <c r="B9" s="8" t="s">
        <v>14</v>
      </c>
      <c r="C9" s="16">
        <v>40.715184205863899</v>
      </c>
      <c r="D9" s="16">
        <v>71.033333116632093</v>
      </c>
      <c r="E9" s="16">
        <v>361.38523056876488</v>
      </c>
      <c r="F9" s="16">
        <v>30.318148910768194</v>
      </c>
      <c r="G9" s="16">
        <v>40.715184205863899</v>
      </c>
      <c r="H9" s="17">
        <f t="shared" si="1"/>
        <v>0.83573014879094809</v>
      </c>
      <c r="I9" s="17">
        <f t="shared" si="2"/>
        <v>7.0112967982627922E-2</v>
      </c>
      <c r="J9" s="17">
        <f t="shared" si="3"/>
        <v>9.4156883226423974E-2</v>
      </c>
    </row>
    <row r="10" spans="1:10" ht="15" customHeight="1" x14ac:dyDescent="0.25">
      <c r="A10" s="8">
        <v>9</v>
      </c>
      <c r="B10" s="8" t="s">
        <v>15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6"/>
      <c r="B11" s="66"/>
      <c r="C11" s="11">
        <f>SUM(C2:C10)</f>
        <v>2198.0812358673711</v>
      </c>
      <c r="D11" s="11">
        <f t="shared" ref="D11:G11" si="4">SUM(D2:D10)</f>
        <v>3707.7502977904815</v>
      </c>
      <c r="E11" s="11">
        <f t="shared" si="4"/>
        <v>26711.832774832568</v>
      </c>
      <c r="F11" s="11">
        <f t="shared" si="4"/>
        <v>1509.6690619231106</v>
      </c>
      <c r="G11" s="11">
        <f t="shared" si="4"/>
        <v>2198.0812358673711</v>
      </c>
      <c r="H11" s="18">
        <f t="shared" si="1"/>
        <v>0.87811304681794355</v>
      </c>
      <c r="I11" s="18">
        <f t="shared" si="2"/>
        <v>4.9628197017656667E-2</v>
      </c>
      <c r="J11" s="18">
        <f t="shared" si="3"/>
        <v>7.2258756164399751E-2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50.1" customHeight="1" x14ac:dyDescent="0.2">
      <c r="A1" s="2" t="s">
        <v>28</v>
      </c>
      <c r="B1" s="2" t="s">
        <v>0</v>
      </c>
      <c r="C1" s="2" t="s">
        <v>45</v>
      </c>
      <c r="D1" s="2" t="s">
        <v>46</v>
      </c>
      <c r="E1" s="2" t="s">
        <v>47</v>
      </c>
      <c r="F1" s="2" t="s">
        <v>48</v>
      </c>
      <c r="G1" s="2" t="s">
        <v>49</v>
      </c>
      <c r="H1" s="2" t="s">
        <v>50</v>
      </c>
      <c r="I1" s="2" t="s">
        <v>51</v>
      </c>
      <c r="J1" s="2" t="s">
        <v>52</v>
      </c>
      <c r="K1" s="2" t="s">
        <v>53</v>
      </c>
      <c r="L1" s="2" t="s">
        <v>54</v>
      </c>
    </row>
    <row r="2" spans="1:12" ht="15" customHeight="1" x14ac:dyDescent="0.25">
      <c r="A2" s="5">
        <v>11</v>
      </c>
      <c r="B2" s="5" t="s">
        <v>1</v>
      </c>
      <c r="C2" s="19">
        <v>1575.3995179180499</v>
      </c>
      <c r="D2" s="19">
        <v>2761.8557719348501</v>
      </c>
      <c r="E2" s="14">
        <v>4143.5914296083702</v>
      </c>
      <c r="F2" s="14">
        <v>4154.6282907922696</v>
      </c>
      <c r="G2" s="14">
        <v>1306.92236254819</v>
      </c>
      <c r="H2" s="15">
        <v>0.11299344551685754</v>
      </c>
      <c r="I2" s="15">
        <v>0.19809045016336771</v>
      </c>
      <c r="J2" s="15">
        <v>0.29719361160165486</v>
      </c>
      <c r="K2" s="15">
        <v>0.29798521586373317</v>
      </c>
      <c r="L2" s="15">
        <v>9.3737276854386736E-2</v>
      </c>
    </row>
    <row r="3" spans="1:12" ht="15" customHeight="1" x14ac:dyDescent="0.25">
      <c r="A3" s="8">
        <v>12</v>
      </c>
      <c r="B3" s="8" t="s">
        <v>2</v>
      </c>
      <c r="C3" s="20">
        <v>282.55776385743201</v>
      </c>
      <c r="D3" s="20">
        <v>622.77616138461997</v>
      </c>
      <c r="E3" s="16">
        <v>1071.6165184588401</v>
      </c>
      <c r="F3" s="16">
        <v>1068.25742299533</v>
      </c>
      <c r="G3" s="16">
        <v>531.17449996425694</v>
      </c>
      <c r="H3" s="17">
        <v>7.9006586793256159E-2</v>
      </c>
      <c r="I3" s="17">
        <v>0.17413578793761644</v>
      </c>
      <c r="J3" s="17">
        <v>0.29963700985906722</v>
      </c>
      <c r="K3" s="17">
        <v>0.29869776591948627</v>
      </c>
      <c r="L3" s="17">
        <v>0.14852284949057393</v>
      </c>
    </row>
    <row r="4" spans="1:12" ht="15" customHeight="1" x14ac:dyDescent="0.25">
      <c r="A4" s="8">
        <v>13</v>
      </c>
      <c r="B4" s="8" t="s">
        <v>3</v>
      </c>
      <c r="C4" s="20">
        <v>1281.9143877430699</v>
      </c>
      <c r="D4" s="20">
        <v>1222.1705294389899</v>
      </c>
      <c r="E4" s="16">
        <v>1906.2420602621601</v>
      </c>
      <c r="F4" s="16">
        <v>2256.2141496580603</v>
      </c>
      <c r="G4" s="16">
        <v>838.421549167884</v>
      </c>
      <c r="H4" s="17">
        <v>0.17080889579855432</v>
      </c>
      <c r="I4" s="17">
        <v>0.16284831546242776</v>
      </c>
      <c r="J4" s="17">
        <v>0.25399754035945837</v>
      </c>
      <c r="K4" s="17">
        <v>0.30062962961720674</v>
      </c>
      <c r="L4" s="17">
        <v>0.11171561876235271</v>
      </c>
    </row>
    <row r="5" spans="1:12" ht="15" customHeight="1" x14ac:dyDescent="0.25">
      <c r="A5" s="8">
        <v>14</v>
      </c>
      <c r="B5" s="8" t="s">
        <v>4</v>
      </c>
      <c r="C5" s="20">
        <v>508.00507266447198</v>
      </c>
      <c r="D5" s="20">
        <v>276.17087535882803</v>
      </c>
      <c r="E5" s="16">
        <v>99.116207686926003</v>
      </c>
      <c r="F5" s="16">
        <v>24.512890439170299</v>
      </c>
      <c r="G5" s="16">
        <v>2.8630072899944899E-2</v>
      </c>
      <c r="H5" s="17">
        <v>0.55957945378100249</v>
      </c>
      <c r="I5" s="17">
        <v>0.30420867014764008</v>
      </c>
      <c r="J5" s="17">
        <v>0.10917881797398311</v>
      </c>
      <c r="K5" s="17">
        <v>2.7001521403319215E-2</v>
      </c>
      <c r="L5" s="17">
        <v>3.1536694055106204E-5</v>
      </c>
    </row>
    <row r="6" spans="1:12" ht="15" customHeight="1" x14ac:dyDescent="0.25">
      <c r="A6" s="8">
        <v>15</v>
      </c>
      <c r="B6" s="8" t="s">
        <v>5</v>
      </c>
      <c r="C6" s="20">
        <v>355.40171703246</v>
      </c>
      <c r="D6" s="20">
        <v>563.23598657282707</v>
      </c>
      <c r="E6" s="16">
        <v>829.85009618855599</v>
      </c>
      <c r="F6" s="16">
        <v>686.89286593015606</v>
      </c>
      <c r="G6" s="16">
        <v>319.389828622197</v>
      </c>
      <c r="H6" s="17">
        <v>0.12901318558546901</v>
      </c>
      <c r="I6" s="17">
        <v>0.20445840687229475</v>
      </c>
      <c r="J6" s="17">
        <v>0.30124110080738636</v>
      </c>
      <c r="K6" s="17">
        <v>0.24934667600800622</v>
      </c>
      <c r="L6" s="17">
        <v>0.11594063072684371</v>
      </c>
    </row>
    <row r="7" spans="1:12" ht="15" customHeight="1" x14ac:dyDescent="0.25">
      <c r="A7" s="8">
        <v>16</v>
      </c>
      <c r="B7" s="8" t="s">
        <v>6</v>
      </c>
      <c r="C7" s="20">
        <v>95.064824375554608</v>
      </c>
      <c r="D7" s="20">
        <v>323.55891633781198</v>
      </c>
      <c r="E7" s="16">
        <v>456.92014061510901</v>
      </c>
      <c r="F7" s="16">
        <v>473.28847112922</v>
      </c>
      <c r="G7" s="16">
        <v>384.40416722819799</v>
      </c>
      <c r="H7" s="17">
        <v>5.4848154476218144E-2</v>
      </c>
      <c r="I7" s="17">
        <v>0.18667903235528932</v>
      </c>
      <c r="J7" s="17">
        <v>0.26362249781000141</v>
      </c>
      <c r="K7" s="17">
        <v>0.27306629288828499</v>
      </c>
      <c r="L7" s="17">
        <v>0.22178402247020607</v>
      </c>
    </row>
    <row r="8" spans="1:12" ht="15" customHeight="1" x14ac:dyDescent="0.25">
      <c r="A8" s="8">
        <v>17</v>
      </c>
      <c r="B8" s="8" t="s">
        <v>25</v>
      </c>
      <c r="C8" s="22" t="s">
        <v>62</v>
      </c>
      <c r="D8" s="22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  <c r="J8" s="13" t="s">
        <v>62</v>
      </c>
      <c r="K8" s="13" t="s">
        <v>62</v>
      </c>
      <c r="L8" s="13" t="s">
        <v>62</v>
      </c>
    </row>
    <row r="9" spans="1:12" ht="15" customHeight="1" x14ac:dyDescent="0.25">
      <c r="A9" s="8">
        <v>18</v>
      </c>
      <c r="B9" s="8" t="s">
        <v>26</v>
      </c>
      <c r="C9" s="22" t="s">
        <v>62</v>
      </c>
      <c r="D9" s="22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  <c r="K9" s="13" t="s">
        <v>62</v>
      </c>
      <c r="L9" s="13" t="s">
        <v>62</v>
      </c>
    </row>
    <row r="10" spans="1:12" ht="15" customHeight="1" x14ac:dyDescent="0.25">
      <c r="A10" s="8">
        <v>19</v>
      </c>
      <c r="B10" s="8" t="s">
        <v>27</v>
      </c>
      <c r="C10" s="22" t="s">
        <v>62</v>
      </c>
      <c r="D10" s="22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  <c r="K10" s="13" t="s">
        <v>62</v>
      </c>
      <c r="L10" s="13" t="s">
        <v>62</v>
      </c>
    </row>
    <row r="11" spans="1:12" ht="15" customHeight="1" x14ac:dyDescent="0.2">
      <c r="A11" s="66"/>
      <c r="B11" s="66"/>
      <c r="C11" s="21">
        <f t="shared" ref="C11:G11" si="0">SUM(C2:C10)</f>
        <v>4098.3432835910389</v>
      </c>
      <c r="D11" s="21">
        <f t="shared" si="0"/>
        <v>5769.7682410279267</v>
      </c>
      <c r="E11" s="11">
        <f t="shared" si="0"/>
        <v>8507.33645281996</v>
      </c>
      <c r="F11" s="11">
        <f t="shared" si="0"/>
        <v>8663.7940909442059</v>
      </c>
      <c r="G11" s="11">
        <f t="shared" si="0"/>
        <v>3380.3410376036259</v>
      </c>
      <c r="H11" s="18">
        <v>0.1347271351258085</v>
      </c>
      <c r="I11" s="18">
        <v>0.1896728242765563</v>
      </c>
      <c r="J11" s="18">
        <v>0.27966643800406538</v>
      </c>
      <c r="K11" s="18">
        <v>0.28480975760772737</v>
      </c>
      <c r="L11" s="18">
        <v>0.1111238449858425</v>
      </c>
    </row>
    <row r="12" spans="1:12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ref="A2:F31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Faktenblatt</vt:lpstr>
      <vt:lpstr>Legende</vt:lpstr>
      <vt:lpstr>Statistik_Hauptnutzung</vt:lpstr>
      <vt:lpstr>Statistik_Gemtypen_BFS9</vt:lpstr>
      <vt:lpstr>Statistik_Gemtypen_ARE9</vt:lpstr>
      <vt:lpstr>Analyse_unüberbaut_Hauptnutzung</vt:lpstr>
      <vt:lpstr>Anal_unüb_Gemtypen_BFS9</vt:lpstr>
      <vt:lpstr>Anal_unüb_Gemtypen_ARE9</vt:lpstr>
      <vt:lpstr>Analyse_Erschliessung_oeV</vt:lpstr>
      <vt:lpstr>Vergleich_2012_2017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Rolf Giezendanner</dc:creator>
  <cp:lastModifiedBy>Giezendanner Rolf ARE</cp:lastModifiedBy>
  <dcterms:created xsi:type="dcterms:W3CDTF">2017-10-30T07:03:07Z</dcterms:created>
  <dcterms:modified xsi:type="dcterms:W3CDTF">2017-11-20T13:08:36Z</dcterms:modified>
</cp:coreProperties>
</file>