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6.xml" ContentType="application/vnd.openxmlformats-officedocument.drawing+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GIS\INFOPLAN\Projekte_GISKZ\Bauzonenstatistik\3_Bauzonenstatistik_2022\6_Dokumentation\Resultate_Sept_2022\"/>
    </mc:Choice>
  </mc:AlternateContent>
  <xr:revisionPtr revIDLastSave="0" documentId="13_ncr:1_{9B9048AC-F4D7-43E9-A899-E298687F29A0}" xr6:coauthVersionLast="47" xr6:coauthVersionMax="47" xr10:uidLastSave="{00000000-0000-0000-0000-000000000000}"/>
  <bookViews>
    <workbookView xWindow="-108" yWindow="-108" windowWidth="30936" windowHeight="16896" xr2:uid="{00000000-000D-0000-FFFF-FFFF00000000}"/>
  </bookViews>
  <sheets>
    <sheet name="Faktenblatt" sheetId="10" r:id="rId1"/>
    <sheet name="Legende" sheetId="11" r:id="rId2"/>
    <sheet name="Statistik_Hauptnutzung" sheetId="9" r:id="rId3"/>
    <sheet name="Statistik_Gemtypen_BFS9" sheetId="8" r:id="rId4"/>
    <sheet name="Analyse_unüberbaut_Hauptnutzung" sheetId="7" r:id="rId5"/>
    <sheet name="Anal_unüb_Gemtypen_BFS9" sheetId="5" r:id="rId6"/>
    <sheet name="Analyse_Erschliessung_oeV" sheetId="3" r:id="rId7"/>
    <sheet name="Vergleich_2017_2022" sheetId="2" r:id="rId8"/>
  </sheets>
  <definedNames>
    <definedName name="aa">#REF!</definedName>
    <definedName name="Auswertung_GdeTypen_CH0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2" l="1"/>
  <c r="F3" i="2"/>
  <c r="F4" i="2"/>
  <c r="F5" i="2"/>
  <c r="F6" i="2"/>
  <c r="F7" i="2"/>
  <c r="F8" i="2"/>
  <c r="E2" i="2"/>
  <c r="E3" i="2"/>
  <c r="E4" i="2"/>
  <c r="E5" i="2"/>
  <c r="E6" i="2"/>
  <c r="E7" i="2"/>
  <c r="E8" i="2"/>
  <c r="C11" i="2"/>
  <c r="D11" i="2"/>
  <c r="F11" i="2" s="1"/>
  <c r="C11" i="3"/>
  <c r="D11" i="3"/>
  <c r="E11" i="3"/>
  <c r="F11" i="3"/>
  <c r="G11" i="3"/>
  <c r="H3" i="5"/>
  <c r="I3" i="5"/>
  <c r="J3" i="5"/>
  <c r="H4" i="5"/>
  <c r="I4" i="5"/>
  <c r="J4" i="5"/>
  <c r="H5" i="5"/>
  <c r="I5" i="5"/>
  <c r="J5" i="5"/>
  <c r="H6" i="5"/>
  <c r="I6" i="5"/>
  <c r="J6" i="5"/>
  <c r="H7" i="5"/>
  <c r="I7" i="5"/>
  <c r="J7" i="5"/>
  <c r="H8" i="5"/>
  <c r="I8" i="5"/>
  <c r="J8" i="5"/>
  <c r="H9" i="5"/>
  <c r="I9" i="5"/>
  <c r="J9" i="5"/>
  <c r="I2" i="5"/>
  <c r="J2" i="5"/>
  <c r="H2" i="5"/>
  <c r="D11" i="5"/>
  <c r="E11" i="5"/>
  <c r="F11" i="5"/>
  <c r="G11" i="5"/>
  <c r="C11" i="5"/>
  <c r="H3" i="7"/>
  <c r="I3" i="7"/>
  <c r="J3" i="7"/>
  <c r="H4" i="7"/>
  <c r="I4" i="7"/>
  <c r="J4" i="7"/>
  <c r="H5" i="7"/>
  <c r="I5" i="7"/>
  <c r="J5" i="7"/>
  <c r="I2" i="7"/>
  <c r="J2" i="7"/>
  <c r="H2" i="7"/>
  <c r="D11" i="7"/>
  <c r="E11" i="7"/>
  <c r="F11" i="7"/>
  <c r="G11" i="7"/>
  <c r="C11" i="7"/>
  <c r="F11" i="8"/>
  <c r="E11" i="8"/>
  <c r="C11" i="8"/>
  <c r="I3" i="8"/>
  <c r="I4" i="8"/>
  <c r="I5" i="8"/>
  <c r="I6" i="8"/>
  <c r="I7" i="8"/>
  <c r="I8" i="8"/>
  <c r="I9" i="8"/>
  <c r="I2" i="8"/>
  <c r="H3" i="8"/>
  <c r="H4" i="8"/>
  <c r="H5" i="8"/>
  <c r="H6" i="8"/>
  <c r="H7" i="8"/>
  <c r="H8" i="8"/>
  <c r="H9" i="8"/>
  <c r="H2" i="8"/>
  <c r="G3" i="8"/>
  <c r="G4" i="8"/>
  <c r="G5" i="8"/>
  <c r="G6" i="8"/>
  <c r="G7" i="8"/>
  <c r="G8" i="8"/>
  <c r="G9" i="8"/>
  <c r="G2" i="8"/>
  <c r="F11" i="9"/>
  <c r="E11" i="9"/>
  <c r="C11" i="9"/>
  <c r="I3" i="9"/>
  <c r="I4" i="9"/>
  <c r="I5" i="9"/>
  <c r="I6" i="9"/>
  <c r="I7" i="9"/>
  <c r="I8" i="9"/>
  <c r="I9" i="9"/>
  <c r="I2" i="9"/>
  <c r="H3" i="9"/>
  <c r="H4" i="9"/>
  <c r="H5" i="9"/>
  <c r="H6" i="9"/>
  <c r="H7" i="9"/>
  <c r="H8" i="9"/>
  <c r="H9" i="9"/>
  <c r="H2" i="9"/>
  <c r="G3" i="9"/>
  <c r="G4" i="9"/>
  <c r="G5" i="9"/>
  <c r="G6" i="9"/>
  <c r="G7" i="9"/>
  <c r="G8" i="9"/>
  <c r="G9" i="9"/>
  <c r="G2" i="9"/>
  <c r="J11" i="7" l="1"/>
  <c r="J11" i="5"/>
  <c r="E11" i="2"/>
  <c r="I11" i="5"/>
  <c r="H11" i="5"/>
  <c r="I11" i="7"/>
  <c r="H11" i="7"/>
  <c r="I11" i="8"/>
  <c r="D2" i="8"/>
  <c r="D3" i="8"/>
  <c r="D5" i="8"/>
  <c r="D4" i="8"/>
  <c r="D6" i="8"/>
  <c r="D7" i="8"/>
  <c r="D8" i="8"/>
  <c r="D9" i="8"/>
  <c r="G11" i="8"/>
  <c r="H11" i="8"/>
  <c r="H11" i="9"/>
  <c r="I11" i="9"/>
  <c r="D2" i="9"/>
  <c r="G11" i="9"/>
  <c r="D3" i="9"/>
  <c r="D5" i="9"/>
  <c r="D8" i="9"/>
  <c r="D6" i="9"/>
  <c r="D9" i="9"/>
  <c r="D4" i="9"/>
  <c r="D7" i="9"/>
</calcChain>
</file>

<file path=xl/sharedStrings.xml><?xml version="1.0" encoding="utf-8"?>
<sst xmlns="http://schemas.openxmlformats.org/spreadsheetml/2006/main" count="295" uniqueCount="130">
  <si>
    <t>Hauptnutzung</t>
  </si>
  <si>
    <t>Wohnzonen</t>
  </si>
  <si>
    <t>Arbeitszonen</t>
  </si>
  <si>
    <t>Mischzonen</t>
  </si>
  <si>
    <t>Zentrumszonen</t>
  </si>
  <si>
    <t>Zonen für öffentliche Nutzungen</t>
  </si>
  <si>
    <t>eingeschränkte Bauzonen</t>
  </si>
  <si>
    <t>Tourismus- und Freizeitzonen</t>
  </si>
  <si>
    <t>Verkehrszonen innerhalb der Bauzonen</t>
  </si>
  <si>
    <t>Typ_BFS00_9_No</t>
  </si>
  <si>
    <t>Städtische Gemeinde einer grossen Agglomeration</t>
  </si>
  <si>
    <t>Städtische Gemeinde einer mittelgrossen Agglomeration</t>
  </si>
  <si>
    <t>Städtische Gemeinde einer kleinen oder ausserhalb einer Agglomeration</t>
  </si>
  <si>
    <t>Periurbane Gemeinde hoher Dichte</t>
  </si>
  <si>
    <t>Periurbane Gemeinde mittlerer Dichte</t>
  </si>
  <si>
    <t>Periurbane Gemeinde geringer Dichte</t>
  </si>
  <si>
    <t>Ländliche Zentrumsgemeinde</t>
  </si>
  <si>
    <t>Ländliche zentral gelegene Gemeinde</t>
  </si>
  <si>
    <t>Ländliche periphere Gemeinde</t>
  </si>
  <si>
    <t>weitere Bauzonen</t>
  </si>
  <si>
    <t>Code HN</t>
  </si>
  <si>
    <t>Fläche der Bauzonen [ha]</t>
  </si>
  <si>
    <t>Anteil [%]</t>
  </si>
  <si>
    <t>Einwohner innerhalb BZ</t>
  </si>
  <si>
    <t>Beschäftigte innerhalb BZ</t>
  </si>
  <si>
    <t>Quelle: Bundesamt für Raumentwicklung ARE, Bauzonenstatistik Schweiz 2022</t>
  </si>
  <si>
    <t>Code GT</t>
  </si>
  <si>
    <t>Gemeindetyp BFS</t>
  </si>
  <si>
    <t>Unüberbaute Bauzonen Annahme 1 [ha]</t>
  </si>
  <si>
    <t>Unüberbaute Bauzonen Annahme 2 [ha]</t>
  </si>
  <si>
    <t>Überbaut [ha]</t>
  </si>
  <si>
    <t>Unschärfe [ha]</t>
  </si>
  <si>
    <t>Unüberbaut [ha]</t>
  </si>
  <si>
    <t>Überbaut [%]</t>
  </si>
  <si>
    <t>Unschärfe [%]</t>
  </si>
  <si>
    <t>Unüberbaut [%]</t>
  </si>
  <si>
    <t>Sehr gute Erschliessung [ha]</t>
  </si>
  <si>
    <t>Gute Erschliessung [ha]</t>
  </si>
  <si>
    <t>Mittelmässige Erschliessung [ha]</t>
  </si>
  <si>
    <t>Geringe Erschliessung [ha]</t>
  </si>
  <si>
    <t>Marginale oder keine Erschliessung [ha]</t>
  </si>
  <si>
    <t>Sehr gute Erschliessung [%]</t>
  </si>
  <si>
    <t>Gute Erschliessung [%]</t>
  </si>
  <si>
    <t>Mittelmässige Erschliessung [%]</t>
  </si>
  <si>
    <t>Geringe Erschliessung [%]</t>
  </si>
  <si>
    <t>Marginale oder keine Erschliessung [%]</t>
  </si>
  <si>
    <t>Fläche der Bauzonen 2017 [ha]</t>
  </si>
  <si>
    <t>Fläche der Bauzonen 2022 [ha]</t>
  </si>
  <si>
    <t>Differenz [ha]</t>
  </si>
  <si>
    <t>Differenz [%]</t>
  </si>
  <si>
    <r>
      <t>Bauzonenfläche pro Einwohner [m</t>
    </r>
    <r>
      <rPr>
        <b/>
        <vertAlign val="superscript"/>
        <sz val="11"/>
        <rFont val="Calibri"/>
        <family val="2"/>
      </rPr>
      <t>2</t>
    </r>
    <r>
      <rPr>
        <b/>
        <sz val="11"/>
        <rFont val="Calibri"/>
        <family val="2"/>
      </rPr>
      <t>]</t>
    </r>
  </si>
  <si>
    <r>
      <t>Bauzonenfläche pro Beschäftigte [m</t>
    </r>
    <r>
      <rPr>
        <b/>
        <vertAlign val="superscript"/>
        <sz val="11"/>
        <rFont val="Calibri"/>
        <family val="2"/>
      </rPr>
      <t>2</t>
    </r>
    <r>
      <rPr>
        <b/>
        <sz val="11"/>
        <rFont val="Calibri"/>
        <family val="2"/>
      </rPr>
      <t>]</t>
    </r>
  </si>
  <si>
    <r>
      <t>Bauzonenfläche pro Einwohner und Beschäftigte [m</t>
    </r>
    <r>
      <rPr>
        <b/>
        <vertAlign val="superscript"/>
        <sz val="11"/>
        <rFont val="Calibri"/>
        <family val="2"/>
      </rPr>
      <t>2</t>
    </r>
    <r>
      <rPr>
        <b/>
        <sz val="11"/>
        <rFont val="Calibri"/>
        <family val="2"/>
      </rPr>
      <t>]</t>
    </r>
  </si>
  <si>
    <t>--</t>
  </si>
  <si>
    <t>Bundesamt für Raumentwicklung ARE</t>
  </si>
  <si>
    <t>Bauzonenstatistik Schweiz 2022</t>
  </si>
  <si>
    <t>Stand der Daten</t>
  </si>
  <si>
    <t>01.01.2022</t>
  </si>
  <si>
    <t>Vollständigkeit</t>
  </si>
  <si>
    <t>Anzahl Gemeinden</t>
  </si>
  <si>
    <t>Zonentypen</t>
  </si>
  <si>
    <t>Anzahl Zonen innerhalb der Bauzonen</t>
  </si>
  <si>
    <t>Bemerkungen</t>
  </si>
  <si>
    <t>Inhalt</t>
  </si>
  <si>
    <t>- Legende</t>
  </si>
  <si>
    <t>- Statistik nach Hauptnutzungen</t>
  </si>
  <si>
    <t>- Statistik nach Gemeindetypen BFS</t>
  </si>
  <si>
    <t>- Analyse der unüberbauten Bauzonen nach Hauptnutzungen</t>
  </si>
  <si>
    <t>- Analyse der unüberbauten Bauzonen nach Gemeindetypen BFS</t>
  </si>
  <si>
    <t>- Analyse der Erschliessung mit dem ÖV nach Hauptnutzungen</t>
  </si>
  <si>
    <t>- Vergleich 2017 - 2022 nach Hauptnutzungen</t>
  </si>
  <si>
    <t>Geodaten: Kantonale Raumplanungsfachstellen</t>
  </si>
  <si>
    <t>Statistik und Analysen: Bundesamt für Raumentwicklung ARE</t>
  </si>
  <si>
    <t>Auskünfte:</t>
  </si>
  <si>
    <t>Rolf Giezendanner</t>
  </si>
  <si>
    <t>rolf.giezendanner@are.admin.ch</t>
  </si>
  <si>
    <t>© ARE, 12.2022</t>
  </si>
  <si>
    <t>Bezeichnung</t>
  </si>
  <si>
    <t>Beschreibung</t>
  </si>
  <si>
    <t>Code-Nummer der Hauptnutzungen</t>
  </si>
  <si>
    <t>Code-Nummer der Gemeindetypen</t>
  </si>
  <si>
    <t>Hauptnutzung der Bauzonen nach dem minimalen Geodatenmodell Nutzungsplanung</t>
  </si>
  <si>
    <t>Die Gemeindetypologie 2012 des BFS ist kohärent mit der Definition zum "Raum mit städtischem Charakter 2012".</t>
  </si>
  <si>
    <t>Fläche der Bauzonen</t>
  </si>
  <si>
    <t xml:space="preserve">Anteil der jeweiligen Bauzonenfläche einer Hauptnutzung / eines Gemeindetyps / eines Kantons an der gesamten Bauzonenfläche </t>
  </si>
  <si>
    <t>Einwohner innerhalb der Bauzonen am 31.12.2021. Es werden die georeferenzierten Einzeldaten aus der Statistik der Bevölkerungsstruktur STATPOP verwendet (ständige Wohnbevölkerung).</t>
  </si>
  <si>
    <r>
      <t>Bauzonenfläche pro Einwohner [m</t>
    </r>
    <r>
      <rPr>
        <vertAlign val="superscript"/>
        <sz val="11"/>
        <color theme="1"/>
        <rFont val="Calibri"/>
        <family val="2"/>
        <scheme val="minor"/>
      </rPr>
      <t>2</t>
    </r>
    <r>
      <rPr>
        <sz val="10"/>
        <color theme="1"/>
        <rFont val="Calibri"/>
        <family val="2"/>
        <scheme val="minor"/>
      </rPr>
      <t>]</t>
    </r>
  </si>
  <si>
    <t>Bauzonenfläche pro Einwohner innerhalb der Bauzonen</t>
  </si>
  <si>
    <t>Beschäftigte innerhalb der Bauzonen am 31.12.2020. Es werden die georeferenzierten Einzeldaten aus der Statistik der Untenehmensstruktur STATENT verwendet (Anzahl Beschäftigte).</t>
  </si>
  <si>
    <r>
      <t>Bauzonenfläche pro Beschäftigte [m</t>
    </r>
    <r>
      <rPr>
        <vertAlign val="superscript"/>
        <sz val="11"/>
        <color theme="1"/>
        <rFont val="Calibri"/>
        <family val="2"/>
        <scheme val="minor"/>
      </rPr>
      <t>2</t>
    </r>
    <r>
      <rPr>
        <sz val="10"/>
        <color theme="1"/>
        <rFont val="Calibri"/>
        <family val="2"/>
        <scheme val="minor"/>
      </rPr>
      <t>]</t>
    </r>
  </si>
  <si>
    <t>Bauzonenfläche pro Beschäftigte innerhalb der Bauzonen</t>
  </si>
  <si>
    <r>
      <t>Bauzonenfläche pro Einwohner und Beschäftigte [m</t>
    </r>
    <r>
      <rPr>
        <vertAlign val="superscript"/>
        <sz val="11"/>
        <color theme="1"/>
        <rFont val="Calibri"/>
        <family val="2"/>
        <scheme val="minor"/>
      </rPr>
      <t>2</t>
    </r>
    <r>
      <rPr>
        <sz val="10"/>
        <color theme="1"/>
        <rFont val="Calibri"/>
        <family val="2"/>
        <scheme val="minor"/>
      </rPr>
      <t>]</t>
    </r>
  </si>
  <si>
    <t>Bauzonenfläche dividiert durch die Summe der Einwohner und Beschäftigten</t>
  </si>
  <si>
    <t>Unüberbaute Bauzonenfläche, berechnet mit Annahme 1</t>
  </si>
  <si>
    <t>Unüberbaute Bauzonenfläche, berechnet mit Annahme 2</t>
  </si>
  <si>
    <t>Überbaute Bauzonenfläche</t>
  </si>
  <si>
    <t>Unschärfe der Bestimmung der unüberbauten Bauzonenfläche (Differenz zwischen der unüberbauten Bauzonenfläche mit Annahmen 1 und 2)</t>
  </si>
  <si>
    <t>Unüberbaute Bauzonenfläche</t>
  </si>
  <si>
    <t>Anteil der überbauten Bauzonenfläche an der gesamten Bauzonenfläche</t>
  </si>
  <si>
    <t>Anteil der Unschärfe (Differenz zwischen der unüberbauten Bauzonenfläche mit Annahmen 1 und 2)</t>
  </si>
  <si>
    <t>Anteil der unüberbauten Bauzonenfläche an der gesamten Bauzonenfläche</t>
  </si>
  <si>
    <r>
      <t>Überbaut pro Einwohner [m</t>
    </r>
    <r>
      <rPr>
        <vertAlign val="superscript"/>
        <sz val="11"/>
        <color theme="1"/>
        <rFont val="Calibri"/>
        <family val="2"/>
        <scheme val="minor"/>
      </rPr>
      <t>2</t>
    </r>
    <r>
      <rPr>
        <sz val="10"/>
        <color theme="1"/>
        <rFont val="Calibri"/>
        <family val="2"/>
        <scheme val="minor"/>
      </rPr>
      <t>]</t>
    </r>
  </si>
  <si>
    <t>Überbaute Bauzonenfläche pro Einwohner innerhalb der Bauzone</t>
  </si>
  <si>
    <r>
      <t>Unschärfe pro Einwohner [m</t>
    </r>
    <r>
      <rPr>
        <vertAlign val="superscript"/>
        <sz val="11"/>
        <color theme="1"/>
        <rFont val="Calibri"/>
        <family val="2"/>
        <scheme val="minor"/>
      </rPr>
      <t>2</t>
    </r>
    <r>
      <rPr>
        <sz val="10"/>
        <color theme="1"/>
        <rFont val="Calibri"/>
        <family val="2"/>
        <scheme val="minor"/>
      </rPr>
      <t>]</t>
    </r>
  </si>
  <si>
    <t>Unschärfe der Bestimmung der unüberbauten Bauzonenfläche pro Einwohner innerhalb der Bauzonenfläche (Differenz zwischen der unüberbauten Bauzonenfläche mit Annahmen 1 und 2 pro Einwohner)</t>
  </si>
  <si>
    <t>Bauzonenfläche innerhalb der ÖV-Güteklasse A</t>
  </si>
  <si>
    <t>Bauzonenfläche innerhalb der ÖV-Güteklasse B</t>
  </si>
  <si>
    <t>Bauzonenfläche innerhalb der ÖV-Güteklasse C</t>
  </si>
  <si>
    <t>Bauzonenfläche innerhalb der ÖV-Güteklasse D</t>
  </si>
  <si>
    <t>Bauzonenfläche ausserhalb der ÖV-Güteklassen</t>
  </si>
  <si>
    <t>Anteil der Bauzonenfläche innerhalb der ÖV-Güteklasse A</t>
  </si>
  <si>
    <t>Anteil der Bauzonenfläche innerhalb der ÖV-Güteklasse B</t>
  </si>
  <si>
    <t>Anteil der Bauzonenfläche innerhalb der ÖV-Güteklasse C</t>
  </si>
  <si>
    <t>Anteil der Bauzonenfläche innerhalb der ÖV-Güteklasse D</t>
  </si>
  <si>
    <t>Anteil der Bauzonenfläche ausserhalb der ÖV-Güteklassen</t>
  </si>
  <si>
    <t>Flächen der Bauzonen, Stand Bauzonenstatistik Schweiz 2017</t>
  </si>
  <si>
    <t>Flächen der Bauzonen, Stand Bauzonenstatistik Schweiz 2022</t>
  </si>
  <si>
    <t>Flächendifferenz zwischen den Bauzonen 2012 und 2017</t>
  </si>
  <si>
    <t>Anteil der Differenz zwischen den Bauzonenflächen 2017 und 2022 (Bauzonenfläche 2017 = 100%)</t>
  </si>
  <si>
    <t>Kantonsnummer</t>
  </si>
  <si>
    <t>Kantonsnummer BFS</t>
  </si>
  <si>
    <t>Kantonskürzel</t>
  </si>
  <si>
    <t>Abkürzung der Kantonsnamen</t>
  </si>
  <si>
    <t>ja</t>
  </si>
  <si>
    <t>In den meisten Gemeinden sind Kantons- und Nationalstrassen als Verkehrszonen innerhalb der Bauzonen ausgeschieden. Kleinere Strassen sind nicht ausgeschnitten.</t>
  </si>
  <si>
    <t>Die Einführung einer neuen Zonensystematik führt zu verschiedenen Verschiebungen zwischen den Hauptnutzungen.</t>
  </si>
  <si>
    <t>Faktenblatt Kanton AG</t>
  </si>
  <si>
    <t>54 ha eingeschränkte Bauzonen sind neu ausgeschieden &gt; siehe Blatt "Vergleich 2017_2022", Code_HN 16</t>
  </si>
  <si>
    <t>530 ha Verkehrszonen innerhalb der Bauzonen sind neu ausgeschieden. Dabei handelt es sich nicht um neue Bauzonen im Sinne von Einzonungen, sondern um Flächen, welche aufgrund der Umsetzung des minimalen Geodatenmodells der Hauptnutzung "Verkehrszonen innerhalb der Bauzonen" zugeordnet wurden  &gt; siehe Blatt "Vergleich 2017_2022", Code_HN 18</t>
  </si>
  <si>
    <t>72 ha weitere Bauzonen (Spezialzonen) sind neu anderen Hauptnutzungen zugeordnet  &gt; siehe Blatt "Vergleich 2017_2022", Code_HN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</si>
</sst>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
    <numFmt numFmtId="165" formatCode="0.0%"/>
  </numFmts>
  <fonts count="16" x14ac:knownFonts="1">
    <font>
      <sz val="10"/>
      <color theme="1"/>
      <name val="Arial"/>
      <family val="2"/>
    </font>
    <font>
      <sz val="10"/>
      <name val="MS Sans Serif"/>
    </font>
    <font>
      <sz val="11"/>
      <name val="Calibri"/>
      <family val="2"/>
    </font>
    <font>
      <sz val="11"/>
      <color theme="1"/>
      <name val="Calibri"/>
      <family val="2"/>
    </font>
    <font>
      <b/>
      <sz val="11"/>
      <name val="Calibri"/>
      <family val="2"/>
    </font>
    <font>
      <b/>
      <vertAlign val="superscript"/>
      <sz val="11"/>
      <name val="Calibri"/>
      <family val="2"/>
    </font>
    <font>
      <b/>
      <sz val="11"/>
      <color theme="1"/>
      <name val="Calibri"/>
      <family val="2"/>
    </font>
    <font>
      <b/>
      <sz val="14"/>
      <color theme="1"/>
      <name val="Calibri"/>
      <family val="2"/>
    </font>
    <font>
      <sz val="10"/>
      <color theme="1"/>
      <name val="Calibri"/>
      <family val="2"/>
    </font>
    <font>
      <b/>
      <sz val="14"/>
      <color rgb="FF000000"/>
      <name val="Calibri"/>
      <family val="2"/>
    </font>
    <font>
      <b/>
      <sz val="11"/>
      <color rgb="FF000000"/>
      <name val="Calibri"/>
      <family val="2"/>
    </font>
    <font>
      <u/>
      <sz val="11"/>
      <color theme="10"/>
      <name val="Calibri"/>
      <family val="2"/>
    </font>
    <font>
      <sz val="11"/>
      <color theme="1"/>
      <name val="Calibri"/>
      <family val="2"/>
      <scheme val="minor"/>
    </font>
    <font>
      <b/>
      <sz val="11"/>
      <color theme="1"/>
      <name val="Calibri"/>
      <family val="2"/>
      <scheme val="minor"/>
    </font>
    <font>
      <vertAlign val="superscript"/>
      <sz val="11"/>
      <color theme="1"/>
      <name val="Calibri"/>
      <family val="2"/>
      <scheme val="minor"/>
    </font>
    <font>
      <sz val="10"/>
      <color theme="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4">
    <xf numFmtId="0" fontId="0" fillId="0" borderId="0"/>
    <xf numFmtId="0" fontId="1" fillId="0" borderId="0"/>
    <xf numFmtId="0" fontId="11" fillId="0" borderId="0" applyNumberFormat="0" applyFill="0" applyBorder="0" applyAlignment="0" applyProtection="0">
      <alignment vertical="top"/>
      <protection locked="0"/>
    </xf>
    <xf numFmtId="0" fontId="12" fillId="0" borderId="0"/>
  </cellStyleXfs>
  <cellXfs count="64">
    <xf numFmtId="0" fontId="0" fillId="0" borderId="0" xfId="0"/>
    <xf numFmtId="0" fontId="1" fillId="0" borderId="0" xfId="1"/>
    <xf numFmtId="0" fontId="4"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4" fillId="3" borderId="6" xfId="1" applyNumberFormat="1" applyFont="1" applyFill="1" applyBorder="1" applyAlignment="1">
      <alignment horizontal="right" vertical="center" wrapText="1"/>
    </xf>
    <xf numFmtId="0" fontId="4" fillId="3" borderId="6" xfId="1" applyFont="1" applyFill="1" applyBorder="1" applyAlignment="1">
      <alignment horizontal="right" vertical="center" wrapText="1"/>
    </xf>
    <xf numFmtId="0" fontId="2" fillId="0" borderId="5"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4" fillId="3" borderId="6" xfId="1" applyNumberFormat="1" applyFont="1" applyFill="1" applyBorder="1" applyAlignment="1">
      <alignment vertical="center" wrapText="1"/>
    </xf>
    <xf numFmtId="0" fontId="3" fillId="0" borderId="4" xfId="0" applyFont="1" applyBorder="1"/>
    <xf numFmtId="3" fontId="3" fillId="0" borderId="4" xfId="0" applyNumberFormat="1" applyFont="1" applyBorder="1"/>
    <xf numFmtId="0" fontId="3" fillId="0" borderId="5" xfId="0" applyFont="1" applyBorder="1"/>
    <xf numFmtId="3" fontId="3" fillId="0" borderId="5" xfId="0" applyNumberFormat="1" applyFont="1" applyBorder="1"/>
    <xf numFmtId="3" fontId="6" fillId="3" borderId="6" xfId="0" applyNumberFormat="1" applyFont="1" applyFill="1" applyBorder="1" applyAlignment="1">
      <alignment horizontal="right" vertical="center" wrapText="1"/>
    </xf>
    <xf numFmtId="0" fontId="3" fillId="0" borderId="5" xfId="0" applyNumberFormat="1" applyFont="1" applyBorder="1" applyAlignment="1">
      <alignment horizontal="right"/>
    </xf>
    <xf numFmtId="3" fontId="4"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2" fillId="0" borderId="5" xfId="1" applyNumberFormat="1" applyFont="1" applyBorder="1" applyAlignment="1">
      <alignment horizontal="right"/>
    </xf>
    <xf numFmtId="165" fontId="4" fillId="3" borderId="6" xfId="1" applyNumberFormat="1" applyFont="1" applyFill="1" applyBorder="1" applyAlignment="1">
      <alignment vertical="center" wrapText="1"/>
    </xf>
    <xf numFmtId="0" fontId="7" fillId="0" borderId="0" xfId="0" applyFont="1" applyBorder="1" applyAlignment="1">
      <alignment vertical="top"/>
    </xf>
    <xf numFmtId="0" fontId="3" fillId="0" borderId="0" xfId="0" applyFont="1" applyBorder="1" applyAlignment="1">
      <alignment vertical="top"/>
    </xf>
    <xf numFmtId="0" fontId="8" fillId="0" borderId="0" xfId="0" applyFont="1"/>
    <xf numFmtId="0" fontId="10" fillId="0" borderId="4" xfId="0" applyFont="1" applyBorder="1" applyAlignment="1">
      <alignment horizontal="left" vertical="top"/>
    </xf>
    <xf numFmtId="49" fontId="3" fillId="0" borderId="8" xfId="0" applyNumberFormat="1" applyFont="1" applyBorder="1" applyAlignment="1">
      <alignment horizontal="left" vertical="top" wrapText="1"/>
    </xf>
    <xf numFmtId="0" fontId="10" fillId="0" borderId="11" xfId="0" applyFont="1" applyBorder="1" applyAlignment="1">
      <alignment horizontal="left" vertical="top"/>
    </xf>
    <xf numFmtId="49" fontId="3" fillId="0" borderId="10" xfId="0" applyNumberFormat="1" applyFont="1" applyBorder="1" applyAlignment="1">
      <alignment horizontal="left" vertical="top" wrapText="1"/>
    </xf>
    <xf numFmtId="0" fontId="3" fillId="0" borderId="5" xfId="0" applyFont="1" applyBorder="1" applyAlignment="1">
      <alignment horizontal="left" vertical="top"/>
    </xf>
    <xf numFmtId="49" fontId="3" fillId="0" borderId="12" xfId="0" applyNumberFormat="1" applyFont="1" applyBorder="1" applyAlignment="1">
      <alignment horizontal="left" vertical="top" wrapText="1"/>
    </xf>
    <xf numFmtId="49" fontId="2" fillId="0" borderId="8" xfId="0" applyNumberFormat="1" applyFont="1" applyFill="1" applyBorder="1" applyAlignment="1">
      <alignment horizontal="left" vertical="top" wrapText="1"/>
    </xf>
    <xf numFmtId="49" fontId="3" fillId="0" borderId="12" xfId="0" applyNumberFormat="1" applyFont="1" applyFill="1" applyBorder="1" applyAlignment="1">
      <alignment horizontal="left" vertical="top" wrapText="1"/>
    </xf>
    <xf numFmtId="49" fontId="3" fillId="0" borderId="10" xfId="0" applyNumberFormat="1" applyFont="1" applyFill="1" applyBorder="1" applyAlignment="1">
      <alignment horizontal="left" vertical="top" wrapText="1"/>
    </xf>
    <xf numFmtId="0" fontId="10" fillId="0" borderId="5" xfId="0" applyFont="1" applyBorder="1" applyAlignment="1">
      <alignment horizontal="left" vertical="top"/>
    </xf>
    <xf numFmtId="49" fontId="6" fillId="0" borderId="0" xfId="0" applyNumberFormat="1" applyFont="1" applyBorder="1" applyAlignment="1">
      <alignment vertical="top"/>
    </xf>
    <xf numFmtId="49" fontId="3" fillId="0" borderId="0" xfId="0" applyNumberFormat="1" applyFont="1" applyBorder="1" applyAlignment="1">
      <alignment vertical="top"/>
    </xf>
    <xf numFmtId="0" fontId="3" fillId="0" borderId="0" xfId="0" applyFont="1" applyAlignment="1">
      <alignment vertical="top"/>
    </xf>
    <xf numFmtId="0" fontId="11" fillId="0" borderId="0" xfId="2" applyFont="1" applyAlignment="1" applyProtection="1">
      <alignment vertical="top"/>
    </xf>
    <xf numFmtId="0" fontId="12" fillId="0" borderId="0" xfId="3" applyFont="1"/>
    <xf numFmtId="49" fontId="12" fillId="0" borderId="4" xfId="3" applyNumberFormat="1" applyFont="1" applyBorder="1" applyAlignment="1">
      <alignment horizontal="left" vertical="top" wrapText="1"/>
    </xf>
    <xf numFmtId="49" fontId="12" fillId="0" borderId="8" xfId="3" applyNumberFormat="1" applyFont="1" applyBorder="1" applyAlignment="1">
      <alignment horizontal="left" vertical="top" wrapText="1"/>
    </xf>
    <xf numFmtId="49" fontId="12" fillId="0" borderId="5" xfId="3" applyNumberFormat="1" applyFont="1" applyBorder="1" applyAlignment="1">
      <alignment horizontal="left" vertical="top" wrapText="1"/>
    </xf>
    <xf numFmtId="49" fontId="12" fillId="0" borderId="12" xfId="3" applyNumberFormat="1" applyFont="1" applyFill="1" applyBorder="1" applyAlignment="1">
      <alignment horizontal="left" vertical="top" wrapText="1"/>
    </xf>
    <xf numFmtId="49" fontId="12" fillId="0" borderId="12" xfId="3" applyNumberFormat="1" applyFont="1" applyBorder="1" applyAlignment="1">
      <alignment horizontal="left" vertical="top" wrapText="1"/>
    </xf>
    <xf numFmtId="49" fontId="12" fillId="0" borderId="11" xfId="3" applyNumberFormat="1" applyFont="1" applyBorder="1" applyAlignment="1">
      <alignment horizontal="left" vertical="top" wrapText="1"/>
    </xf>
    <xf numFmtId="49" fontId="12" fillId="0" borderId="10" xfId="3" applyNumberFormat="1" applyFont="1" applyBorder="1" applyAlignment="1">
      <alignment horizontal="left" vertical="top" wrapText="1"/>
    </xf>
    <xf numFmtId="0" fontId="12" fillId="0" borderId="0" xfId="3" applyFont="1" applyAlignment="1">
      <alignment vertical="top"/>
    </xf>
    <xf numFmtId="0" fontId="2" fillId="0" borderId="12" xfId="0" applyNumberFormat="1" applyFont="1" applyFill="1" applyBorder="1" applyAlignment="1">
      <alignment horizontal="left" vertical="top" wrapText="1"/>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10" xfId="0" applyFont="1" applyFill="1" applyBorder="1" applyAlignment="1">
      <alignment horizontal="center" vertical="center"/>
    </xf>
    <xf numFmtId="49" fontId="13" fillId="5" borderId="4" xfId="3" applyNumberFormat="1" applyFont="1" applyFill="1" applyBorder="1" applyAlignment="1">
      <alignment horizontal="left" vertical="top" wrapText="1"/>
    </xf>
    <xf numFmtId="49" fontId="13" fillId="5" borderId="11" xfId="3" applyNumberFormat="1" applyFont="1" applyFill="1" applyBorder="1" applyAlignment="1">
      <alignment horizontal="left" vertical="top" wrapText="1"/>
    </xf>
    <xf numFmtId="0" fontId="6" fillId="3" borderId="6" xfId="0" applyFont="1" applyFill="1" applyBorder="1" applyAlignment="1">
      <alignment vertical="center" wrapText="1"/>
    </xf>
  </cellXfs>
  <cellStyles count="4">
    <cellStyle name="Link" xfId="2" builtinId="8"/>
    <cellStyle name="Standard" xfId="0" builtinId="0"/>
    <cellStyle name="Standard 2" xfId="1" xr:uid="{00000000-0005-0000-0000-000002000000}"/>
    <cellStyle name="Standard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Hauptnutzungen (in Hektaren)</a:t>
            </a:r>
          </a:p>
        </c:rich>
      </c:tx>
      <c:overlay val="0"/>
    </c:title>
    <c:autoTitleDeleted val="0"/>
    <c:plotArea>
      <c:layout/>
      <c:barChart>
        <c:barDir val="bar"/>
        <c:grouping val="clustered"/>
        <c:varyColors val="0"/>
        <c:ser>
          <c:idx val="0"/>
          <c:order val="0"/>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1-BE75-4D12-8C28-1FAD3B41CE0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Statistik_Hauptnutzung!$C$2:$C$10</c:f>
              <c:numCache>
                <c:formatCode>#,##0</c:formatCode>
                <c:ptCount val="9"/>
                <c:pt idx="0">
                  <c:v>9704.6772027225197</c:v>
                </c:pt>
                <c:pt idx="1">
                  <c:v>3345.3124446810302</c:v>
                </c:pt>
                <c:pt idx="2">
                  <c:v>2250.5319014551301</c:v>
                </c:pt>
                <c:pt idx="3">
                  <c:v>2503.4920954642798</c:v>
                </c:pt>
                <c:pt idx="4">
                  <c:v>2179.7476656691301</c:v>
                </c:pt>
                <c:pt idx="5">
                  <c:v>518.78943458697199</c:v>
                </c:pt>
                <c:pt idx="6">
                  <c:v>123.46186634394799</c:v>
                </c:pt>
                <c:pt idx="7">
                  <c:v>559.96344491672096</c:v>
                </c:pt>
                <c:pt idx="8" formatCode="General">
                  <c:v>0</c:v>
                </c:pt>
              </c:numCache>
            </c:numRef>
          </c:val>
          <c:extLst>
            <c:ext xmlns:c16="http://schemas.microsoft.com/office/drawing/2014/chart" uri="{C3380CC4-5D6E-409C-BE32-E72D297353CC}">
              <c16:uniqueId val="{00000000-BE75-4D12-8C28-1FAD3B41CE08}"/>
            </c:ext>
          </c:extLst>
        </c:ser>
        <c:dLbls>
          <c:showLegendKey val="0"/>
          <c:showVal val="0"/>
          <c:showCatName val="0"/>
          <c:showSerName val="0"/>
          <c:showPercent val="0"/>
          <c:showBubbleSize val="0"/>
        </c:dLbls>
        <c:gapWidth val="70"/>
        <c:axId val="865355608"/>
        <c:axId val="865353312"/>
      </c:barChart>
      <c:catAx>
        <c:axId val="865355608"/>
        <c:scaling>
          <c:orientation val="maxMin"/>
        </c:scaling>
        <c:delete val="0"/>
        <c:axPos val="l"/>
        <c:numFmt formatCode="General" sourceLinked="1"/>
        <c:majorTickMark val="out"/>
        <c:minorTickMark val="none"/>
        <c:tickLblPos val="nextTo"/>
        <c:crossAx val="865353312"/>
        <c:crosses val="autoZero"/>
        <c:auto val="1"/>
        <c:lblAlgn val="ctr"/>
        <c:lblOffset val="100"/>
        <c:noMultiLvlLbl val="0"/>
      </c:catAx>
      <c:valAx>
        <c:axId val="865353312"/>
        <c:scaling>
          <c:orientation val="minMax"/>
        </c:scaling>
        <c:delete val="0"/>
        <c:axPos val="t"/>
        <c:majorGridlines/>
        <c:numFmt formatCode="#,##0" sourceLinked="1"/>
        <c:majorTickMark val="out"/>
        <c:minorTickMark val="none"/>
        <c:tickLblPos val="high"/>
        <c:crossAx val="865355608"/>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Erschliessung der Bauzonen mit dem öffentlichen Verkehr nach Hauptnutzungen (in Hektaren)</a:t>
            </a:r>
          </a:p>
        </c:rich>
      </c:tx>
      <c:overlay val="0"/>
    </c:title>
    <c:autoTitleDeleted val="0"/>
    <c:plotArea>
      <c:layout/>
      <c:barChart>
        <c:barDir val="bar"/>
        <c:grouping val="stacked"/>
        <c:varyColors val="0"/>
        <c:ser>
          <c:idx val="0"/>
          <c:order val="0"/>
          <c:tx>
            <c:v>Sehr gute Erschliessung (A)</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Analyse_Erschliessung_oeV!$C$2:$C$10</c:f>
              <c:numCache>
                <c:formatCode>#,##0</c:formatCode>
                <c:ptCount val="9"/>
                <c:pt idx="0">
                  <c:v>208.22023994536801</c:v>
                </c:pt>
                <c:pt idx="1">
                  <c:v>56.200906373301194</c:v>
                </c:pt>
                <c:pt idx="2">
                  <c:v>145.647563448792</c:v>
                </c:pt>
                <c:pt idx="3">
                  <c:v>138.130945379228</c:v>
                </c:pt>
                <c:pt idx="4">
                  <c:v>103.395394228835</c:v>
                </c:pt>
                <c:pt idx="5">
                  <c:v>31.147469575047499</c:v>
                </c:pt>
                <c:pt idx="6">
                  <c:v>2.1711241856910899</c:v>
                </c:pt>
                <c:pt idx="7">
                  <c:v>50.785071417795599</c:v>
                </c:pt>
                <c:pt idx="8" formatCode="General">
                  <c:v>0</c:v>
                </c:pt>
              </c:numCache>
            </c:numRef>
          </c:val>
          <c:extLst>
            <c:ext xmlns:c16="http://schemas.microsoft.com/office/drawing/2014/chart" uri="{C3380CC4-5D6E-409C-BE32-E72D297353CC}">
              <c16:uniqueId val="{00000000-873C-40F9-84AB-8CA1AE80A4D9}"/>
            </c:ext>
          </c:extLst>
        </c:ser>
        <c:ser>
          <c:idx val="1"/>
          <c:order val="1"/>
          <c:tx>
            <c:v>Gute Erschliessung (B) </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Analyse_Erschliessung_oeV!$D$2:$D$10</c:f>
              <c:numCache>
                <c:formatCode>#,##0</c:formatCode>
                <c:ptCount val="9"/>
                <c:pt idx="0">
                  <c:v>1256.10586882899</c:v>
                </c:pt>
                <c:pt idx="1">
                  <c:v>286.41154024987202</c:v>
                </c:pt>
                <c:pt idx="2">
                  <c:v>464.73214539419803</c:v>
                </c:pt>
                <c:pt idx="3">
                  <c:v>354.16767882490598</c:v>
                </c:pt>
                <c:pt idx="4">
                  <c:v>369.86189714501</c:v>
                </c:pt>
                <c:pt idx="5">
                  <c:v>88.786380143771595</c:v>
                </c:pt>
                <c:pt idx="6">
                  <c:v>7.6201356471804207</c:v>
                </c:pt>
                <c:pt idx="7">
                  <c:v>123.98179156787701</c:v>
                </c:pt>
                <c:pt idx="8" formatCode="General">
                  <c:v>0</c:v>
                </c:pt>
              </c:numCache>
            </c:numRef>
          </c:val>
          <c:extLst>
            <c:ext xmlns:c16="http://schemas.microsoft.com/office/drawing/2014/chart" uri="{C3380CC4-5D6E-409C-BE32-E72D297353CC}">
              <c16:uniqueId val="{00000001-873C-40F9-84AB-8CA1AE80A4D9}"/>
            </c:ext>
          </c:extLst>
        </c:ser>
        <c:ser>
          <c:idx val="2"/>
          <c:order val="2"/>
          <c:tx>
            <c:v>Mittelmässige Erschliessung (C)</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Analyse_Erschliessung_oeV!$E$2:$E$10</c:f>
              <c:numCache>
                <c:formatCode>#,##0</c:formatCode>
                <c:ptCount val="9"/>
                <c:pt idx="0">
                  <c:v>2837.13335782578</c:v>
                </c:pt>
                <c:pt idx="1">
                  <c:v>844.35336054446998</c:v>
                </c:pt>
                <c:pt idx="2">
                  <c:v>741.78659333343899</c:v>
                </c:pt>
                <c:pt idx="3">
                  <c:v>655.592544531724</c:v>
                </c:pt>
                <c:pt idx="4">
                  <c:v>618.64550474925602</c:v>
                </c:pt>
                <c:pt idx="5">
                  <c:v>165.79563119252199</c:v>
                </c:pt>
                <c:pt idx="6">
                  <c:v>42.2056879331235</c:v>
                </c:pt>
                <c:pt idx="7">
                  <c:v>168.558049938256</c:v>
                </c:pt>
                <c:pt idx="8" formatCode="General">
                  <c:v>0</c:v>
                </c:pt>
              </c:numCache>
            </c:numRef>
          </c:val>
          <c:extLst>
            <c:ext xmlns:c16="http://schemas.microsoft.com/office/drawing/2014/chart" uri="{C3380CC4-5D6E-409C-BE32-E72D297353CC}">
              <c16:uniqueId val="{00000002-873C-40F9-84AB-8CA1AE80A4D9}"/>
            </c:ext>
          </c:extLst>
        </c:ser>
        <c:ser>
          <c:idx val="3"/>
          <c:order val="3"/>
          <c:tx>
            <c:v>Geringe Erschliessung (D)</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Analyse_Erschliessung_oeV!$F$2:$F$10</c:f>
              <c:numCache>
                <c:formatCode>#,##0</c:formatCode>
                <c:ptCount val="9"/>
                <c:pt idx="0">
                  <c:v>3662.5019527170798</c:v>
                </c:pt>
                <c:pt idx="1">
                  <c:v>955.871685236551</c:v>
                </c:pt>
                <c:pt idx="2">
                  <c:v>668.43818712868108</c:v>
                </c:pt>
                <c:pt idx="3">
                  <c:v>1068.9992376299699</c:v>
                </c:pt>
                <c:pt idx="4">
                  <c:v>727.12032422285904</c:v>
                </c:pt>
                <c:pt idx="5">
                  <c:v>161.68055431940701</c:v>
                </c:pt>
                <c:pt idx="6">
                  <c:v>44.418179435498999</c:v>
                </c:pt>
                <c:pt idx="7">
                  <c:v>162.34228020949001</c:v>
                </c:pt>
                <c:pt idx="8" formatCode="General">
                  <c:v>0</c:v>
                </c:pt>
              </c:numCache>
            </c:numRef>
          </c:val>
          <c:extLst>
            <c:ext xmlns:c16="http://schemas.microsoft.com/office/drawing/2014/chart" uri="{C3380CC4-5D6E-409C-BE32-E72D297353CC}">
              <c16:uniqueId val="{00000003-873C-40F9-84AB-8CA1AE80A4D9}"/>
            </c:ext>
          </c:extLst>
        </c:ser>
        <c:ser>
          <c:idx val="4"/>
          <c:order val="4"/>
          <c:tx>
            <c:v>Marginale oder keine Erschliessung (-)</c:v>
          </c:tx>
          <c:invertIfNegative val="0"/>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Analyse_Erschliessung_oeV!$G$2:$G$10</c:f>
              <c:numCache>
                <c:formatCode>#,##0</c:formatCode>
                <c:ptCount val="9"/>
                <c:pt idx="0">
                  <c:v>1740.71578340527</c:v>
                </c:pt>
                <c:pt idx="1">
                  <c:v>1202.47495227683</c:v>
                </c:pt>
                <c:pt idx="2">
                  <c:v>229.92741215004799</c:v>
                </c:pt>
                <c:pt idx="3">
                  <c:v>286.601689098441</c:v>
                </c:pt>
                <c:pt idx="4">
                  <c:v>360.72454532317698</c:v>
                </c:pt>
                <c:pt idx="5">
                  <c:v>71.379399356224297</c:v>
                </c:pt>
                <c:pt idx="6">
                  <c:v>27.046739142458001</c:v>
                </c:pt>
                <c:pt idx="7">
                  <c:v>54.296251783302708</c:v>
                </c:pt>
                <c:pt idx="8" formatCode="General">
                  <c:v>0</c:v>
                </c:pt>
              </c:numCache>
            </c:numRef>
          </c:val>
          <c:extLst>
            <c:ext xmlns:c16="http://schemas.microsoft.com/office/drawing/2014/chart" uri="{C3380CC4-5D6E-409C-BE32-E72D297353CC}">
              <c16:uniqueId val="{00000004-873C-40F9-84AB-8CA1AE80A4D9}"/>
            </c:ext>
          </c:extLst>
        </c:ser>
        <c:dLbls>
          <c:showLegendKey val="0"/>
          <c:showVal val="0"/>
          <c:showCatName val="0"/>
          <c:showSerName val="0"/>
          <c:showPercent val="0"/>
          <c:showBubbleSize val="0"/>
        </c:dLbls>
        <c:gapWidth val="50"/>
        <c:overlap val="100"/>
        <c:axId val="876172720"/>
        <c:axId val="876173048"/>
      </c:barChart>
      <c:catAx>
        <c:axId val="876172720"/>
        <c:scaling>
          <c:orientation val="maxMin"/>
        </c:scaling>
        <c:delete val="0"/>
        <c:axPos val="l"/>
        <c:numFmt formatCode="General" sourceLinked="1"/>
        <c:majorTickMark val="out"/>
        <c:minorTickMark val="none"/>
        <c:tickLblPos val="nextTo"/>
        <c:crossAx val="876173048"/>
        <c:crosses val="autoZero"/>
        <c:auto val="1"/>
        <c:lblAlgn val="ctr"/>
        <c:lblOffset val="100"/>
        <c:noMultiLvlLbl val="0"/>
      </c:catAx>
      <c:valAx>
        <c:axId val="876173048"/>
        <c:scaling>
          <c:orientation val="minMax"/>
        </c:scaling>
        <c:delete val="0"/>
        <c:axPos val="t"/>
        <c:majorGridlines/>
        <c:numFmt formatCode="#,##0" sourceLinked="1"/>
        <c:majorTickMark val="out"/>
        <c:minorTickMark val="none"/>
        <c:tickLblPos val="high"/>
        <c:crossAx val="876172720"/>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Erschliessung der Bauzonen mit dem öffentlichen Verkehr nach Hauptnutzungen (in Prozenten)</a:t>
            </a:r>
          </a:p>
        </c:rich>
      </c:tx>
      <c:overlay val="0"/>
    </c:title>
    <c:autoTitleDeleted val="0"/>
    <c:plotArea>
      <c:layout/>
      <c:barChart>
        <c:barDir val="bar"/>
        <c:grouping val="percentStacked"/>
        <c:varyColors val="0"/>
        <c:ser>
          <c:idx val="0"/>
          <c:order val="0"/>
          <c:tx>
            <c:v>Sehr gute Erschliessung (A)</c:v>
          </c:tx>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5-88CA-4ABA-8CB5-79BE1A5CEC69}"/>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Analyse_Erschliessung_oeV!$H$2:$H$10</c:f>
              <c:numCache>
                <c:formatCode>0%</c:formatCode>
                <c:ptCount val="9"/>
                <c:pt idx="0">
                  <c:v>2.14556585031963E-2</c:v>
                </c:pt>
                <c:pt idx="1">
                  <c:v>1.679989755894384E-2</c:v>
                </c:pt>
                <c:pt idx="2">
                  <c:v>6.4716951292544941E-2</c:v>
                </c:pt>
                <c:pt idx="3">
                  <c:v>5.5175307175720008E-2</c:v>
                </c:pt>
                <c:pt idx="4">
                  <c:v>4.7434570458454769E-2</c:v>
                </c:pt>
                <c:pt idx="5">
                  <c:v>6.0038750788834326E-2</c:v>
                </c:pt>
                <c:pt idx="6">
                  <c:v>1.7585382839123476E-2</c:v>
                </c:pt>
                <c:pt idx="7">
                  <c:v>9.0693547728545792E-2</c:v>
                </c:pt>
                <c:pt idx="8" formatCode="General">
                  <c:v>0</c:v>
                </c:pt>
              </c:numCache>
            </c:numRef>
          </c:val>
          <c:extLst>
            <c:ext xmlns:c16="http://schemas.microsoft.com/office/drawing/2014/chart" uri="{C3380CC4-5D6E-409C-BE32-E72D297353CC}">
              <c16:uniqueId val="{00000000-88CA-4ABA-8CB5-79BE1A5CEC69}"/>
            </c:ext>
          </c:extLst>
        </c:ser>
        <c:ser>
          <c:idx val="1"/>
          <c:order val="1"/>
          <c:tx>
            <c:v>Gute Erschliessung (B)</c:v>
          </c:tx>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6-88CA-4ABA-8CB5-79BE1A5CEC69}"/>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Analyse_Erschliessung_oeV!$I$2:$I$10</c:f>
              <c:numCache>
                <c:formatCode>0%</c:formatCode>
                <c:ptCount val="9"/>
                <c:pt idx="0">
                  <c:v>0.12943303961481689</c:v>
                </c:pt>
                <c:pt idx="1">
                  <c:v>8.5615781780042782E-2</c:v>
                </c:pt>
                <c:pt idx="2">
                  <c:v>0.20649880372444829</c:v>
                </c:pt>
                <c:pt idx="3">
                  <c:v>0.14146946158391049</c:v>
                </c:pt>
                <c:pt idx="4">
                  <c:v>0.1696810612394761</c:v>
                </c:pt>
                <c:pt idx="5">
                  <c:v>0.17114145783338428</c:v>
                </c:pt>
                <c:pt idx="6">
                  <c:v>6.1720560954031826E-2</c:v>
                </c:pt>
                <c:pt idx="7">
                  <c:v>0.22141050937051035</c:v>
                </c:pt>
                <c:pt idx="8" formatCode="General">
                  <c:v>0</c:v>
                </c:pt>
              </c:numCache>
            </c:numRef>
          </c:val>
          <c:extLst>
            <c:ext xmlns:c16="http://schemas.microsoft.com/office/drawing/2014/chart" uri="{C3380CC4-5D6E-409C-BE32-E72D297353CC}">
              <c16:uniqueId val="{00000001-88CA-4ABA-8CB5-79BE1A5CEC69}"/>
            </c:ext>
          </c:extLst>
        </c:ser>
        <c:ser>
          <c:idx val="2"/>
          <c:order val="2"/>
          <c:tx>
            <c:v>Mittelmässige Erschliessung (C)</c:v>
          </c:tx>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7-88CA-4ABA-8CB5-79BE1A5CEC69}"/>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Analyse_Erschliessung_oeV!$J$2:$J$10</c:f>
              <c:numCache>
                <c:formatCode>0%</c:formatCode>
                <c:ptCount val="9"/>
                <c:pt idx="0">
                  <c:v>0.29234700944302083</c:v>
                </c:pt>
                <c:pt idx="1">
                  <c:v>0.25239895361253145</c:v>
                </c:pt>
                <c:pt idx="2">
                  <c:v>0.32960501153252336</c:v>
                </c:pt>
                <c:pt idx="3">
                  <c:v>0.26187122608435692</c:v>
                </c:pt>
                <c:pt idx="4">
                  <c:v>0.28381519314959086</c:v>
                </c:pt>
                <c:pt idx="5">
                  <c:v>0.3195817419152302</c:v>
                </c:pt>
                <c:pt idx="6">
                  <c:v>0.34185201619699163</c:v>
                </c:pt>
                <c:pt idx="7">
                  <c:v>0.30101616715949059</c:v>
                </c:pt>
                <c:pt idx="8" formatCode="General">
                  <c:v>0</c:v>
                </c:pt>
              </c:numCache>
            </c:numRef>
          </c:val>
          <c:extLst>
            <c:ext xmlns:c16="http://schemas.microsoft.com/office/drawing/2014/chart" uri="{C3380CC4-5D6E-409C-BE32-E72D297353CC}">
              <c16:uniqueId val="{00000002-88CA-4ABA-8CB5-79BE1A5CEC69}"/>
            </c:ext>
          </c:extLst>
        </c:ser>
        <c:ser>
          <c:idx val="3"/>
          <c:order val="3"/>
          <c:tx>
            <c:v>Geringe Erschliessung (D)</c:v>
          </c:tx>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8-88CA-4ABA-8CB5-79BE1A5CEC69}"/>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Analyse_Erschliessung_oeV!$K$2:$K$10</c:f>
              <c:numCache>
                <c:formatCode>0%</c:formatCode>
                <c:ptCount val="9"/>
                <c:pt idx="0">
                  <c:v>0.37739554610735793</c:v>
                </c:pt>
                <c:pt idx="1">
                  <c:v>0.28573465140942717</c:v>
                </c:pt>
                <c:pt idx="2">
                  <c:v>0.29701342455820318</c:v>
                </c:pt>
                <c:pt idx="3">
                  <c:v>0.427003240620069</c:v>
                </c:pt>
                <c:pt idx="4">
                  <c:v>0.33358004491756077</c:v>
                </c:pt>
                <c:pt idx="5">
                  <c:v>0.31164966658992765</c:v>
                </c:pt>
                <c:pt idx="6">
                  <c:v>0.35977246052440626</c:v>
                </c:pt>
                <c:pt idx="7">
                  <c:v>0.28991585376369311</c:v>
                </c:pt>
                <c:pt idx="8" formatCode="General">
                  <c:v>0</c:v>
                </c:pt>
              </c:numCache>
            </c:numRef>
          </c:val>
          <c:extLst>
            <c:ext xmlns:c16="http://schemas.microsoft.com/office/drawing/2014/chart" uri="{C3380CC4-5D6E-409C-BE32-E72D297353CC}">
              <c16:uniqueId val="{00000003-88CA-4ABA-8CB5-79BE1A5CEC69}"/>
            </c:ext>
          </c:extLst>
        </c:ser>
        <c:ser>
          <c:idx val="4"/>
          <c:order val="4"/>
          <c:tx>
            <c:v>Marginale oder keine Erschliessung (-)</c:v>
          </c:tx>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9-88CA-4ABA-8CB5-79BE1A5CEC69}"/>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Analyse_Erschliessung_oeV!$B$2:$B$10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Analyse_Erschliessung_oeV!$L$2:$L$10</c:f>
              <c:numCache>
                <c:formatCode>0%</c:formatCode>
                <c:ptCount val="9"/>
                <c:pt idx="0">
                  <c:v>0.17936874633160813</c:v>
                </c:pt>
                <c:pt idx="1">
                  <c:v>0.35945071563905479</c:v>
                </c:pt>
                <c:pt idx="2">
                  <c:v>0.10216580889228036</c:v>
                </c:pt>
                <c:pt idx="3">
                  <c:v>0.11448076453594359</c:v>
                </c:pt>
                <c:pt idx="4">
                  <c:v>0.16548913023491735</c:v>
                </c:pt>
                <c:pt idx="5">
                  <c:v>0.13758838287262365</c:v>
                </c:pt>
                <c:pt idx="6">
                  <c:v>0.21906957948544678</c:v>
                </c:pt>
                <c:pt idx="7">
                  <c:v>9.6963921977760048E-2</c:v>
                </c:pt>
                <c:pt idx="8" formatCode="General">
                  <c:v>0</c:v>
                </c:pt>
              </c:numCache>
            </c:numRef>
          </c:val>
          <c:extLst>
            <c:ext xmlns:c16="http://schemas.microsoft.com/office/drawing/2014/chart" uri="{C3380CC4-5D6E-409C-BE32-E72D297353CC}">
              <c16:uniqueId val="{00000004-88CA-4ABA-8CB5-79BE1A5CEC69}"/>
            </c:ext>
          </c:extLst>
        </c:ser>
        <c:dLbls>
          <c:showLegendKey val="0"/>
          <c:showVal val="0"/>
          <c:showCatName val="0"/>
          <c:showSerName val="0"/>
          <c:showPercent val="0"/>
          <c:showBubbleSize val="0"/>
        </c:dLbls>
        <c:gapWidth val="50"/>
        <c:overlap val="100"/>
        <c:axId val="702588784"/>
        <c:axId val="702590424"/>
      </c:barChart>
      <c:catAx>
        <c:axId val="702588784"/>
        <c:scaling>
          <c:orientation val="maxMin"/>
        </c:scaling>
        <c:delete val="0"/>
        <c:axPos val="l"/>
        <c:numFmt formatCode="General" sourceLinked="1"/>
        <c:majorTickMark val="out"/>
        <c:minorTickMark val="none"/>
        <c:tickLblPos val="nextTo"/>
        <c:crossAx val="702590424"/>
        <c:crosses val="autoZero"/>
        <c:auto val="1"/>
        <c:lblAlgn val="ctr"/>
        <c:lblOffset val="100"/>
        <c:noMultiLvlLbl val="0"/>
      </c:catAx>
      <c:valAx>
        <c:axId val="702590424"/>
        <c:scaling>
          <c:orientation val="minMax"/>
        </c:scaling>
        <c:delete val="0"/>
        <c:axPos val="t"/>
        <c:majorGridlines/>
        <c:numFmt formatCode="0%" sourceLinked="1"/>
        <c:majorTickMark val="out"/>
        <c:minorTickMark val="none"/>
        <c:tickLblPos val="high"/>
        <c:crossAx val="702588784"/>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Hauptnutzungen, 2017 und 2022 (in Hektaren)</a:t>
            </a:r>
          </a:p>
        </c:rich>
      </c:tx>
      <c:overlay val="0"/>
    </c:title>
    <c:autoTitleDeleted val="0"/>
    <c:plotArea>
      <c:layout/>
      <c:barChart>
        <c:barDir val="bar"/>
        <c:grouping val="clustered"/>
        <c:varyColors val="0"/>
        <c:ser>
          <c:idx val="0"/>
          <c:order val="0"/>
          <c:tx>
            <c:v>Fläche der Bauzonen 2017</c:v>
          </c:tx>
          <c:invertIfNegative val="0"/>
          <c:dLbls>
            <c:dLbl>
              <c:idx val="7"/>
              <c:delete val="1"/>
              <c:extLst>
                <c:ext xmlns:c15="http://schemas.microsoft.com/office/drawing/2012/chart" uri="{CE6537A1-D6FC-4f65-9D91-7224C49458BB}"/>
                <c:ext xmlns:c16="http://schemas.microsoft.com/office/drawing/2014/chart" uri="{C3380CC4-5D6E-409C-BE32-E72D297353CC}">
                  <c16:uniqueId val="{00000002-A90D-47A0-ACFF-D2036F4D065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Vergleich_2017_2022!$B$2:$B$10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Vergleich_2017_2022!$C$2:$C$10</c:f>
              <c:numCache>
                <c:formatCode>#,##0</c:formatCode>
                <c:ptCount val="9"/>
                <c:pt idx="0">
                  <c:v>9714.1262939999997</c:v>
                </c:pt>
                <c:pt idx="1">
                  <c:v>3378.7766310000002</c:v>
                </c:pt>
                <c:pt idx="2">
                  <c:v>2247.288779</c:v>
                </c:pt>
                <c:pt idx="3">
                  <c:v>2418.5828190000002</c:v>
                </c:pt>
                <c:pt idx="4">
                  <c:v>2200.9913120000001</c:v>
                </c:pt>
                <c:pt idx="5">
                  <c:v>460.39866789999996</c:v>
                </c:pt>
                <c:pt idx="6">
                  <c:v>97.263925159999999</c:v>
                </c:pt>
                <c:pt idx="7" formatCode="General">
                  <c:v>0</c:v>
                </c:pt>
                <c:pt idx="8">
                  <c:v>72.15121916999999</c:v>
                </c:pt>
              </c:numCache>
            </c:numRef>
          </c:val>
          <c:extLst>
            <c:ext xmlns:c16="http://schemas.microsoft.com/office/drawing/2014/chart" uri="{C3380CC4-5D6E-409C-BE32-E72D297353CC}">
              <c16:uniqueId val="{00000000-A90D-47A0-ACFF-D2036F4D065F}"/>
            </c:ext>
          </c:extLst>
        </c:ser>
        <c:ser>
          <c:idx val="1"/>
          <c:order val="1"/>
          <c:tx>
            <c:v>Fläche der Bauzonen 2022</c:v>
          </c:tx>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3-A90D-47A0-ACFF-D2036F4D065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Vergleich_2017_2022!$B$2:$B$10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Vergleich_2017_2022!$D$2:$D$10</c:f>
              <c:numCache>
                <c:formatCode>#,##0</c:formatCode>
                <c:ptCount val="9"/>
                <c:pt idx="0">
                  <c:v>9704.6772027225197</c:v>
                </c:pt>
                <c:pt idx="1">
                  <c:v>3345.3124446810302</c:v>
                </c:pt>
                <c:pt idx="2">
                  <c:v>2250.5319014551301</c:v>
                </c:pt>
                <c:pt idx="3">
                  <c:v>2503.4920954642798</c:v>
                </c:pt>
                <c:pt idx="4">
                  <c:v>2179.7476656691301</c:v>
                </c:pt>
                <c:pt idx="5">
                  <c:v>518.78943458697199</c:v>
                </c:pt>
                <c:pt idx="6">
                  <c:v>123.46186634394799</c:v>
                </c:pt>
                <c:pt idx="7">
                  <c:v>559.96344491672096</c:v>
                </c:pt>
                <c:pt idx="8" formatCode="General">
                  <c:v>0</c:v>
                </c:pt>
              </c:numCache>
            </c:numRef>
          </c:val>
          <c:extLst>
            <c:ext xmlns:c16="http://schemas.microsoft.com/office/drawing/2014/chart" uri="{C3380CC4-5D6E-409C-BE32-E72D297353CC}">
              <c16:uniqueId val="{00000001-A90D-47A0-ACFF-D2036F4D065F}"/>
            </c:ext>
          </c:extLst>
        </c:ser>
        <c:dLbls>
          <c:showLegendKey val="0"/>
          <c:showVal val="0"/>
          <c:showCatName val="0"/>
          <c:showSerName val="0"/>
          <c:showPercent val="0"/>
          <c:showBubbleSize val="0"/>
        </c:dLbls>
        <c:gapWidth val="50"/>
        <c:axId val="697364904"/>
        <c:axId val="697366216"/>
      </c:barChart>
      <c:catAx>
        <c:axId val="697364904"/>
        <c:scaling>
          <c:orientation val="maxMin"/>
        </c:scaling>
        <c:delete val="0"/>
        <c:axPos val="l"/>
        <c:numFmt formatCode="General" sourceLinked="1"/>
        <c:majorTickMark val="out"/>
        <c:minorTickMark val="none"/>
        <c:tickLblPos val="nextTo"/>
        <c:crossAx val="697366216"/>
        <c:crosses val="autoZero"/>
        <c:auto val="1"/>
        <c:lblAlgn val="ctr"/>
        <c:lblOffset val="100"/>
        <c:noMultiLvlLbl val="0"/>
      </c:catAx>
      <c:valAx>
        <c:axId val="697366216"/>
        <c:scaling>
          <c:orientation val="minMax"/>
        </c:scaling>
        <c:delete val="0"/>
        <c:axPos val="t"/>
        <c:majorGridlines/>
        <c:numFmt formatCode="#,##0" sourceLinked="1"/>
        <c:majorTickMark val="out"/>
        <c:minorTickMark val="none"/>
        <c:tickLblPos val="high"/>
        <c:crossAx val="697364904"/>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de-CH" sz="1000"/>
              <a:t>Fläche der Bauzonen nach Hauptnutzungen (in Prozenten)</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hade val="44000"/>
                </a:schemeClr>
              </a:solidFill>
              <a:ln>
                <a:noFill/>
              </a:ln>
              <a:effectLst/>
            </c:spPr>
            <c:extLst>
              <c:ext xmlns:c16="http://schemas.microsoft.com/office/drawing/2014/chart" uri="{C3380CC4-5D6E-409C-BE32-E72D297353CC}">
                <c16:uniqueId val="{00000001-B4C5-4F38-804E-E676F12AE767}"/>
              </c:ext>
            </c:extLst>
          </c:dPt>
          <c:dPt>
            <c:idx val="1"/>
            <c:bubble3D val="0"/>
            <c:spPr>
              <a:solidFill>
                <a:schemeClr val="accent1">
                  <a:shade val="58000"/>
                </a:schemeClr>
              </a:solidFill>
              <a:ln>
                <a:noFill/>
              </a:ln>
              <a:effectLst/>
            </c:spPr>
            <c:extLst>
              <c:ext xmlns:c16="http://schemas.microsoft.com/office/drawing/2014/chart" uri="{C3380CC4-5D6E-409C-BE32-E72D297353CC}">
                <c16:uniqueId val="{00000002-B4C5-4F38-804E-E676F12AE767}"/>
              </c:ext>
            </c:extLst>
          </c:dPt>
          <c:dPt>
            <c:idx val="2"/>
            <c:bubble3D val="0"/>
            <c:spPr>
              <a:solidFill>
                <a:schemeClr val="accent1">
                  <a:shade val="72000"/>
                </a:schemeClr>
              </a:solidFill>
              <a:ln>
                <a:noFill/>
              </a:ln>
              <a:effectLst/>
            </c:spPr>
            <c:extLst>
              <c:ext xmlns:c16="http://schemas.microsoft.com/office/drawing/2014/chart" uri="{C3380CC4-5D6E-409C-BE32-E72D297353CC}">
                <c16:uniqueId val="{00000003-B4C5-4F38-804E-E676F12AE767}"/>
              </c:ext>
            </c:extLst>
          </c:dPt>
          <c:dPt>
            <c:idx val="3"/>
            <c:bubble3D val="0"/>
            <c:spPr>
              <a:solidFill>
                <a:schemeClr val="accent1">
                  <a:shade val="86000"/>
                </a:schemeClr>
              </a:solidFill>
              <a:ln>
                <a:noFill/>
              </a:ln>
              <a:effectLst/>
            </c:spPr>
            <c:extLst>
              <c:ext xmlns:c16="http://schemas.microsoft.com/office/drawing/2014/chart" uri="{C3380CC4-5D6E-409C-BE32-E72D297353CC}">
                <c16:uniqueId val="{00000004-B4C5-4F38-804E-E676F12AE767}"/>
              </c:ext>
            </c:extLst>
          </c:dPt>
          <c:dPt>
            <c:idx val="4"/>
            <c:bubble3D val="0"/>
            <c:spPr>
              <a:solidFill>
                <a:schemeClr val="accent1"/>
              </a:solidFill>
              <a:ln>
                <a:noFill/>
              </a:ln>
              <a:effectLst/>
            </c:spPr>
            <c:extLst>
              <c:ext xmlns:c16="http://schemas.microsoft.com/office/drawing/2014/chart" uri="{C3380CC4-5D6E-409C-BE32-E72D297353CC}">
                <c16:uniqueId val="{00000009-7469-48BD-88F2-DDDEDE759F62}"/>
              </c:ext>
            </c:extLst>
          </c:dPt>
          <c:dPt>
            <c:idx val="5"/>
            <c:bubble3D val="0"/>
            <c:spPr>
              <a:solidFill>
                <a:schemeClr val="accent1">
                  <a:tint val="86000"/>
                </a:schemeClr>
              </a:solidFill>
              <a:ln>
                <a:noFill/>
              </a:ln>
              <a:effectLst/>
            </c:spPr>
            <c:extLst>
              <c:ext xmlns:c16="http://schemas.microsoft.com/office/drawing/2014/chart" uri="{C3380CC4-5D6E-409C-BE32-E72D297353CC}">
                <c16:uniqueId val="{0000000B-7469-48BD-88F2-DDDEDE759F62}"/>
              </c:ext>
            </c:extLst>
          </c:dPt>
          <c:dPt>
            <c:idx val="6"/>
            <c:bubble3D val="0"/>
            <c:spPr>
              <a:solidFill>
                <a:schemeClr val="accent1">
                  <a:tint val="72000"/>
                </a:schemeClr>
              </a:solidFill>
              <a:ln>
                <a:noFill/>
              </a:ln>
              <a:effectLst/>
            </c:spPr>
            <c:extLst>
              <c:ext xmlns:c16="http://schemas.microsoft.com/office/drawing/2014/chart" uri="{C3380CC4-5D6E-409C-BE32-E72D297353CC}">
                <c16:uniqueId val="{0000000D-7469-48BD-88F2-DDDEDE759F62}"/>
              </c:ext>
            </c:extLst>
          </c:dPt>
          <c:dPt>
            <c:idx val="7"/>
            <c:bubble3D val="0"/>
            <c:spPr>
              <a:solidFill>
                <a:schemeClr val="accent1">
                  <a:tint val="58000"/>
                </a:schemeClr>
              </a:solidFill>
              <a:ln>
                <a:noFill/>
              </a:ln>
              <a:effectLst/>
            </c:spPr>
            <c:extLst>
              <c:ext xmlns:c16="http://schemas.microsoft.com/office/drawing/2014/chart" uri="{C3380CC4-5D6E-409C-BE32-E72D297353CC}">
                <c16:uniqueId val="{0000000F-7469-48BD-88F2-DDDEDE759F62}"/>
              </c:ext>
            </c:extLst>
          </c:dPt>
          <c:dPt>
            <c:idx val="8"/>
            <c:bubble3D val="0"/>
            <c:spPr>
              <a:solidFill>
                <a:schemeClr val="accent1">
                  <a:tint val="44000"/>
                </a:schemeClr>
              </a:solidFill>
              <a:ln>
                <a:noFill/>
              </a:ln>
              <a:effectLst/>
            </c:spPr>
            <c:extLst>
              <c:ext xmlns:c16="http://schemas.microsoft.com/office/drawing/2014/chart" uri="{C3380CC4-5D6E-409C-BE32-E72D297353CC}">
                <c16:uniqueId val="{00000005-B4C5-4F38-804E-E676F12AE767}"/>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1-B4C5-4F38-804E-E676F12AE767}"/>
                </c:ext>
              </c:extLst>
            </c:dLbl>
            <c:dLbl>
              <c:idx val="1"/>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2-B4C5-4F38-804E-E676F12AE767}"/>
                </c:ext>
              </c:extLst>
            </c:dLbl>
            <c:dLbl>
              <c:idx val="2"/>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3-B4C5-4F38-804E-E676F12AE767}"/>
                </c:ext>
              </c:extLst>
            </c:dLbl>
            <c:dLbl>
              <c:idx val="3"/>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4-B4C5-4F38-804E-E676F12AE767}"/>
                </c:ext>
              </c:extLst>
            </c:dLbl>
            <c:dLbl>
              <c:idx val="8"/>
              <c:delete val="1"/>
              <c:extLst>
                <c:ext xmlns:c15="http://schemas.microsoft.com/office/drawing/2012/chart" uri="{CE6537A1-D6FC-4f65-9D91-7224C49458BB}"/>
                <c:ext xmlns:c16="http://schemas.microsoft.com/office/drawing/2014/chart" uri="{C3380CC4-5D6E-409C-BE32-E72D297353CC}">
                  <c16:uniqueId val="{00000005-B4C5-4F38-804E-E676F12AE767}"/>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de-DE"/>
              </a:p>
            </c:txPr>
            <c:showLegendKey val="0"/>
            <c:showVal val="0"/>
            <c:showCatName val="0"/>
            <c:showSerName val="0"/>
            <c:showPercent val="1"/>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extLst>
          </c:dLbls>
          <c:cat>
            <c:strRef>
              <c:f>Statistik_Hauptnutzung!$B$2:$B$10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Statistik_Hauptnutzung!$C$2:$C$10</c:f>
              <c:numCache>
                <c:formatCode>#,##0</c:formatCode>
                <c:ptCount val="9"/>
                <c:pt idx="0">
                  <c:v>9704.6772027225197</c:v>
                </c:pt>
                <c:pt idx="1">
                  <c:v>3345.3124446810302</c:v>
                </c:pt>
                <c:pt idx="2">
                  <c:v>2250.5319014551301</c:v>
                </c:pt>
                <c:pt idx="3">
                  <c:v>2503.4920954642798</c:v>
                </c:pt>
                <c:pt idx="4">
                  <c:v>2179.7476656691301</c:v>
                </c:pt>
                <c:pt idx="5">
                  <c:v>518.78943458697199</c:v>
                </c:pt>
                <c:pt idx="6">
                  <c:v>123.46186634394799</c:v>
                </c:pt>
                <c:pt idx="7">
                  <c:v>559.96344491672096</c:v>
                </c:pt>
                <c:pt idx="8" formatCode="General">
                  <c:v>0</c:v>
                </c:pt>
              </c:numCache>
            </c:numRef>
          </c:val>
          <c:extLst>
            <c:ext xmlns:c16="http://schemas.microsoft.com/office/drawing/2014/chart" uri="{C3380CC4-5D6E-409C-BE32-E72D297353CC}">
              <c16:uniqueId val="{00000000-B4C5-4F38-804E-E676F12AE767}"/>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575763987651323"/>
          <c:y val="0.14803982101356272"/>
          <c:w val="0.32920774220403065"/>
          <c:h val="0.8519601789864372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Fläche der Bauzonen nach Gemeindetypen BFS (in Hektaren)</a:t>
            </a:r>
          </a:p>
        </c:rich>
      </c:tx>
      <c:overlay val="0"/>
    </c:title>
    <c:autoTitleDeleted val="0"/>
    <c:plotArea>
      <c:layout/>
      <c:barChart>
        <c:barDir val="bar"/>
        <c:grouping val="clustered"/>
        <c:varyColors val="0"/>
        <c:ser>
          <c:idx val="0"/>
          <c:order val="0"/>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1-76DC-4381-A464-525A1A0C2EAE}"/>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Statistik_Gemtypen_BFS9!$C$2:$C$10</c:f>
              <c:numCache>
                <c:formatCode>#,##0</c:formatCode>
                <c:ptCount val="9"/>
                <c:pt idx="0">
                  <c:v>1793.2280185803399</c:v>
                </c:pt>
                <c:pt idx="1">
                  <c:v>5625.9307170822703</c:v>
                </c:pt>
                <c:pt idx="2">
                  <c:v>2894.0318272160002</c:v>
                </c:pt>
                <c:pt idx="3">
                  <c:v>2628.6764502895003</c:v>
                </c:pt>
                <c:pt idx="4">
                  <c:v>3133.0437869522602</c:v>
                </c:pt>
                <c:pt idx="5">
                  <c:v>1324.90100636118</c:v>
                </c:pt>
                <c:pt idx="6">
                  <c:v>617.30862269983595</c:v>
                </c:pt>
                <c:pt idx="7">
                  <c:v>3168.85562665833</c:v>
                </c:pt>
                <c:pt idx="8" formatCode="General">
                  <c:v>0</c:v>
                </c:pt>
              </c:numCache>
            </c:numRef>
          </c:val>
          <c:extLst>
            <c:ext xmlns:c16="http://schemas.microsoft.com/office/drawing/2014/chart" uri="{C3380CC4-5D6E-409C-BE32-E72D297353CC}">
              <c16:uniqueId val="{00000000-76DC-4381-A464-525A1A0C2EAE}"/>
            </c:ext>
          </c:extLst>
        </c:ser>
        <c:dLbls>
          <c:showLegendKey val="0"/>
          <c:showVal val="0"/>
          <c:showCatName val="0"/>
          <c:showSerName val="0"/>
          <c:showPercent val="0"/>
          <c:showBubbleSize val="0"/>
        </c:dLbls>
        <c:gapWidth val="70"/>
        <c:axId val="865349048"/>
        <c:axId val="865349704"/>
      </c:barChart>
      <c:catAx>
        <c:axId val="865349048"/>
        <c:scaling>
          <c:orientation val="maxMin"/>
        </c:scaling>
        <c:delete val="0"/>
        <c:axPos val="l"/>
        <c:numFmt formatCode="General" sourceLinked="1"/>
        <c:majorTickMark val="out"/>
        <c:minorTickMark val="none"/>
        <c:tickLblPos val="nextTo"/>
        <c:crossAx val="865349704"/>
        <c:crosses val="autoZero"/>
        <c:auto val="1"/>
        <c:lblAlgn val="ctr"/>
        <c:lblOffset val="100"/>
        <c:noMultiLvlLbl val="0"/>
      </c:catAx>
      <c:valAx>
        <c:axId val="865349704"/>
        <c:scaling>
          <c:orientation val="minMax"/>
        </c:scaling>
        <c:delete val="0"/>
        <c:axPos val="t"/>
        <c:majorGridlines/>
        <c:numFmt formatCode="#,##0" sourceLinked="1"/>
        <c:majorTickMark val="out"/>
        <c:minorTickMark val="none"/>
        <c:tickLblPos val="high"/>
        <c:crossAx val="865349048"/>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Bauzonenfläche pro Einwohner nach Gemeindetypen BFS (in m2/E)</a:t>
            </a:r>
          </a:p>
        </c:rich>
      </c:tx>
      <c:overlay val="0"/>
    </c:title>
    <c:autoTitleDeleted val="0"/>
    <c:plotArea>
      <c:layout/>
      <c:barChart>
        <c:barDir val="bar"/>
        <c:grouping val="clustered"/>
        <c:varyColors val="0"/>
        <c:ser>
          <c:idx val="0"/>
          <c:order val="0"/>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1-F3FC-4331-8686-31798DFC0EB1}"/>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Statistik_Gemtypen_BFS9!$G$2:$G$10</c:f>
              <c:numCache>
                <c:formatCode>#,##0</c:formatCode>
                <c:ptCount val="9"/>
                <c:pt idx="0">
                  <c:v>261.74308046596019</c:v>
                </c:pt>
                <c:pt idx="1">
                  <c:v>251.91561739709081</c:v>
                </c:pt>
                <c:pt idx="2">
                  <c:v>327.79447118702427</c:v>
                </c:pt>
                <c:pt idx="3">
                  <c:v>326.63698327341973</c:v>
                </c:pt>
                <c:pt idx="4">
                  <c:v>345.75332858271372</c:v>
                </c:pt>
                <c:pt idx="5">
                  <c:v>364.05380330315722</c:v>
                </c:pt>
                <c:pt idx="6">
                  <c:v>334.31282030860331</c:v>
                </c:pt>
                <c:pt idx="7">
                  <c:v>416.82854223831345</c:v>
                </c:pt>
                <c:pt idx="8" formatCode="General">
                  <c:v>0</c:v>
                </c:pt>
              </c:numCache>
            </c:numRef>
          </c:val>
          <c:extLst>
            <c:ext xmlns:c16="http://schemas.microsoft.com/office/drawing/2014/chart" uri="{C3380CC4-5D6E-409C-BE32-E72D297353CC}">
              <c16:uniqueId val="{00000000-F3FC-4331-8686-31798DFC0EB1}"/>
            </c:ext>
          </c:extLst>
        </c:ser>
        <c:dLbls>
          <c:showLegendKey val="0"/>
          <c:showVal val="0"/>
          <c:showCatName val="0"/>
          <c:showSerName val="0"/>
          <c:showPercent val="0"/>
          <c:showBubbleSize val="0"/>
        </c:dLbls>
        <c:gapWidth val="70"/>
        <c:axId val="865348064"/>
        <c:axId val="865350360"/>
      </c:barChart>
      <c:catAx>
        <c:axId val="865348064"/>
        <c:scaling>
          <c:orientation val="maxMin"/>
        </c:scaling>
        <c:delete val="0"/>
        <c:axPos val="l"/>
        <c:numFmt formatCode="General" sourceLinked="1"/>
        <c:majorTickMark val="out"/>
        <c:minorTickMark val="none"/>
        <c:tickLblPos val="nextTo"/>
        <c:crossAx val="865350360"/>
        <c:crosses val="autoZero"/>
        <c:auto val="1"/>
        <c:lblAlgn val="ctr"/>
        <c:lblOffset val="100"/>
        <c:noMultiLvlLbl val="0"/>
      </c:catAx>
      <c:valAx>
        <c:axId val="865350360"/>
        <c:scaling>
          <c:orientation val="minMax"/>
        </c:scaling>
        <c:delete val="0"/>
        <c:axPos val="t"/>
        <c:majorGridlines/>
        <c:numFmt formatCode="#,##0" sourceLinked="1"/>
        <c:majorTickMark val="out"/>
        <c:minorTickMark val="none"/>
        <c:tickLblPos val="high"/>
        <c:crossAx val="865348064"/>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Bauzonenfläche pro Einwohner und Beschäftigte nach Gemeindetypen BFS (in m2/E+B)</a:t>
            </a:r>
          </a:p>
        </c:rich>
      </c:tx>
      <c:overlay val="0"/>
    </c:title>
    <c:autoTitleDeleted val="0"/>
    <c:plotArea>
      <c:layout/>
      <c:barChart>
        <c:barDir val="bar"/>
        <c:grouping val="clustered"/>
        <c:varyColors val="0"/>
        <c:ser>
          <c:idx val="0"/>
          <c:order val="0"/>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1-8E1B-40D3-BB25-AFB3990C58C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Statistik_Gemtypen_BFS9!$B$2:$B$10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Statistik_Gemtypen_BFS9!$I$2:$I$10</c:f>
              <c:numCache>
                <c:formatCode>#,##0</c:formatCode>
                <c:ptCount val="9"/>
                <c:pt idx="0">
                  <c:v>172.85458334911027</c:v>
                </c:pt>
                <c:pt idx="1">
                  <c:v>154.05573888195315</c:v>
                </c:pt>
                <c:pt idx="2">
                  <c:v>221.26471403463435</c:v>
                </c:pt>
                <c:pt idx="3">
                  <c:v>225.69558257830343</c:v>
                </c:pt>
                <c:pt idx="4">
                  <c:v>261.86165631261315</c:v>
                </c:pt>
                <c:pt idx="5">
                  <c:v>293.39231284848307</c:v>
                </c:pt>
                <c:pt idx="6">
                  <c:v>214.50713138502883</c:v>
                </c:pt>
                <c:pt idx="7">
                  <c:v>301.54592163239317</c:v>
                </c:pt>
                <c:pt idx="8" formatCode="General">
                  <c:v>0</c:v>
                </c:pt>
              </c:numCache>
            </c:numRef>
          </c:val>
          <c:extLst>
            <c:ext xmlns:c16="http://schemas.microsoft.com/office/drawing/2014/chart" uri="{C3380CC4-5D6E-409C-BE32-E72D297353CC}">
              <c16:uniqueId val="{00000000-8E1B-40D3-BB25-AFB3990C58C5}"/>
            </c:ext>
          </c:extLst>
        </c:ser>
        <c:dLbls>
          <c:showLegendKey val="0"/>
          <c:showVal val="0"/>
          <c:showCatName val="0"/>
          <c:showSerName val="0"/>
          <c:showPercent val="0"/>
          <c:showBubbleSize val="0"/>
        </c:dLbls>
        <c:gapWidth val="70"/>
        <c:axId val="865343472"/>
        <c:axId val="865343800"/>
      </c:barChart>
      <c:catAx>
        <c:axId val="865343472"/>
        <c:scaling>
          <c:orientation val="maxMin"/>
        </c:scaling>
        <c:delete val="0"/>
        <c:axPos val="l"/>
        <c:numFmt formatCode="General" sourceLinked="1"/>
        <c:majorTickMark val="out"/>
        <c:minorTickMark val="none"/>
        <c:tickLblPos val="nextTo"/>
        <c:crossAx val="865343800"/>
        <c:crosses val="autoZero"/>
        <c:auto val="1"/>
        <c:lblAlgn val="ctr"/>
        <c:lblOffset val="100"/>
        <c:noMultiLvlLbl val="0"/>
      </c:catAx>
      <c:valAx>
        <c:axId val="865343800"/>
        <c:scaling>
          <c:orientation val="minMax"/>
        </c:scaling>
        <c:delete val="0"/>
        <c:axPos val="t"/>
        <c:majorGridlines/>
        <c:numFmt formatCode="#,##0" sourceLinked="1"/>
        <c:majorTickMark val="out"/>
        <c:minorTickMark val="none"/>
        <c:tickLblPos val="high"/>
        <c:crossAx val="865343472"/>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Hauptnutzungen (in Hektaren)</a:t>
            </a:r>
          </a:p>
        </c:rich>
      </c:tx>
      <c:overlay val="0"/>
    </c:title>
    <c:autoTitleDeleted val="0"/>
    <c:plotArea>
      <c:layout/>
      <c:barChart>
        <c:barDir val="bar"/>
        <c:grouping val="stacked"/>
        <c:varyColors val="0"/>
        <c:ser>
          <c:idx val="0"/>
          <c:order val="0"/>
          <c:tx>
            <c:v>Überbaut</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Analyse_unüberbaut_Hauptnutzung!$E$2:$E$10</c:f>
              <c:numCache>
                <c:formatCode>#,##0</c:formatCode>
                <c:ptCount val="9"/>
                <c:pt idx="0">
                  <c:v>8732.68918178282</c:v>
                </c:pt>
                <c:pt idx="1">
                  <c:v>2055.2287100885505</c:v>
                </c:pt>
                <c:pt idx="2">
                  <c:v>1914.0845780071711</c:v>
                </c:pt>
                <c:pt idx="3">
                  <c:v>2302.0493062793266</c:v>
                </c:pt>
                <c:pt idx="4">
                  <c:v>2179.7476656691301</c:v>
                </c:pt>
                <c:pt idx="5">
                  <c:v>518.78943458697199</c:v>
                </c:pt>
                <c:pt idx="6">
                  <c:v>123.46186634394799</c:v>
                </c:pt>
                <c:pt idx="7">
                  <c:v>559.96344491672096</c:v>
                </c:pt>
                <c:pt idx="8" formatCode="General">
                  <c:v>0</c:v>
                </c:pt>
              </c:numCache>
            </c:numRef>
          </c:val>
          <c:extLst>
            <c:ext xmlns:c16="http://schemas.microsoft.com/office/drawing/2014/chart" uri="{C3380CC4-5D6E-409C-BE32-E72D297353CC}">
              <c16:uniqueId val="{00000000-90F4-42A8-80D9-6683EA27E658}"/>
            </c:ext>
          </c:extLst>
        </c:ser>
        <c:ser>
          <c:idx val="1"/>
          <c:order val="1"/>
          <c:tx>
            <c:v>Unschärfe</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Analyse_unüberbaut_Hauptnutzung!$F$2:$F$10</c:f>
              <c:numCache>
                <c:formatCode>#,##0</c:formatCode>
                <c:ptCount val="9"/>
                <c:pt idx="0">
                  <c:v>463.75510615776005</c:v>
                </c:pt>
                <c:pt idx="1">
                  <c:v>238.04782870424992</c:v>
                </c:pt>
                <c:pt idx="2">
                  <c:v>155.61825101231898</c:v>
                </c:pt>
                <c:pt idx="3">
                  <c:v>126.0715477669265</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1-90F4-42A8-80D9-6683EA27E658}"/>
            </c:ext>
          </c:extLst>
        </c:ser>
        <c:ser>
          <c:idx val="2"/>
          <c:order val="2"/>
          <c:tx>
            <c:v>Unüberbaut</c:v>
          </c:tx>
          <c:invertIfNegative val="0"/>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Analyse_unüberbaut_Hauptnutzung!$G$2:$G$10</c:f>
              <c:numCache>
                <c:formatCode>#,##0</c:formatCode>
                <c:ptCount val="9"/>
                <c:pt idx="0">
                  <c:v>508.23291478193897</c:v>
                </c:pt>
                <c:pt idx="1">
                  <c:v>1052.03590588823</c:v>
                </c:pt>
                <c:pt idx="2">
                  <c:v>180.82907243564</c:v>
                </c:pt>
                <c:pt idx="3">
                  <c:v>75.3712414180265</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2-90F4-42A8-80D9-6683EA27E658}"/>
            </c:ext>
          </c:extLst>
        </c:ser>
        <c:dLbls>
          <c:showLegendKey val="0"/>
          <c:showVal val="0"/>
          <c:showCatName val="0"/>
          <c:showSerName val="0"/>
          <c:showPercent val="0"/>
          <c:showBubbleSize val="0"/>
        </c:dLbls>
        <c:gapWidth val="50"/>
        <c:overlap val="100"/>
        <c:axId val="871719616"/>
        <c:axId val="871719944"/>
      </c:barChart>
      <c:catAx>
        <c:axId val="871719616"/>
        <c:scaling>
          <c:orientation val="maxMin"/>
        </c:scaling>
        <c:delete val="0"/>
        <c:axPos val="l"/>
        <c:numFmt formatCode="General" sourceLinked="1"/>
        <c:majorTickMark val="out"/>
        <c:minorTickMark val="none"/>
        <c:tickLblPos val="nextTo"/>
        <c:crossAx val="871719944"/>
        <c:crosses val="autoZero"/>
        <c:auto val="1"/>
        <c:lblAlgn val="ctr"/>
        <c:lblOffset val="100"/>
        <c:noMultiLvlLbl val="0"/>
      </c:catAx>
      <c:valAx>
        <c:axId val="871719944"/>
        <c:scaling>
          <c:orientation val="minMax"/>
        </c:scaling>
        <c:delete val="0"/>
        <c:axPos val="t"/>
        <c:majorGridlines/>
        <c:numFmt formatCode="#,##0" sourceLinked="1"/>
        <c:majorTickMark val="out"/>
        <c:minorTickMark val="none"/>
        <c:tickLblPos val="high"/>
        <c:crossAx val="871719616"/>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Hauptnutzungen (in Prozenten)</a:t>
            </a:r>
          </a:p>
        </c:rich>
      </c:tx>
      <c:overlay val="0"/>
    </c:title>
    <c:autoTitleDeleted val="0"/>
    <c:plotArea>
      <c:layout/>
      <c:barChart>
        <c:barDir val="bar"/>
        <c:grouping val="percentStacked"/>
        <c:varyColors val="0"/>
        <c:ser>
          <c:idx val="0"/>
          <c:order val="0"/>
          <c:tx>
            <c:v>Überbaut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7-742E-4230-B375-6D7CF51D1097}"/>
                </c:ext>
              </c:extLst>
            </c:dLbl>
            <c:dLbl>
              <c:idx val="5"/>
              <c:delete val="1"/>
              <c:extLst>
                <c:ext xmlns:c15="http://schemas.microsoft.com/office/drawing/2012/chart" uri="{CE6537A1-D6FC-4f65-9D91-7224C49458BB}"/>
                <c:ext xmlns:c16="http://schemas.microsoft.com/office/drawing/2014/chart" uri="{C3380CC4-5D6E-409C-BE32-E72D297353CC}">
                  <c16:uniqueId val="{00000006-742E-4230-B375-6D7CF51D1097}"/>
                </c:ext>
              </c:extLst>
            </c:dLbl>
            <c:dLbl>
              <c:idx val="6"/>
              <c:delete val="1"/>
              <c:extLst>
                <c:ext xmlns:c15="http://schemas.microsoft.com/office/drawing/2012/chart" uri="{CE6537A1-D6FC-4f65-9D91-7224C49458BB}"/>
                <c:ext xmlns:c16="http://schemas.microsoft.com/office/drawing/2014/chart" uri="{C3380CC4-5D6E-409C-BE32-E72D297353CC}">
                  <c16:uniqueId val="{00000005-742E-4230-B375-6D7CF51D1097}"/>
                </c:ext>
              </c:extLst>
            </c:dLbl>
            <c:dLbl>
              <c:idx val="7"/>
              <c:delete val="1"/>
              <c:extLst>
                <c:ext xmlns:c15="http://schemas.microsoft.com/office/drawing/2012/chart" uri="{CE6537A1-D6FC-4f65-9D91-7224C49458BB}"/>
                <c:ext xmlns:c16="http://schemas.microsoft.com/office/drawing/2014/chart" uri="{C3380CC4-5D6E-409C-BE32-E72D297353CC}">
                  <c16:uniqueId val="{00000004-742E-4230-B375-6D7CF51D1097}"/>
                </c:ext>
              </c:extLst>
            </c:dLbl>
            <c:dLbl>
              <c:idx val="8"/>
              <c:delete val="1"/>
              <c:extLst>
                <c:ext xmlns:c15="http://schemas.microsoft.com/office/drawing/2012/chart" uri="{CE6537A1-D6FC-4f65-9D91-7224C49458BB}"/>
                <c:ext xmlns:c16="http://schemas.microsoft.com/office/drawing/2014/chart" uri="{C3380CC4-5D6E-409C-BE32-E72D297353CC}">
                  <c16:uniqueId val="{00000003-742E-4230-B375-6D7CF51D1097}"/>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Analyse_unüberbaut_Hauptnutzung!$H$2:$H$10</c:f>
              <c:numCache>
                <c:formatCode>0%</c:formatCode>
                <c:ptCount val="9"/>
                <c:pt idx="0">
                  <c:v>0.89984334350997064</c:v>
                </c:pt>
                <c:pt idx="1">
                  <c:v>0.61436076422586983</c:v>
                </c:pt>
                <c:pt idx="2">
                  <c:v>0.85050319738617253</c:v>
                </c:pt>
                <c:pt idx="3">
                  <c:v>0.91953528051879285</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0-742E-4230-B375-6D7CF51D1097}"/>
            </c:ext>
          </c:extLst>
        </c:ser>
        <c:ser>
          <c:idx val="1"/>
          <c:order val="1"/>
          <c:tx>
            <c:v>Unschärfe</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C-742E-4230-B375-6D7CF51D1097}"/>
                </c:ext>
              </c:extLst>
            </c:dLbl>
            <c:dLbl>
              <c:idx val="5"/>
              <c:delete val="1"/>
              <c:extLst>
                <c:ext xmlns:c15="http://schemas.microsoft.com/office/drawing/2012/chart" uri="{CE6537A1-D6FC-4f65-9D91-7224C49458BB}"/>
                <c:ext xmlns:c16="http://schemas.microsoft.com/office/drawing/2014/chart" uri="{C3380CC4-5D6E-409C-BE32-E72D297353CC}">
                  <c16:uniqueId val="{0000000B-742E-4230-B375-6D7CF51D1097}"/>
                </c:ext>
              </c:extLst>
            </c:dLbl>
            <c:dLbl>
              <c:idx val="6"/>
              <c:delete val="1"/>
              <c:extLst>
                <c:ext xmlns:c15="http://schemas.microsoft.com/office/drawing/2012/chart" uri="{CE6537A1-D6FC-4f65-9D91-7224C49458BB}"/>
                <c:ext xmlns:c16="http://schemas.microsoft.com/office/drawing/2014/chart" uri="{C3380CC4-5D6E-409C-BE32-E72D297353CC}">
                  <c16:uniqueId val="{0000000A-742E-4230-B375-6D7CF51D1097}"/>
                </c:ext>
              </c:extLst>
            </c:dLbl>
            <c:dLbl>
              <c:idx val="7"/>
              <c:delete val="1"/>
              <c:extLst>
                <c:ext xmlns:c15="http://schemas.microsoft.com/office/drawing/2012/chart" uri="{CE6537A1-D6FC-4f65-9D91-7224C49458BB}"/>
                <c:ext xmlns:c16="http://schemas.microsoft.com/office/drawing/2014/chart" uri="{C3380CC4-5D6E-409C-BE32-E72D297353CC}">
                  <c16:uniqueId val="{00000009-742E-4230-B375-6D7CF51D1097}"/>
                </c:ext>
              </c:extLst>
            </c:dLbl>
            <c:dLbl>
              <c:idx val="8"/>
              <c:delete val="1"/>
              <c:extLst>
                <c:ext xmlns:c15="http://schemas.microsoft.com/office/drawing/2012/chart" uri="{CE6537A1-D6FC-4f65-9D91-7224C49458BB}"/>
                <c:ext xmlns:c16="http://schemas.microsoft.com/office/drawing/2014/chart" uri="{C3380CC4-5D6E-409C-BE32-E72D297353CC}">
                  <c16:uniqueId val="{00000008-742E-4230-B375-6D7CF51D1097}"/>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Analyse_unüberbaut_Hauptnutzung!$I$2:$I$10</c:f>
              <c:numCache>
                <c:formatCode>0%</c:formatCode>
                <c:ptCount val="9"/>
                <c:pt idx="0">
                  <c:v>4.7786762657871788E-2</c:v>
                </c:pt>
                <c:pt idx="1">
                  <c:v>7.1158623489037773E-2</c:v>
                </c:pt>
                <c:pt idx="2">
                  <c:v>6.9147320645266394E-2</c:v>
                </c:pt>
                <c:pt idx="3">
                  <c:v>5.0358276742849546E-2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1-742E-4230-B375-6D7CF51D1097}"/>
            </c:ext>
          </c:extLst>
        </c:ser>
        <c:ser>
          <c:idx val="2"/>
          <c:order val="2"/>
          <c:tx>
            <c:v>Unüberbaut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11-742E-4230-B375-6D7CF51D1097}"/>
                </c:ext>
              </c:extLst>
            </c:dLbl>
            <c:dLbl>
              <c:idx val="5"/>
              <c:delete val="1"/>
              <c:extLst>
                <c:ext xmlns:c15="http://schemas.microsoft.com/office/drawing/2012/chart" uri="{CE6537A1-D6FC-4f65-9D91-7224C49458BB}"/>
                <c:ext xmlns:c16="http://schemas.microsoft.com/office/drawing/2014/chart" uri="{C3380CC4-5D6E-409C-BE32-E72D297353CC}">
                  <c16:uniqueId val="{00000010-742E-4230-B375-6D7CF51D1097}"/>
                </c:ext>
              </c:extLst>
            </c:dLbl>
            <c:dLbl>
              <c:idx val="6"/>
              <c:delete val="1"/>
              <c:extLst>
                <c:ext xmlns:c15="http://schemas.microsoft.com/office/drawing/2012/chart" uri="{CE6537A1-D6FC-4f65-9D91-7224C49458BB}"/>
                <c:ext xmlns:c16="http://schemas.microsoft.com/office/drawing/2014/chart" uri="{C3380CC4-5D6E-409C-BE32-E72D297353CC}">
                  <c16:uniqueId val="{0000000F-742E-4230-B375-6D7CF51D1097}"/>
                </c:ext>
              </c:extLst>
            </c:dLbl>
            <c:dLbl>
              <c:idx val="7"/>
              <c:delete val="1"/>
              <c:extLst>
                <c:ext xmlns:c15="http://schemas.microsoft.com/office/drawing/2012/chart" uri="{CE6537A1-D6FC-4f65-9D91-7224C49458BB}"/>
                <c:ext xmlns:c16="http://schemas.microsoft.com/office/drawing/2014/chart" uri="{C3380CC4-5D6E-409C-BE32-E72D297353CC}">
                  <c16:uniqueId val="{0000000E-742E-4230-B375-6D7CF51D1097}"/>
                </c:ext>
              </c:extLst>
            </c:dLbl>
            <c:dLbl>
              <c:idx val="8"/>
              <c:delete val="1"/>
              <c:extLst>
                <c:ext xmlns:c15="http://schemas.microsoft.com/office/drawing/2012/chart" uri="{CE6537A1-D6FC-4f65-9D91-7224C49458BB}"/>
                <c:ext xmlns:c16="http://schemas.microsoft.com/office/drawing/2014/chart" uri="{C3380CC4-5D6E-409C-BE32-E72D297353CC}">
                  <c16:uniqueId val="{0000000D-742E-4230-B375-6D7CF51D1097}"/>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Analyse_unüberbaut_Hauptnutzung!$B$2:$B$10</c:f>
              <c:strCache>
                <c:ptCount val="9"/>
                <c:pt idx="0">
                  <c:v>Wohnzonen</c:v>
                </c:pt>
                <c:pt idx="1">
                  <c:v>Arbeitszonen</c:v>
                </c:pt>
                <c:pt idx="2">
                  <c:v>Mischzonen</c:v>
                </c:pt>
                <c:pt idx="3">
                  <c:v>Zentrumszonen</c:v>
                </c:pt>
                <c:pt idx="4">
                  <c:v>Zonen für öffentliche Nutzungen</c:v>
                </c:pt>
                <c:pt idx="5">
                  <c:v>eingeschränkte Bauzonen</c:v>
                </c:pt>
                <c:pt idx="6">
                  <c:v>Tourismus- und Freizeitzonen</c:v>
                </c:pt>
                <c:pt idx="7">
                  <c:v>Verkehrszonen innerhalb der Bauzonen</c:v>
                </c:pt>
                <c:pt idx="8">
                  <c:v>weitere Bauzonen</c:v>
                </c:pt>
              </c:strCache>
            </c:strRef>
          </c:cat>
          <c:val>
            <c:numRef>
              <c:f>Analyse_unüberbaut_Hauptnutzung!$J$2:$J$10</c:f>
              <c:numCache>
                <c:formatCode>0%</c:formatCode>
                <c:ptCount val="9"/>
                <c:pt idx="0">
                  <c:v>5.2369893832157656E-2</c:v>
                </c:pt>
                <c:pt idx="1">
                  <c:v>0.3144806122850925</c:v>
                </c:pt>
                <c:pt idx="2">
                  <c:v>8.0349481968560857E-2</c:v>
                </c:pt>
                <c:pt idx="3">
                  <c:v>3.0106442738357719E-2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2-742E-4230-B375-6D7CF51D1097}"/>
            </c:ext>
          </c:extLst>
        </c:ser>
        <c:dLbls>
          <c:showLegendKey val="0"/>
          <c:showVal val="0"/>
          <c:showCatName val="0"/>
          <c:showSerName val="0"/>
          <c:showPercent val="0"/>
          <c:showBubbleSize val="0"/>
        </c:dLbls>
        <c:gapWidth val="50"/>
        <c:overlap val="100"/>
        <c:axId val="519090384"/>
        <c:axId val="519090712"/>
      </c:barChart>
      <c:catAx>
        <c:axId val="519090384"/>
        <c:scaling>
          <c:orientation val="maxMin"/>
        </c:scaling>
        <c:delete val="0"/>
        <c:axPos val="l"/>
        <c:numFmt formatCode="General" sourceLinked="1"/>
        <c:majorTickMark val="out"/>
        <c:minorTickMark val="none"/>
        <c:tickLblPos val="nextTo"/>
        <c:crossAx val="519090712"/>
        <c:crosses val="autoZero"/>
        <c:auto val="1"/>
        <c:lblAlgn val="ctr"/>
        <c:lblOffset val="100"/>
        <c:noMultiLvlLbl val="0"/>
      </c:catAx>
      <c:valAx>
        <c:axId val="519090712"/>
        <c:scaling>
          <c:orientation val="minMax"/>
        </c:scaling>
        <c:delete val="0"/>
        <c:axPos val="t"/>
        <c:majorGridlines/>
        <c:numFmt formatCode="0%" sourceLinked="1"/>
        <c:majorTickMark val="out"/>
        <c:minorTickMark val="none"/>
        <c:tickLblPos val="high"/>
        <c:crossAx val="519090384"/>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Gemeindetypen BFS (in Hektaren)</a:t>
            </a:r>
          </a:p>
        </c:rich>
      </c:tx>
      <c:overlay val="0"/>
    </c:title>
    <c:autoTitleDeleted val="0"/>
    <c:plotArea>
      <c:layout/>
      <c:barChart>
        <c:barDir val="bar"/>
        <c:grouping val="stacked"/>
        <c:varyColors val="0"/>
        <c:ser>
          <c:idx val="0"/>
          <c:order val="0"/>
          <c:tx>
            <c:v>Überbaut</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Anal_unüb_Gemtypen_BFS9!$E$2:$E$10</c:f>
              <c:numCache>
                <c:formatCode>#,##0</c:formatCode>
                <c:ptCount val="9"/>
                <c:pt idx="0">
                  <c:v>1514.888738385878</c:v>
                </c:pt>
                <c:pt idx="1">
                  <c:v>5074.3283184517077</c:v>
                </c:pt>
                <c:pt idx="2">
                  <c:v>2454.9574829735543</c:v>
                </c:pt>
                <c:pt idx="3">
                  <c:v>2243.5231885077342</c:v>
                </c:pt>
                <c:pt idx="4">
                  <c:v>2696.3364278918684</c:v>
                </c:pt>
                <c:pt idx="5">
                  <c:v>1178.355607276163</c:v>
                </c:pt>
                <c:pt idx="6">
                  <c:v>540.73778350533416</c:v>
                </c:pt>
                <c:pt idx="7">
                  <c:v>2682.8866406823872</c:v>
                </c:pt>
                <c:pt idx="8" formatCode="General">
                  <c:v>0</c:v>
                </c:pt>
              </c:numCache>
            </c:numRef>
          </c:val>
          <c:extLst>
            <c:ext xmlns:c16="http://schemas.microsoft.com/office/drawing/2014/chart" uri="{C3380CC4-5D6E-409C-BE32-E72D297353CC}">
              <c16:uniqueId val="{00000000-C1FF-439C-B63E-99F4CAD98C0A}"/>
            </c:ext>
          </c:extLst>
        </c:ser>
        <c:ser>
          <c:idx val="1"/>
          <c:order val="1"/>
          <c:tx>
            <c:v>Unschärfe</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Anal_unüb_Gemtypen_BFS9!$F$2:$F$10</c:f>
              <c:numCache>
                <c:formatCode>#,##0</c:formatCode>
                <c:ptCount val="9"/>
                <c:pt idx="0">
                  <c:v>91.790915889620976</c:v>
                </c:pt>
                <c:pt idx="1">
                  <c:v>214.96027200583501</c:v>
                </c:pt>
                <c:pt idx="2">
                  <c:v>156.79080099817804</c:v>
                </c:pt>
                <c:pt idx="3">
                  <c:v>106.981219615881</c:v>
                </c:pt>
                <c:pt idx="4">
                  <c:v>137.50834086560695</c:v>
                </c:pt>
                <c:pt idx="5">
                  <c:v>62.583592989381486</c:v>
                </c:pt>
                <c:pt idx="6">
                  <c:v>29.010610015751404</c:v>
                </c:pt>
                <c:pt idx="7">
                  <c:v>183.86698126099805</c:v>
                </c:pt>
                <c:pt idx="8" formatCode="General">
                  <c:v>0</c:v>
                </c:pt>
              </c:numCache>
            </c:numRef>
          </c:val>
          <c:extLst>
            <c:ext xmlns:c16="http://schemas.microsoft.com/office/drawing/2014/chart" uri="{C3380CC4-5D6E-409C-BE32-E72D297353CC}">
              <c16:uniqueId val="{00000001-C1FF-439C-B63E-99F4CAD98C0A}"/>
            </c:ext>
          </c:extLst>
        </c:ser>
        <c:ser>
          <c:idx val="2"/>
          <c:order val="2"/>
          <c:tx>
            <c:v>Unüberbaut</c:v>
          </c:tx>
          <c:invertIfNegative val="0"/>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Anal_unüb_Gemtypen_BFS9!$G$2:$G$10</c:f>
              <c:numCache>
                <c:formatCode>#,##0</c:formatCode>
                <c:ptCount val="9"/>
                <c:pt idx="0">
                  <c:v>186.54836430484102</c:v>
                </c:pt>
                <c:pt idx="1">
                  <c:v>336.64212662472801</c:v>
                </c:pt>
                <c:pt idx="2">
                  <c:v>282.283543244268</c:v>
                </c:pt>
                <c:pt idx="3">
                  <c:v>278.17204216588499</c:v>
                </c:pt>
                <c:pt idx="4">
                  <c:v>299.19901819478503</c:v>
                </c:pt>
                <c:pt idx="5">
                  <c:v>83.961806095635495</c:v>
                </c:pt>
                <c:pt idx="6">
                  <c:v>47.560229178750397</c:v>
                </c:pt>
                <c:pt idx="7">
                  <c:v>302.102004714945</c:v>
                </c:pt>
                <c:pt idx="8" formatCode="General">
                  <c:v>0</c:v>
                </c:pt>
              </c:numCache>
            </c:numRef>
          </c:val>
          <c:extLst>
            <c:ext xmlns:c16="http://schemas.microsoft.com/office/drawing/2014/chart" uri="{C3380CC4-5D6E-409C-BE32-E72D297353CC}">
              <c16:uniqueId val="{00000002-C1FF-439C-B63E-99F4CAD98C0A}"/>
            </c:ext>
          </c:extLst>
        </c:ser>
        <c:dLbls>
          <c:showLegendKey val="0"/>
          <c:showVal val="0"/>
          <c:showCatName val="0"/>
          <c:showSerName val="0"/>
          <c:showPercent val="0"/>
          <c:showBubbleSize val="0"/>
        </c:dLbls>
        <c:gapWidth val="50"/>
        <c:overlap val="100"/>
        <c:axId val="871708792"/>
        <c:axId val="871712728"/>
      </c:barChart>
      <c:catAx>
        <c:axId val="871708792"/>
        <c:scaling>
          <c:orientation val="maxMin"/>
        </c:scaling>
        <c:delete val="0"/>
        <c:axPos val="l"/>
        <c:numFmt formatCode="General" sourceLinked="1"/>
        <c:majorTickMark val="out"/>
        <c:minorTickMark val="none"/>
        <c:tickLblPos val="nextTo"/>
        <c:crossAx val="871712728"/>
        <c:crosses val="autoZero"/>
        <c:auto val="1"/>
        <c:lblAlgn val="ctr"/>
        <c:lblOffset val="100"/>
        <c:noMultiLvlLbl val="0"/>
      </c:catAx>
      <c:valAx>
        <c:axId val="871712728"/>
        <c:scaling>
          <c:orientation val="minMax"/>
        </c:scaling>
        <c:delete val="0"/>
        <c:axPos val="t"/>
        <c:majorGridlines/>
        <c:numFmt formatCode="#,##0" sourceLinked="1"/>
        <c:majorTickMark val="out"/>
        <c:minorTickMark val="none"/>
        <c:tickLblPos val="high"/>
        <c:crossAx val="87170879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Überbaute / unüberbaute Bauzonen nach Gemeindetypen BFS (in Prozenten)</a:t>
            </a:r>
          </a:p>
        </c:rich>
      </c:tx>
      <c:overlay val="0"/>
    </c:title>
    <c:autoTitleDeleted val="0"/>
    <c:plotArea>
      <c:layout/>
      <c:barChart>
        <c:barDir val="bar"/>
        <c:grouping val="percentStacked"/>
        <c:varyColors val="0"/>
        <c:ser>
          <c:idx val="0"/>
          <c:order val="0"/>
          <c:tx>
            <c:v>Überbaut</c:v>
          </c:tx>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3-773F-4C1C-8701-FFBE77D055FD}"/>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Anal_unüb_Gemtypen_BFS9!$H$2:$H$10</c:f>
              <c:numCache>
                <c:formatCode>0%</c:formatCode>
                <c:ptCount val="9"/>
                <c:pt idx="0">
                  <c:v>0.84478310771944265</c:v>
                </c:pt>
                <c:pt idx="1">
                  <c:v>0.90195357419605127</c:v>
                </c:pt>
                <c:pt idx="2">
                  <c:v>0.84828282117932807</c:v>
                </c:pt>
                <c:pt idx="3">
                  <c:v>0.8534801566243162</c:v>
                </c:pt>
                <c:pt idx="4">
                  <c:v>0.86061243035316504</c:v>
                </c:pt>
                <c:pt idx="5">
                  <c:v>0.88939143499671602</c:v>
                </c:pt>
                <c:pt idx="6">
                  <c:v>0.87596019822367832</c:v>
                </c:pt>
                <c:pt idx="7">
                  <c:v>0.84664211840776915</c:v>
                </c:pt>
                <c:pt idx="8" formatCode="General">
                  <c:v>0</c:v>
                </c:pt>
              </c:numCache>
            </c:numRef>
          </c:val>
          <c:extLst>
            <c:ext xmlns:c16="http://schemas.microsoft.com/office/drawing/2014/chart" uri="{C3380CC4-5D6E-409C-BE32-E72D297353CC}">
              <c16:uniqueId val="{00000000-773F-4C1C-8701-FFBE77D055FD}"/>
            </c:ext>
          </c:extLst>
        </c:ser>
        <c:ser>
          <c:idx val="1"/>
          <c:order val="1"/>
          <c:tx>
            <c:v>Unschärfe</c:v>
          </c:tx>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4-773F-4C1C-8701-FFBE77D055FD}"/>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Anal_unüb_Gemtypen_BFS9!$I$2:$I$10</c:f>
              <c:numCache>
                <c:formatCode>0%</c:formatCode>
                <c:ptCount val="9"/>
                <c:pt idx="0">
                  <c:v>5.1187531612566409E-2</c:v>
                </c:pt>
                <c:pt idx="1">
                  <c:v>3.8208837402341503E-2</c:v>
                </c:pt>
                <c:pt idx="2">
                  <c:v>5.4177289801614799E-2</c:v>
                </c:pt>
                <c:pt idx="3">
                  <c:v>4.0697750993317947E-2</c:v>
                </c:pt>
                <c:pt idx="4">
                  <c:v>4.3889696479273058E-2</c:v>
                </c:pt>
                <c:pt idx="5">
                  <c:v>4.7236429505979734E-2</c:v>
                </c:pt>
                <c:pt idx="6">
                  <c:v>4.6995309880610084E-2</c:v>
                </c:pt>
                <c:pt idx="7">
                  <c:v>5.8023148708384757E-2</c:v>
                </c:pt>
                <c:pt idx="8" formatCode="General">
                  <c:v>0</c:v>
                </c:pt>
              </c:numCache>
            </c:numRef>
          </c:val>
          <c:extLst>
            <c:ext xmlns:c16="http://schemas.microsoft.com/office/drawing/2014/chart" uri="{C3380CC4-5D6E-409C-BE32-E72D297353CC}">
              <c16:uniqueId val="{00000001-773F-4C1C-8701-FFBE77D055FD}"/>
            </c:ext>
          </c:extLst>
        </c:ser>
        <c:ser>
          <c:idx val="2"/>
          <c:order val="2"/>
          <c:tx>
            <c:v>Unüberbaut</c:v>
          </c:tx>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5-773F-4C1C-8701-FFBE77D055FD}"/>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Anal_unüb_Gemtypen_BFS9!$B$2:$B$10</c:f>
              <c:strCache>
                <c:ptCount val="9"/>
                <c:pt idx="0">
                  <c:v>Städtische Gemeinde einer grossen Agglomeration</c:v>
                </c:pt>
                <c:pt idx="1">
                  <c:v>Städtische Gemeinde einer mittelgrossen Agglomeration</c:v>
                </c:pt>
                <c:pt idx="2">
                  <c:v>Städtische Gemeinde einer kleinen oder ausserhalb einer Agglomeration</c:v>
                </c:pt>
                <c:pt idx="3">
                  <c:v>Periurbane Gemeinde hoher Dichte</c:v>
                </c:pt>
                <c:pt idx="4">
                  <c:v>Periurbane Gemeinde mittlerer Dichte</c:v>
                </c:pt>
                <c:pt idx="5">
                  <c:v>Periurbane Gemeinde geringer Dichte</c:v>
                </c:pt>
                <c:pt idx="6">
                  <c:v>Ländliche Zentrumsgemeinde</c:v>
                </c:pt>
                <c:pt idx="7">
                  <c:v>Ländliche zentral gelegene Gemeinde</c:v>
                </c:pt>
                <c:pt idx="8">
                  <c:v>Ländliche periphere Gemeinde</c:v>
                </c:pt>
              </c:strCache>
            </c:strRef>
          </c:cat>
          <c:val>
            <c:numRef>
              <c:f>Anal_unüb_Gemtypen_BFS9!$J$2:$J$10</c:f>
              <c:numCache>
                <c:formatCode>0%</c:formatCode>
                <c:ptCount val="9"/>
                <c:pt idx="0">
                  <c:v>0.10402936066799098</c:v>
                </c:pt>
                <c:pt idx="1">
                  <c:v>5.9837588401607245E-2</c:v>
                </c:pt>
                <c:pt idx="2">
                  <c:v>9.7539889019057205E-2</c:v>
                </c:pt>
                <c:pt idx="3">
                  <c:v>0.10582209238236584</c:v>
                </c:pt>
                <c:pt idx="4">
                  <c:v>9.5497873167561975E-2</c:v>
                </c:pt>
                <c:pt idx="5">
                  <c:v>6.3372135497304277E-2</c:v>
                </c:pt>
                <c:pt idx="6">
                  <c:v>7.7044491895711595E-2</c:v>
                </c:pt>
                <c:pt idx="7">
                  <c:v>9.533473288384621E-2</c:v>
                </c:pt>
                <c:pt idx="8" formatCode="General">
                  <c:v>0</c:v>
                </c:pt>
              </c:numCache>
            </c:numRef>
          </c:val>
          <c:extLst>
            <c:ext xmlns:c16="http://schemas.microsoft.com/office/drawing/2014/chart" uri="{C3380CC4-5D6E-409C-BE32-E72D297353CC}">
              <c16:uniqueId val="{00000002-773F-4C1C-8701-FFBE77D055FD}"/>
            </c:ext>
          </c:extLst>
        </c:ser>
        <c:dLbls>
          <c:showLegendKey val="0"/>
          <c:showVal val="0"/>
          <c:showCatName val="0"/>
          <c:showSerName val="0"/>
          <c:showPercent val="0"/>
          <c:showBubbleSize val="0"/>
        </c:dLbls>
        <c:gapWidth val="50"/>
        <c:overlap val="100"/>
        <c:axId val="698269776"/>
        <c:axId val="698271416"/>
      </c:barChart>
      <c:catAx>
        <c:axId val="698269776"/>
        <c:scaling>
          <c:orientation val="maxMin"/>
        </c:scaling>
        <c:delete val="0"/>
        <c:axPos val="l"/>
        <c:numFmt formatCode="General" sourceLinked="1"/>
        <c:majorTickMark val="out"/>
        <c:minorTickMark val="none"/>
        <c:tickLblPos val="nextTo"/>
        <c:crossAx val="698271416"/>
        <c:crosses val="autoZero"/>
        <c:auto val="1"/>
        <c:lblAlgn val="ctr"/>
        <c:lblOffset val="100"/>
        <c:noMultiLvlLbl val="0"/>
      </c:catAx>
      <c:valAx>
        <c:axId val="698271416"/>
        <c:scaling>
          <c:orientation val="minMax"/>
        </c:scaling>
        <c:delete val="0"/>
        <c:axPos val="t"/>
        <c:majorGridlines/>
        <c:numFmt formatCode="0%" sourceLinked="1"/>
        <c:majorTickMark val="out"/>
        <c:minorTickMark val="none"/>
        <c:tickLblPos val="high"/>
        <c:crossAx val="698269776"/>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66040</xdr:rowOff>
    </xdr:from>
    <xdr:to>
      <xdr:col>4</xdr:col>
      <xdr:colOff>271780</xdr:colOff>
      <xdr:row>30</xdr:row>
      <xdr:rowOff>68580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474980</xdr:colOff>
      <xdr:row>12</xdr:row>
      <xdr:rowOff>66040</xdr:rowOff>
    </xdr:from>
    <xdr:to>
      <xdr:col>8</xdr:col>
      <xdr:colOff>952500</xdr:colOff>
      <xdr:row>30</xdr:row>
      <xdr:rowOff>68580</xdr:rowOff>
    </xdr:to>
    <xdr:graphicFrame macro="">
      <xdr:nvGraphicFramePr>
        <xdr:cNvPr id="3" name="Diagramm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66040</xdr:rowOff>
    </xdr:from>
    <xdr:to>
      <xdr:col>4</xdr:col>
      <xdr:colOff>271780</xdr:colOff>
      <xdr:row>30</xdr:row>
      <xdr:rowOff>68580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474980</xdr:colOff>
      <xdr:row>12</xdr:row>
      <xdr:rowOff>66040</xdr:rowOff>
    </xdr:from>
    <xdr:to>
      <xdr:col>8</xdr:col>
      <xdr:colOff>952500</xdr:colOff>
      <xdr:row>30</xdr:row>
      <xdr:rowOff>68580</xdr:rowOff>
    </xdr:to>
    <xdr:graphicFrame macro="">
      <xdr:nvGraphicFramePr>
        <xdr:cNvPr id="3" name="Diagramm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40640</xdr:rowOff>
    </xdr:from>
    <xdr:to>
      <xdr:col>4</xdr:col>
      <xdr:colOff>271780</xdr:colOff>
      <xdr:row>50</xdr:row>
      <xdr:rowOff>43180</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805180</xdr:colOff>
      <xdr:row>30</xdr:row>
      <xdr:rowOff>68580</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1008380</xdr:colOff>
      <xdr:row>12</xdr:row>
      <xdr:rowOff>66040</xdr:rowOff>
    </xdr:from>
    <xdr:to>
      <xdr:col>8</xdr:col>
      <xdr:colOff>335280</xdr:colOff>
      <xdr:row>30</xdr:row>
      <xdr:rowOff>68580</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805180</xdr:colOff>
      <xdr:row>30</xdr:row>
      <xdr:rowOff>68580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1008380</xdr:colOff>
      <xdr:row>12</xdr:row>
      <xdr:rowOff>66040</xdr:rowOff>
    </xdr:from>
    <xdr:to>
      <xdr:col>8</xdr:col>
      <xdr:colOff>335280</xdr:colOff>
      <xdr:row>30</xdr:row>
      <xdr:rowOff>68580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1148080</xdr:colOff>
      <xdr:row>32</xdr:row>
      <xdr:rowOff>104140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132080</xdr:colOff>
      <xdr:row>12</xdr:row>
      <xdr:rowOff>66040</xdr:rowOff>
    </xdr:from>
    <xdr:to>
      <xdr:col>8</xdr:col>
      <xdr:colOff>1021080</xdr:colOff>
      <xdr:row>32</xdr:row>
      <xdr:rowOff>104140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942340</xdr:colOff>
      <xdr:row>32</xdr:row>
      <xdr:rowOff>104140</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lf.giezendanner@are.admin.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43"/>
  <sheetViews>
    <sheetView tabSelected="1" workbookViewId="0"/>
  </sheetViews>
  <sheetFormatPr baseColWidth="10" defaultColWidth="11.44140625" defaultRowHeight="14.4" x14ac:dyDescent="0.3"/>
  <cols>
    <col min="1" max="1" width="37.6640625" style="31" customWidth="1"/>
    <col min="2" max="2" width="57.6640625" style="31" customWidth="1"/>
    <col min="3" max="16384" width="11.44140625" style="32"/>
  </cols>
  <sheetData>
    <row r="1" spans="1:2" ht="18" x14ac:dyDescent="0.3">
      <c r="A1" s="30" t="s">
        <v>54</v>
      </c>
    </row>
    <row r="2" spans="1:2" ht="18" x14ac:dyDescent="0.3">
      <c r="A2" s="30" t="s">
        <v>55</v>
      </c>
    </row>
    <row r="4" spans="1:2" ht="13.8" x14ac:dyDescent="0.3">
      <c r="A4" s="57" t="s">
        <v>126</v>
      </c>
      <c r="B4" s="58"/>
    </row>
    <row r="5" spans="1:2" ht="13.8" x14ac:dyDescent="0.3">
      <c r="A5" s="59"/>
      <c r="B5" s="60"/>
    </row>
    <row r="6" spans="1:2" x14ac:dyDescent="0.3">
      <c r="A6" s="33" t="s">
        <v>56</v>
      </c>
      <c r="B6" s="34" t="s">
        <v>57</v>
      </c>
    </row>
    <row r="7" spans="1:2" x14ac:dyDescent="0.3">
      <c r="A7" s="35"/>
      <c r="B7" s="36"/>
    </row>
    <row r="8" spans="1:2" x14ac:dyDescent="0.3">
      <c r="A8" s="33" t="s">
        <v>58</v>
      </c>
      <c r="B8" s="34" t="s">
        <v>123</v>
      </c>
    </row>
    <row r="9" spans="1:2" x14ac:dyDescent="0.3">
      <c r="A9" s="37" t="s">
        <v>59</v>
      </c>
      <c r="B9" s="38">
        <v>200</v>
      </c>
    </row>
    <row r="10" spans="1:2" x14ac:dyDescent="0.3">
      <c r="A10" s="35"/>
      <c r="B10" s="36"/>
    </row>
    <row r="11" spans="1:2" x14ac:dyDescent="0.3">
      <c r="A11" s="33" t="s">
        <v>60</v>
      </c>
      <c r="B11" s="39"/>
    </row>
    <row r="12" spans="1:2" x14ac:dyDescent="0.3">
      <c r="A12" s="37" t="s">
        <v>61</v>
      </c>
      <c r="B12" s="56">
        <v>39</v>
      </c>
    </row>
    <row r="13" spans="1:2" x14ac:dyDescent="0.3">
      <c r="A13" s="35"/>
      <c r="B13" s="41"/>
    </row>
    <row r="14" spans="1:2" ht="43.2" x14ac:dyDescent="0.3">
      <c r="A14" s="33" t="s">
        <v>8</v>
      </c>
      <c r="B14" s="39" t="s">
        <v>124</v>
      </c>
    </row>
    <row r="15" spans="1:2" x14ac:dyDescent="0.3">
      <c r="A15" s="35"/>
      <c r="B15" s="41"/>
    </row>
    <row r="16" spans="1:2" ht="28.8" x14ac:dyDescent="0.3">
      <c r="A16" s="42" t="s">
        <v>62</v>
      </c>
      <c r="B16" s="40" t="s">
        <v>125</v>
      </c>
    </row>
    <row r="17" spans="1:2" ht="28.8" x14ac:dyDescent="0.3">
      <c r="A17" s="42"/>
      <c r="B17" s="40" t="s">
        <v>127</v>
      </c>
    </row>
    <row r="18" spans="1:2" ht="86.4" x14ac:dyDescent="0.3">
      <c r="A18" s="42"/>
      <c r="B18" s="40" t="s">
        <v>128</v>
      </c>
    </row>
    <row r="19" spans="1:2" ht="43.2" x14ac:dyDescent="0.3">
      <c r="A19" s="42"/>
      <c r="B19" s="40" t="s">
        <v>129</v>
      </c>
    </row>
    <row r="20" spans="1:2" x14ac:dyDescent="0.3">
      <c r="A20" s="42"/>
      <c r="B20" s="40"/>
    </row>
    <row r="21" spans="1:2" x14ac:dyDescent="0.3">
      <c r="A21" s="35"/>
      <c r="B21" s="36"/>
    </row>
    <row r="23" spans="1:2" ht="17.100000000000001" customHeight="1" x14ac:dyDescent="0.3">
      <c r="A23" s="43" t="s">
        <v>63</v>
      </c>
    </row>
    <row r="24" spans="1:2" ht="15" customHeight="1" x14ac:dyDescent="0.3">
      <c r="A24" s="44" t="s">
        <v>64</v>
      </c>
    </row>
    <row r="25" spans="1:2" ht="15" customHeight="1" x14ac:dyDescent="0.3">
      <c r="A25" s="44" t="s">
        <v>65</v>
      </c>
    </row>
    <row r="26" spans="1:2" ht="15" customHeight="1" x14ac:dyDescent="0.3">
      <c r="A26" s="44" t="s">
        <v>66</v>
      </c>
    </row>
    <row r="27" spans="1:2" ht="15" customHeight="1" x14ac:dyDescent="0.3">
      <c r="A27" s="44" t="s">
        <v>67</v>
      </c>
    </row>
    <row r="28" spans="1:2" ht="15" customHeight="1" x14ac:dyDescent="0.3">
      <c r="A28" s="44" t="s">
        <v>68</v>
      </c>
    </row>
    <row r="29" spans="1:2" ht="15" customHeight="1" x14ac:dyDescent="0.3">
      <c r="A29" s="44" t="s">
        <v>69</v>
      </c>
    </row>
    <row r="30" spans="1:2" ht="15" customHeight="1" x14ac:dyDescent="0.3">
      <c r="A30" s="44" t="s">
        <v>70</v>
      </c>
    </row>
    <row r="31" spans="1:2" x14ac:dyDescent="0.3">
      <c r="A31" s="44"/>
    </row>
    <row r="32" spans="1:2" s="31" customFormat="1" x14ac:dyDescent="0.25">
      <c r="A32" s="44"/>
    </row>
    <row r="33" spans="1:1" s="31" customFormat="1" x14ac:dyDescent="0.25">
      <c r="A33" s="44"/>
    </row>
    <row r="34" spans="1:1" s="31" customFormat="1" x14ac:dyDescent="0.25">
      <c r="A34" s="45" t="s">
        <v>55</v>
      </c>
    </row>
    <row r="35" spans="1:1" s="31" customFormat="1" x14ac:dyDescent="0.25">
      <c r="A35" s="45" t="s">
        <v>71</v>
      </c>
    </row>
    <row r="36" spans="1:1" s="31" customFormat="1" x14ac:dyDescent="0.25">
      <c r="A36" s="45" t="s">
        <v>72</v>
      </c>
    </row>
    <row r="37" spans="1:1" s="31" customFormat="1" x14ac:dyDescent="0.25">
      <c r="A37" s="45"/>
    </row>
    <row r="38" spans="1:1" s="31" customFormat="1" x14ac:dyDescent="0.25">
      <c r="A38" s="45" t="s">
        <v>73</v>
      </c>
    </row>
    <row r="39" spans="1:1" s="31" customFormat="1" x14ac:dyDescent="0.25">
      <c r="A39" s="45" t="s">
        <v>54</v>
      </c>
    </row>
    <row r="40" spans="1:1" s="31" customFormat="1" x14ac:dyDescent="0.25">
      <c r="A40" s="45" t="s">
        <v>74</v>
      </c>
    </row>
    <row r="41" spans="1:1" s="31" customFormat="1" x14ac:dyDescent="0.25">
      <c r="A41" s="46" t="s">
        <v>75</v>
      </c>
    </row>
    <row r="42" spans="1:1" s="31" customFormat="1" x14ac:dyDescent="0.25">
      <c r="A42" s="45"/>
    </row>
    <row r="43" spans="1:1" s="31" customFormat="1" x14ac:dyDescent="0.25">
      <c r="A43" s="45" t="s">
        <v>76</v>
      </c>
    </row>
  </sheetData>
  <mergeCells count="1">
    <mergeCell ref="A4:B5"/>
  </mergeCells>
  <hyperlinks>
    <hyperlink ref="A41" r:id="rId1" xr:uid="{00000000-0004-0000-0000-000000000000}"/>
  </hyperlinks>
  <pageMargins left="0.70866141732283472" right="0.70866141732283472" top="0.78740157480314965" bottom="0.78740157480314965" header="0.31496062992125984" footer="0.31496062992125984"/>
  <pageSetup paperSize="9" scale="93"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9"/>
  <sheetViews>
    <sheetView workbookViewId="0">
      <selection sqref="A1:A2"/>
    </sheetView>
  </sheetViews>
  <sheetFormatPr baseColWidth="10" defaultColWidth="11.44140625" defaultRowHeight="14.4" x14ac:dyDescent="0.3"/>
  <cols>
    <col min="1" max="1" width="50.6640625" style="55" customWidth="1"/>
    <col min="2" max="2" width="70.6640625" style="55" customWidth="1"/>
    <col min="3" max="16384" width="11.44140625" style="47"/>
  </cols>
  <sheetData>
    <row r="1" spans="1:2" x14ac:dyDescent="0.3">
      <c r="A1" s="61" t="s">
        <v>77</v>
      </c>
      <c r="B1" s="61" t="s">
        <v>78</v>
      </c>
    </row>
    <row r="2" spans="1:2" x14ac:dyDescent="0.3">
      <c r="A2" s="62"/>
      <c r="B2" s="62"/>
    </row>
    <row r="3" spans="1:2" x14ac:dyDescent="0.3">
      <c r="A3" s="48" t="s">
        <v>20</v>
      </c>
      <c r="B3" s="49" t="s">
        <v>79</v>
      </c>
    </row>
    <row r="4" spans="1:2" x14ac:dyDescent="0.3">
      <c r="A4" s="50" t="s">
        <v>26</v>
      </c>
      <c r="B4" s="51" t="s">
        <v>80</v>
      </c>
    </row>
    <row r="5" spans="1:2" x14ac:dyDescent="0.3">
      <c r="A5" s="50" t="s">
        <v>0</v>
      </c>
      <c r="B5" s="51" t="s">
        <v>81</v>
      </c>
    </row>
    <row r="6" spans="1:2" ht="28.8" x14ac:dyDescent="0.3">
      <c r="A6" s="50" t="s">
        <v>27</v>
      </c>
      <c r="B6" s="51" t="s">
        <v>82</v>
      </c>
    </row>
    <row r="7" spans="1:2" x14ac:dyDescent="0.3">
      <c r="A7" s="50" t="s">
        <v>21</v>
      </c>
      <c r="B7" s="51" t="s">
        <v>83</v>
      </c>
    </row>
    <row r="8" spans="1:2" ht="28.8" x14ac:dyDescent="0.3">
      <c r="A8" s="50" t="s">
        <v>22</v>
      </c>
      <c r="B8" s="51" t="s">
        <v>84</v>
      </c>
    </row>
    <row r="9" spans="1:2" ht="43.2" x14ac:dyDescent="0.3">
      <c r="A9" s="50" t="s">
        <v>23</v>
      </c>
      <c r="B9" s="51" t="s">
        <v>85</v>
      </c>
    </row>
    <row r="10" spans="1:2" ht="16.2" x14ac:dyDescent="0.3">
      <c r="A10" s="50" t="s">
        <v>86</v>
      </c>
      <c r="B10" s="51" t="s">
        <v>87</v>
      </c>
    </row>
    <row r="11" spans="1:2" ht="43.2" x14ac:dyDescent="0.3">
      <c r="A11" s="50" t="s">
        <v>24</v>
      </c>
      <c r="B11" s="51" t="s">
        <v>88</v>
      </c>
    </row>
    <row r="12" spans="1:2" ht="16.2" x14ac:dyDescent="0.3">
      <c r="A12" s="50" t="s">
        <v>89</v>
      </c>
      <c r="B12" s="52" t="s">
        <v>90</v>
      </c>
    </row>
    <row r="13" spans="1:2" ht="16.2" x14ac:dyDescent="0.3">
      <c r="A13" s="50" t="s">
        <v>91</v>
      </c>
      <c r="B13" s="52" t="s">
        <v>92</v>
      </c>
    </row>
    <row r="14" spans="1:2" x14ac:dyDescent="0.3">
      <c r="A14" s="50" t="s">
        <v>28</v>
      </c>
      <c r="B14" s="52" t="s">
        <v>93</v>
      </c>
    </row>
    <row r="15" spans="1:2" x14ac:dyDescent="0.3">
      <c r="A15" s="50" t="s">
        <v>29</v>
      </c>
      <c r="B15" s="52" t="s">
        <v>94</v>
      </c>
    </row>
    <row r="16" spans="1:2" x14ac:dyDescent="0.3">
      <c r="A16" s="50" t="s">
        <v>30</v>
      </c>
      <c r="B16" s="52" t="s">
        <v>95</v>
      </c>
    </row>
    <row r="17" spans="1:2" ht="28.8" x14ac:dyDescent="0.3">
      <c r="A17" s="50" t="s">
        <v>31</v>
      </c>
      <c r="B17" s="52" t="s">
        <v>96</v>
      </c>
    </row>
    <row r="18" spans="1:2" x14ac:dyDescent="0.3">
      <c r="A18" s="50" t="s">
        <v>32</v>
      </c>
      <c r="B18" s="52" t="s">
        <v>97</v>
      </c>
    </row>
    <row r="19" spans="1:2" x14ac:dyDescent="0.3">
      <c r="A19" s="50" t="s">
        <v>33</v>
      </c>
      <c r="B19" s="52" t="s">
        <v>98</v>
      </c>
    </row>
    <row r="20" spans="1:2" ht="28.8" x14ac:dyDescent="0.3">
      <c r="A20" s="50" t="s">
        <v>34</v>
      </c>
      <c r="B20" s="52" t="s">
        <v>99</v>
      </c>
    </row>
    <row r="21" spans="1:2" x14ac:dyDescent="0.3">
      <c r="A21" s="50" t="s">
        <v>35</v>
      </c>
      <c r="B21" s="52" t="s">
        <v>100</v>
      </c>
    </row>
    <row r="22" spans="1:2" ht="16.2" x14ac:dyDescent="0.3">
      <c r="A22" s="50" t="s">
        <v>101</v>
      </c>
      <c r="B22" s="52" t="s">
        <v>102</v>
      </c>
    </row>
    <row r="23" spans="1:2" ht="43.2" x14ac:dyDescent="0.3">
      <c r="A23" s="50" t="s">
        <v>103</v>
      </c>
      <c r="B23" s="52" t="s">
        <v>104</v>
      </c>
    </row>
    <row r="24" spans="1:2" x14ac:dyDescent="0.3">
      <c r="A24" s="50" t="s">
        <v>36</v>
      </c>
      <c r="B24" s="52" t="s">
        <v>105</v>
      </c>
    </row>
    <row r="25" spans="1:2" x14ac:dyDescent="0.3">
      <c r="A25" s="50" t="s">
        <v>37</v>
      </c>
      <c r="B25" s="52" t="s">
        <v>106</v>
      </c>
    </row>
    <row r="26" spans="1:2" x14ac:dyDescent="0.3">
      <c r="A26" s="50" t="s">
        <v>38</v>
      </c>
      <c r="B26" s="52" t="s">
        <v>107</v>
      </c>
    </row>
    <row r="27" spans="1:2" x14ac:dyDescent="0.3">
      <c r="A27" s="50" t="s">
        <v>39</v>
      </c>
      <c r="B27" s="52" t="s">
        <v>108</v>
      </c>
    </row>
    <row r="28" spans="1:2" x14ac:dyDescent="0.3">
      <c r="A28" s="50" t="s">
        <v>40</v>
      </c>
      <c r="B28" s="52" t="s">
        <v>109</v>
      </c>
    </row>
    <row r="29" spans="1:2" x14ac:dyDescent="0.3">
      <c r="A29" s="50" t="s">
        <v>41</v>
      </c>
      <c r="B29" s="52" t="s">
        <v>110</v>
      </c>
    </row>
    <row r="30" spans="1:2" x14ac:dyDescent="0.3">
      <c r="A30" s="50" t="s">
        <v>42</v>
      </c>
      <c r="B30" s="52" t="s">
        <v>111</v>
      </c>
    </row>
    <row r="31" spans="1:2" x14ac:dyDescent="0.3">
      <c r="A31" s="50" t="s">
        <v>43</v>
      </c>
      <c r="B31" s="52" t="s">
        <v>112</v>
      </c>
    </row>
    <row r="32" spans="1:2" x14ac:dyDescent="0.3">
      <c r="A32" s="50" t="s">
        <v>44</v>
      </c>
      <c r="B32" s="52" t="s">
        <v>113</v>
      </c>
    </row>
    <row r="33" spans="1:2" x14ac:dyDescent="0.3">
      <c r="A33" s="50" t="s">
        <v>45</v>
      </c>
      <c r="B33" s="52" t="s">
        <v>114</v>
      </c>
    </row>
    <row r="34" spans="1:2" x14ac:dyDescent="0.3">
      <c r="A34" s="50" t="s">
        <v>46</v>
      </c>
      <c r="B34" s="52" t="s">
        <v>115</v>
      </c>
    </row>
    <row r="35" spans="1:2" x14ac:dyDescent="0.3">
      <c r="A35" s="50" t="s">
        <v>47</v>
      </c>
      <c r="B35" s="52" t="s">
        <v>116</v>
      </c>
    </row>
    <row r="36" spans="1:2" x14ac:dyDescent="0.3">
      <c r="A36" s="50" t="s">
        <v>48</v>
      </c>
      <c r="B36" s="52" t="s">
        <v>117</v>
      </c>
    </row>
    <row r="37" spans="1:2" ht="28.8" x14ac:dyDescent="0.3">
      <c r="A37" s="50" t="s">
        <v>49</v>
      </c>
      <c r="B37" s="52" t="s">
        <v>118</v>
      </c>
    </row>
    <row r="38" spans="1:2" x14ac:dyDescent="0.3">
      <c r="A38" s="50" t="s">
        <v>119</v>
      </c>
      <c r="B38" s="52" t="s">
        <v>120</v>
      </c>
    </row>
    <row r="39" spans="1:2" x14ac:dyDescent="0.3">
      <c r="A39" s="53" t="s">
        <v>121</v>
      </c>
      <c r="B39" s="54" t="s">
        <v>122</v>
      </c>
    </row>
  </sheetData>
  <mergeCells count="2">
    <mergeCell ref="A1:A2"/>
    <mergeCell ref="B1:B2"/>
  </mergeCells>
  <pageMargins left="0.70866141732283472" right="0.70866141732283472" top="0.78740157480314965" bottom="0.78740157480314965" header="0.31496062992125984" footer="0.31496062992125984"/>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2"/>
  <sheetViews>
    <sheetView workbookViewId="0"/>
  </sheetViews>
  <sheetFormatPr baseColWidth="10" defaultRowHeight="12.6" x14ac:dyDescent="0.25"/>
  <cols>
    <col min="1" max="1" width="10.77734375" style="1" customWidth="1"/>
    <col min="2" max="2" width="38.77734375" style="1" customWidth="1"/>
    <col min="3" max="3" width="17.77734375" style="1" customWidth="1"/>
    <col min="4" max="4" width="12.77734375" style="1" customWidth="1"/>
    <col min="5" max="6" width="17.77734375" style="1" customWidth="1"/>
    <col min="7" max="9" width="20.77734375" style="1" customWidth="1"/>
    <col min="10" max="16384" width="11.5546875" style="1"/>
  </cols>
  <sheetData>
    <row r="1" spans="1:9" ht="49.95" customHeight="1" x14ac:dyDescent="0.25">
      <c r="A1" s="2" t="s">
        <v>20</v>
      </c>
      <c r="B1" s="2" t="s">
        <v>0</v>
      </c>
      <c r="C1" s="2" t="s">
        <v>21</v>
      </c>
      <c r="D1" s="2" t="s">
        <v>22</v>
      </c>
      <c r="E1" s="2" t="s">
        <v>23</v>
      </c>
      <c r="F1" s="2" t="s">
        <v>24</v>
      </c>
      <c r="G1" s="2" t="s">
        <v>50</v>
      </c>
      <c r="H1" s="2" t="s">
        <v>51</v>
      </c>
      <c r="I1" s="2" t="s">
        <v>52</v>
      </c>
    </row>
    <row r="2" spans="1:9" ht="15" customHeight="1" x14ac:dyDescent="0.3">
      <c r="A2" s="5">
        <v>11</v>
      </c>
      <c r="B2" s="5" t="s">
        <v>1</v>
      </c>
      <c r="C2" s="6">
        <v>9704.6772027225197</v>
      </c>
      <c r="D2" s="7">
        <f t="shared" ref="D2:D9" si="0">C2/$C$11</f>
        <v>0.45807080953664681</v>
      </c>
      <c r="E2" s="6">
        <v>447197</v>
      </c>
      <c r="F2" s="6">
        <v>31503</v>
      </c>
      <c r="G2" s="6">
        <f>(C2*10000)/E2</f>
        <v>217.01123224714209</v>
      </c>
      <c r="H2" s="6">
        <f>(C2*10000)/F2</f>
        <v>3080.5565192910262</v>
      </c>
      <c r="I2" s="6">
        <f>(C2*10000)/(E2+F2)</f>
        <v>202.72983502658283</v>
      </c>
    </row>
    <row r="3" spans="1:9" ht="15" customHeight="1" x14ac:dyDescent="0.3">
      <c r="A3" s="8">
        <v>12</v>
      </c>
      <c r="B3" s="8" t="s">
        <v>2</v>
      </c>
      <c r="C3" s="9">
        <v>3345.3124446810302</v>
      </c>
      <c r="D3" s="10">
        <f t="shared" si="0"/>
        <v>0.1579022102103681</v>
      </c>
      <c r="E3" s="9">
        <v>5276</v>
      </c>
      <c r="F3" s="9">
        <v>117662</v>
      </c>
      <c r="G3" s="9">
        <f t="shared" ref="G3:G9" si="1">(C3*10000)/E3</f>
        <v>6340.6225259306866</v>
      </c>
      <c r="H3" s="9">
        <f t="shared" ref="H3:H9" si="2">(C3*10000)/F3</f>
        <v>284.3154497357711</v>
      </c>
      <c r="I3" s="9">
        <f t="shared" ref="I3:I9" si="3">(C3*10000)/(E3+F3)</f>
        <v>272.11378456466105</v>
      </c>
    </row>
    <row r="4" spans="1:9" ht="15" customHeight="1" x14ac:dyDescent="0.3">
      <c r="A4" s="8">
        <v>13</v>
      </c>
      <c r="B4" s="8" t="s">
        <v>3</v>
      </c>
      <c r="C4" s="9">
        <v>2250.5319014551301</v>
      </c>
      <c r="D4" s="10">
        <f t="shared" si="0"/>
        <v>0.10622743533379907</v>
      </c>
      <c r="E4" s="9">
        <v>104410</v>
      </c>
      <c r="F4" s="9">
        <v>51140</v>
      </c>
      <c r="G4" s="9">
        <f t="shared" si="1"/>
        <v>215.54754347812758</v>
      </c>
      <c r="H4" s="9">
        <f t="shared" si="2"/>
        <v>440.07272222431169</v>
      </c>
      <c r="I4" s="9">
        <f t="shared" si="3"/>
        <v>144.68221802990229</v>
      </c>
    </row>
    <row r="5" spans="1:9" ht="15" customHeight="1" x14ac:dyDescent="0.3">
      <c r="A5" s="8">
        <v>14</v>
      </c>
      <c r="B5" s="8" t="s">
        <v>4</v>
      </c>
      <c r="C5" s="9">
        <v>2503.4920954642798</v>
      </c>
      <c r="D5" s="10">
        <f t="shared" si="0"/>
        <v>0.11816741833682071</v>
      </c>
      <c r="E5" s="9">
        <v>117402</v>
      </c>
      <c r="F5" s="9">
        <v>75502</v>
      </c>
      <c r="G5" s="9">
        <f t="shared" si="1"/>
        <v>213.24100913649511</v>
      </c>
      <c r="H5" s="9">
        <f t="shared" si="2"/>
        <v>331.57957345027683</v>
      </c>
      <c r="I5" s="9">
        <f t="shared" si="3"/>
        <v>129.77916971469125</v>
      </c>
    </row>
    <row r="6" spans="1:9" ht="15" customHeight="1" x14ac:dyDescent="0.3">
      <c r="A6" s="8">
        <v>15</v>
      </c>
      <c r="B6" s="8" t="s">
        <v>5</v>
      </c>
      <c r="C6" s="9">
        <v>2179.7476656691301</v>
      </c>
      <c r="D6" s="10">
        <f t="shared" si="0"/>
        <v>0.10288634613406455</v>
      </c>
      <c r="E6" s="9">
        <v>6434</v>
      </c>
      <c r="F6" s="9">
        <v>52464</v>
      </c>
      <c r="G6" s="9">
        <f t="shared" si="1"/>
        <v>3387.8577333993321</v>
      </c>
      <c r="H6" s="9">
        <f t="shared" si="2"/>
        <v>415.47492864995621</v>
      </c>
      <c r="I6" s="9">
        <f t="shared" si="3"/>
        <v>370.08857103282458</v>
      </c>
    </row>
    <row r="7" spans="1:9" ht="15" customHeight="1" x14ac:dyDescent="0.3">
      <c r="A7" s="8">
        <v>16</v>
      </c>
      <c r="B7" s="8" t="s">
        <v>6</v>
      </c>
      <c r="C7" s="9">
        <v>518.78943458697199</v>
      </c>
      <c r="D7" s="10">
        <f t="shared" si="0"/>
        <v>2.4487398325175217E-2</v>
      </c>
      <c r="E7" s="9">
        <v>404</v>
      </c>
      <c r="F7" s="9">
        <v>983</v>
      </c>
      <c r="G7" s="9">
        <f t="shared" si="1"/>
        <v>12841.322638291385</v>
      </c>
      <c r="H7" s="9">
        <f t="shared" si="2"/>
        <v>5277.6137801319637</v>
      </c>
      <c r="I7" s="9">
        <f t="shared" si="3"/>
        <v>3740.3708333595673</v>
      </c>
    </row>
    <row r="8" spans="1:9" ht="15" customHeight="1" x14ac:dyDescent="0.3">
      <c r="A8" s="8">
        <v>17</v>
      </c>
      <c r="B8" s="8" t="s">
        <v>7</v>
      </c>
      <c r="C8" s="9">
        <v>123.46186634394799</v>
      </c>
      <c r="D8" s="10">
        <f t="shared" si="0"/>
        <v>5.8275278900788152E-3</v>
      </c>
      <c r="E8" s="9">
        <v>694</v>
      </c>
      <c r="F8" s="9">
        <v>3357</v>
      </c>
      <c r="G8" s="9">
        <f t="shared" si="1"/>
        <v>1778.9894285871469</v>
      </c>
      <c r="H8" s="9">
        <f t="shared" si="2"/>
        <v>367.77440078626154</v>
      </c>
      <c r="I8" s="9">
        <f t="shared" si="3"/>
        <v>304.76886285842505</v>
      </c>
    </row>
    <row r="9" spans="1:9" ht="15" customHeight="1" x14ac:dyDescent="0.3">
      <c r="A9" s="8">
        <v>18</v>
      </c>
      <c r="B9" s="8" t="s">
        <v>8</v>
      </c>
      <c r="C9" s="9">
        <v>559.96344491672096</v>
      </c>
      <c r="D9" s="10">
        <f t="shared" si="0"/>
        <v>2.6430854233046863E-2</v>
      </c>
      <c r="E9" s="9">
        <v>281</v>
      </c>
      <c r="F9" s="9">
        <v>154</v>
      </c>
      <c r="G9" s="9">
        <f t="shared" si="1"/>
        <v>19927.52473013242</v>
      </c>
      <c r="H9" s="9">
        <f t="shared" si="2"/>
        <v>36361.262656929932</v>
      </c>
      <c r="I9" s="9">
        <f t="shared" si="3"/>
        <v>12872.722871648757</v>
      </c>
    </row>
    <row r="10" spans="1:9" ht="15" customHeight="1" x14ac:dyDescent="0.3">
      <c r="A10" s="8">
        <v>19</v>
      </c>
      <c r="B10" s="8" t="s">
        <v>19</v>
      </c>
      <c r="C10" s="13" t="s">
        <v>53</v>
      </c>
      <c r="D10" s="13" t="s">
        <v>53</v>
      </c>
      <c r="E10" s="13" t="s">
        <v>53</v>
      </c>
      <c r="F10" s="13" t="s">
        <v>53</v>
      </c>
      <c r="G10" s="13" t="s">
        <v>53</v>
      </c>
      <c r="H10" s="13" t="s">
        <v>53</v>
      </c>
      <c r="I10" s="13" t="s">
        <v>53</v>
      </c>
    </row>
    <row r="11" spans="1:9" ht="15" customHeight="1" x14ac:dyDescent="0.25">
      <c r="A11" s="63"/>
      <c r="B11" s="63"/>
      <c r="C11" s="11">
        <f>SUM(C2:C10)</f>
        <v>21185.976055839728</v>
      </c>
      <c r="D11" s="12"/>
      <c r="E11" s="11">
        <f>SUM(E2:E10)</f>
        <v>682098</v>
      </c>
      <c r="F11" s="11">
        <f>SUM(F2:F10)</f>
        <v>332765</v>
      </c>
      <c r="G11" s="11">
        <f>(C11*10000)/E11</f>
        <v>310.60017850572393</v>
      </c>
      <c r="H11" s="11">
        <f>(C11*10000)/F11</f>
        <v>636.66479515092419</v>
      </c>
      <c r="I11" s="11">
        <f>(C11*10000)/(E11+F11)</f>
        <v>208.75700519025455</v>
      </c>
    </row>
    <row r="12" spans="1:9" ht="15" customHeight="1" x14ac:dyDescent="0.25">
      <c r="A12" s="3" t="s">
        <v>25</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2"/>
  <sheetViews>
    <sheetView workbookViewId="0"/>
  </sheetViews>
  <sheetFormatPr baseColWidth="10" defaultRowHeight="12.6" x14ac:dyDescent="0.25"/>
  <cols>
    <col min="1" max="1" width="10.77734375" style="1" customWidth="1"/>
    <col min="2" max="2" width="38.77734375" style="1" customWidth="1"/>
    <col min="3" max="3" width="17.77734375" style="1" customWidth="1"/>
    <col min="4" max="4" width="12.77734375" style="1" customWidth="1"/>
    <col min="5" max="6" width="17.77734375" style="1" customWidth="1"/>
    <col min="7" max="9" width="20.77734375" style="1" customWidth="1"/>
    <col min="10" max="16384" width="11.5546875" style="1"/>
  </cols>
  <sheetData>
    <row r="1" spans="1:9" ht="49.95" customHeight="1" x14ac:dyDescent="0.25">
      <c r="A1" s="2" t="s">
        <v>26</v>
      </c>
      <c r="B1" s="2" t="s">
        <v>27</v>
      </c>
      <c r="C1" s="2" t="s">
        <v>21</v>
      </c>
      <c r="D1" s="2" t="s">
        <v>22</v>
      </c>
      <c r="E1" s="2" t="s">
        <v>23</v>
      </c>
      <c r="F1" s="2" t="s">
        <v>24</v>
      </c>
      <c r="G1" s="2" t="s">
        <v>50</v>
      </c>
      <c r="H1" s="2" t="s">
        <v>51</v>
      </c>
      <c r="I1" s="2" t="s">
        <v>52</v>
      </c>
    </row>
    <row r="2" spans="1:9" ht="15" customHeight="1" x14ac:dyDescent="0.3">
      <c r="A2" s="5">
        <v>11</v>
      </c>
      <c r="B2" s="5" t="s">
        <v>10</v>
      </c>
      <c r="C2" s="6">
        <v>1793.2280185803399</v>
      </c>
      <c r="D2" s="7">
        <f t="shared" ref="D2:D9" si="0">C2/$C$11</f>
        <v>8.4642218694760282E-2</v>
      </c>
      <c r="E2" s="6">
        <v>68511</v>
      </c>
      <c r="F2" s="6">
        <v>35231</v>
      </c>
      <c r="G2" s="6">
        <f>(C2*10000)/E2</f>
        <v>261.74308046596019</v>
      </c>
      <c r="H2" s="6">
        <f>(C2*10000)/F2</f>
        <v>508.9915184298884</v>
      </c>
      <c r="I2" s="6">
        <f>(C2*10000)/(E2+F2)</f>
        <v>172.85458334911027</v>
      </c>
    </row>
    <row r="3" spans="1:9" ht="15" customHeight="1" x14ac:dyDescent="0.3">
      <c r="A3" s="8">
        <v>12</v>
      </c>
      <c r="B3" s="8" t="s">
        <v>11</v>
      </c>
      <c r="C3" s="9">
        <v>5625.9307170822703</v>
      </c>
      <c r="D3" s="10">
        <f t="shared" si="0"/>
        <v>0.26554975339602238</v>
      </c>
      <c r="E3" s="9">
        <v>223326</v>
      </c>
      <c r="F3" s="9">
        <v>141862</v>
      </c>
      <c r="G3" s="9">
        <f t="shared" ref="G3:G9" si="1">(C3*10000)/E3</f>
        <v>251.91561739709081</v>
      </c>
      <c r="H3" s="9">
        <f t="shared" ref="H3:H9" si="2">(C3*10000)/F3</f>
        <v>396.57771052729203</v>
      </c>
      <c r="I3" s="9">
        <f t="shared" ref="I3:I9" si="3">(C3*10000)/(E3+F3)</f>
        <v>154.05573888195315</v>
      </c>
    </row>
    <row r="4" spans="1:9" ht="15" customHeight="1" x14ac:dyDescent="0.3">
      <c r="A4" s="8">
        <v>13</v>
      </c>
      <c r="B4" s="8" t="s">
        <v>12</v>
      </c>
      <c r="C4" s="9">
        <v>2894.0318272160002</v>
      </c>
      <c r="D4" s="10">
        <f t="shared" si="0"/>
        <v>0.13660129793351145</v>
      </c>
      <c r="E4" s="9">
        <v>88288</v>
      </c>
      <c r="F4" s="9">
        <v>42507</v>
      </c>
      <c r="G4" s="9">
        <f t="shared" si="1"/>
        <v>327.79447118702427</v>
      </c>
      <c r="H4" s="9">
        <f t="shared" si="2"/>
        <v>680.83652744630297</v>
      </c>
      <c r="I4" s="9">
        <f t="shared" si="3"/>
        <v>221.26471403463435</v>
      </c>
    </row>
    <row r="5" spans="1:9" ht="15" customHeight="1" x14ac:dyDescent="0.3">
      <c r="A5" s="8">
        <v>21</v>
      </c>
      <c r="B5" s="8" t="s">
        <v>13</v>
      </c>
      <c r="C5" s="9">
        <v>2628.6764502895003</v>
      </c>
      <c r="D5" s="10">
        <f t="shared" si="0"/>
        <v>0.12407624946620906</v>
      </c>
      <c r="E5" s="9">
        <v>80477</v>
      </c>
      <c r="F5" s="9">
        <v>35993</v>
      </c>
      <c r="G5" s="9">
        <f t="shared" si="1"/>
        <v>326.63698327341973</v>
      </c>
      <c r="H5" s="9">
        <f t="shared" si="2"/>
        <v>730.32991145208791</v>
      </c>
      <c r="I5" s="9">
        <f t="shared" si="3"/>
        <v>225.69558257830343</v>
      </c>
    </row>
    <row r="6" spans="1:9" ht="15" customHeight="1" x14ac:dyDescent="0.3">
      <c r="A6" s="8">
        <v>22</v>
      </c>
      <c r="B6" s="8" t="s">
        <v>14</v>
      </c>
      <c r="C6" s="9">
        <v>3133.0437869522602</v>
      </c>
      <c r="D6" s="10">
        <f t="shared" si="0"/>
        <v>0.14788290984066635</v>
      </c>
      <c r="E6" s="9">
        <v>90615</v>
      </c>
      <c r="F6" s="9">
        <v>29030</v>
      </c>
      <c r="G6" s="9">
        <f t="shared" si="1"/>
        <v>345.75332858271372</v>
      </c>
      <c r="H6" s="9">
        <f t="shared" si="2"/>
        <v>1079.2434677754943</v>
      </c>
      <c r="I6" s="9">
        <f t="shared" si="3"/>
        <v>261.86165631261315</v>
      </c>
    </row>
    <row r="7" spans="1:9" ht="15" customHeight="1" x14ac:dyDescent="0.3">
      <c r="A7" s="8">
        <v>23</v>
      </c>
      <c r="B7" s="8" t="s">
        <v>15</v>
      </c>
      <c r="C7" s="9">
        <v>1324.90100636118</v>
      </c>
      <c r="D7" s="10">
        <f t="shared" si="0"/>
        <v>6.2536698940334326E-2</v>
      </c>
      <c r="E7" s="9">
        <v>36393</v>
      </c>
      <c r="F7" s="9">
        <v>8765</v>
      </c>
      <c r="G7" s="9">
        <f t="shared" si="1"/>
        <v>364.05380330315722</v>
      </c>
      <c r="H7" s="9">
        <f t="shared" si="2"/>
        <v>1511.5812964759612</v>
      </c>
      <c r="I7" s="9">
        <f t="shared" si="3"/>
        <v>293.39231284848307</v>
      </c>
    </row>
    <row r="8" spans="1:9" ht="15" customHeight="1" x14ac:dyDescent="0.3">
      <c r="A8" s="8">
        <v>31</v>
      </c>
      <c r="B8" s="8" t="s">
        <v>16</v>
      </c>
      <c r="C8" s="9">
        <v>617.30862269983595</v>
      </c>
      <c r="D8" s="10">
        <f t="shared" si="0"/>
        <v>2.9137605983920702E-2</v>
      </c>
      <c r="E8" s="9">
        <v>18465</v>
      </c>
      <c r="F8" s="9">
        <v>10313</v>
      </c>
      <c r="G8" s="9">
        <f t="shared" si="1"/>
        <v>334.31282030860331</v>
      </c>
      <c r="H8" s="9">
        <f t="shared" si="2"/>
        <v>598.5732790650984</v>
      </c>
      <c r="I8" s="9">
        <f t="shared" si="3"/>
        <v>214.50713138502883</v>
      </c>
    </row>
    <row r="9" spans="1:9" ht="15" customHeight="1" x14ac:dyDescent="0.3">
      <c r="A9" s="8">
        <v>32</v>
      </c>
      <c r="B9" s="8" t="s">
        <v>17</v>
      </c>
      <c r="C9" s="9">
        <v>3168.85562665833</v>
      </c>
      <c r="D9" s="10">
        <f t="shared" si="0"/>
        <v>0.14957326574457563</v>
      </c>
      <c r="E9" s="9">
        <v>76023</v>
      </c>
      <c r="F9" s="9">
        <v>29064</v>
      </c>
      <c r="G9" s="9">
        <f t="shared" si="1"/>
        <v>416.82854223831345</v>
      </c>
      <c r="H9" s="9">
        <f t="shared" si="2"/>
        <v>1090.3026516165462</v>
      </c>
      <c r="I9" s="9">
        <f t="shared" si="3"/>
        <v>301.54592163239317</v>
      </c>
    </row>
    <row r="10" spans="1:9" ht="15" customHeight="1" x14ac:dyDescent="0.3">
      <c r="A10" s="8">
        <v>33</v>
      </c>
      <c r="B10" s="8" t="s">
        <v>18</v>
      </c>
      <c r="C10" s="13" t="s">
        <v>53</v>
      </c>
      <c r="D10" s="13" t="s">
        <v>53</v>
      </c>
      <c r="E10" s="13" t="s">
        <v>53</v>
      </c>
      <c r="F10" s="13" t="s">
        <v>53</v>
      </c>
      <c r="G10" s="13" t="s">
        <v>53</v>
      </c>
      <c r="H10" s="13" t="s">
        <v>53</v>
      </c>
      <c r="I10" s="13" t="s">
        <v>53</v>
      </c>
    </row>
    <row r="11" spans="1:9" ht="15" customHeight="1" x14ac:dyDescent="0.25">
      <c r="A11" s="63"/>
      <c r="B11" s="63"/>
      <c r="C11" s="11">
        <f>SUM(C2:C10)</f>
        <v>21185.976055839714</v>
      </c>
      <c r="D11" s="12"/>
      <c r="E11" s="11">
        <f>SUM(E2:E10)</f>
        <v>682098</v>
      </c>
      <c r="F11" s="11">
        <f>SUM(F2:F10)</f>
        <v>332765</v>
      </c>
      <c r="G11" s="11">
        <f>(C11*10000)/E11</f>
        <v>310.6001785057237</v>
      </c>
      <c r="H11" s="11">
        <f>(C11*10000)/F11</f>
        <v>636.66479515092374</v>
      </c>
      <c r="I11" s="11">
        <f>(C11*10000)/(E11+F11)</f>
        <v>208.7570051902544</v>
      </c>
    </row>
    <row r="12" spans="1:9" ht="15" customHeight="1" x14ac:dyDescent="0.25">
      <c r="A12" s="3" t="s">
        <v>25</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2"/>
  <sheetViews>
    <sheetView workbookViewId="0"/>
  </sheetViews>
  <sheetFormatPr baseColWidth="10" defaultRowHeight="12.6" x14ac:dyDescent="0.25"/>
  <cols>
    <col min="1" max="1" width="10.77734375" style="1" customWidth="1"/>
    <col min="2" max="2" width="38.77734375" style="1" customWidth="1"/>
    <col min="3" max="4" width="22.77734375" style="1" customWidth="1"/>
    <col min="5" max="10" width="17.77734375" style="1" customWidth="1"/>
    <col min="11" max="16384" width="11.5546875" style="1"/>
  </cols>
  <sheetData>
    <row r="1" spans="1:10" ht="49.95" customHeight="1" x14ac:dyDescent="0.25">
      <c r="A1" s="2" t="s">
        <v>20</v>
      </c>
      <c r="B1" s="2" t="s">
        <v>0</v>
      </c>
      <c r="C1" s="2" t="s">
        <v>28</v>
      </c>
      <c r="D1" s="2" t="s">
        <v>29</v>
      </c>
      <c r="E1" s="2" t="s">
        <v>30</v>
      </c>
      <c r="F1" s="2" t="s">
        <v>31</v>
      </c>
      <c r="G1" s="2" t="s">
        <v>32</v>
      </c>
      <c r="H1" s="2" t="s">
        <v>33</v>
      </c>
      <c r="I1" s="2" t="s">
        <v>34</v>
      </c>
      <c r="J1" s="2" t="s">
        <v>35</v>
      </c>
    </row>
    <row r="2" spans="1:10" ht="15" customHeight="1" x14ac:dyDescent="0.3">
      <c r="A2" s="5">
        <v>11</v>
      </c>
      <c r="B2" s="5" t="s">
        <v>1</v>
      </c>
      <c r="C2" s="14">
        <v>508.23291478193897</v>
      </c>
      <c r="D2" s="14">
        <v>971.98802093969903</v>
      </c>
      <c r="E2" s="14">
        <v>8732.68918178282</v>
      </c>
      <c r="F2" s="14">
        <v>463.75510615776005</v>
      </c>
      <c r="G2" s="14">
        <v>508.23291478193897</v>
      </c>
      <c r="H2" s="15">
        <f>E2/SUM($E2:$G2)</f>
        <v>0.89984334350997064</v>
      </c>
      <c r="I2" s="15">
        <f t="shared" ref="I2:J2" si="0">F2/SUM($E2:$G2)</f>
        <v>4.7786762657871788E-2</v>
      </c>
      <c r="J2" s="15">
        <f t="shared" si="0"/>
        <v>5.2369893832157656E-2</v>
      </c>
    </row>
    <row r="3" spans="1:10" ht="15" customHeight="1" x14ac:dyDescent="0.3">
      <c r="A3" s="8">
        <v>12</v>
      </c>
      <c r="B3" s="8" t="s">
        <v>2</v>
      </c>
      <c r="C3" s="16">
        <v>1052.03590588823</v>
      </c>
      <c r="D3" s="16">
        <v>1290.0837345924799</v>
      </c>
      <c r="E3" s="16">
        <v>2055.2287100885505</v>
      </c>
      <c r="F3" s="16">
        <v>238.04782870424992</v>
      </c>
      <c r="G3" s="16">
        <v>1052.03590588823</v>
      </c>
      <c r="H3" s="17">
        <f t="shared" ref="H3:H11" si="1">E3/SUM($E3:$G3)</f>
        <v>0.61436076422586983</v>
      </c>
      <c r="I3" s="17">
        <f t="shared" ref="I3:I11" si="2">F3/SUM($E3:$G3)</f>
        <v>7.1158623489037773E-2</v>
      </c>
      <c r="J3" s="17">
        <f t="shared" ref="J3:J11" si="3">G3/SUM($E3:$G3)</f>
        <v>0.3144806122850925</v>
      </c>
    </row>
    <row r="4" spans="1:10" ht="15" customHeight="1" x14ac:dyDescent="0.3">
      <c r="A4" s="8">
        <v>13</v>
      </c>
      <c r="B4" s="8" t="s">
        <v>3</v>
      </c>
      <c r="C4" s="16">
        <v>180.82907243564</v>
      </c>
      <c r="D4" s="16">
        <v>336.44732344795898</v>
      </c>
      <c r="E4" s="16">
        <v>1914.0845780071711</v>
      </c>
      <c r="F4" s="16">
        <v>155.61825101231898</v>
      </c>
      <c r="G4" s="16">
        <v>180.82907243564</v>
      </c>
      <c r="H4" s="17">
        <f t="shared" si="1"/>
        <v>0.85050319738617253</v>
      </c>
      <c r="I4" s="17">
        <f t="shared" si="2"/>
        <v>6.9147320645266394E-2</v>
      </c>
      <c r="J4" s="17">
        <f t="shared" si="3"/>
        <v>8.0349481968560857E-2</v>
      </c>
    </row>
    <row r="5" spans="1:10" ht="15" customHeight="1" x14ac:dyDescent="0.3">
      <c r="A5" s="8">
        <v>14</v>
      </c>
      <c r="B5" s="8" t="s">
        <v>4</v>
      </c>
      <c r="C5" s="16">
        <v>75.3712414180265</v>
      </c>
      <c r="D5" s="16">
        <v>201.442789184953</v>
      </c>
      <c r="E5" s="16">
        <v>2302.0493062793266</v>
      </c>
      <c r="F5" s="16">
        <v>126.0715477669265</v>
      </c>
      <c r="G5" s="16">
        <v>75.3712414180265</v>
      </c>
      <c r="H5" s="17">
        <f t="shared" si="1"/>
        <v>0.91953528051879285</v>
      </c>
      <c r="I5" s="17">
        <f t="shared" si="2"/>
        <v>5.0358276742849546E-2</v>
      </c>
      <c r="J5" s="17">
        <f t="shared" si="3"/>
        <v>3.0106442738357719E-2</v>
      </c>
    </row>
    <row r="6" spans="1:10" ht="15" customHeight="1" x14ac:dyDescent="0.3">
      <c r="A6" s="8">
        <v>15</v>
      </c>
      <c r="B6" s="8" t="s">
        <v>5</v>
      </c>
      <c r="C6" s="13" t="s">
        <v>53</v>
      </c>
      <c r="D6" s="13" t="s">
        <v>53</v>
      </c>
      <c r="E6" s="16">
        <v>2179.7476656691301</v>
      </c>
      <c r="F6" s="13" t="s">
        <v>53</v>
      </c>
      <c r="G6" s="13" t="s">
        <v>53</v>
      </c>
      <c r="H6" s="13" t="s">
        <v>53</v>
      </c>
      <c r="I6" s="13" t="s">
        <v>53</v>
      </c>
      <c r="J6" s="13" t="s">
        <v>53</v>
      </c>
    </row>
    <row r="7" spans="1:10" ht="15" customHeight="1" x14ac:dyDescent="0.3">
      <c r="A7" s="8">
        <v>16</v>
      </c>
      <c r="B7" s="8" t="s">
        <v>6</v>
      </c>
      <c r="C7" s="13" t="s">
        <v>53</v>
      </c>
      <c r="D7" s="13" t="s">
        <v>53</v>
      </c>
      <c r="E7" s="16">
        <v>518.78943458697199</v>
      </c>
      <c r="F7" s="13" t="s">
        <v>53</v>
      </c>
      <c r="G7" s="13" t="s">
        <v>53</v>
      </c>
      <c r="H7" s="13" t="s">
        <v>53</v>
      </c>
      <c r="I7" s="13" t="s">
        <v>53</v>
      </c>
      <c r="J7" s="13" t="s">
        <v>53</v>
      </c>
    </row>
    <row r="8" spans="1:10" ht="15" customHeight="1" x14ac:dyDescent="0.3">
      <c r="A8" s="8">
        <v>17</v>
      </c>
      <c r="B8" s="8" t="s">
        <v>7</v>
      </c>
      <c r="C8" s="13" t="s">
        <v>53</v>
      </c>
      <c r="D8" s="13" t="s">
        <v>53</v>
      </c>
      <c r="E8" s="16">
        <v>123.46186634394799</v>
      </c>
      <c r="F8" s="13" t="s">
        <v>53</v>
      </c>
      <c r="G8" s="13" t="s">
        <v>53</v>
      </c>
      <c r="H8" s="13" t="s">
        <v>53</v>
      </c>
      <c r="I8" s="13" t="s">
        <v>53</v>
      </c>
      <c r="J8" s="13" t="s">
        <v>53</v>
      </c>
    </row>
    <row r="9" spans="1:10" ht="15" customHeight="1" x14ac:dyDescent="0.3">
      <c r="A9" s="8">
        <v>18</v>
      </c>
      <c r="B9" s="8" t="s">
        <v>8</v>
      </c>
      <c r="C9" s="13" t="s">
        <v>53</v>
      </c>
      <c r="D9" s="13" t="s">
        <v>53</v>
      </c>
      <c r="E9" s="16">
        <v>559.96344491672096</v>
      </c>
      <c r="F9" s="13" t="s">
        <v>53</v>
      </c>
      <c r="G9" s="13" t="s">
        <v>53</v>
      </c>
      <c r="H9" s="13" t="s">
        <v>53</v>
      </c>
      <c r="I9" s="13" t="s">
        <v>53</v>
      </c>
      <c r="J9" s="13" t="s">
        <v>53</v>
      </c>
    </row>
    <row r="10" spans="1:10" ht="15" customHeight="1" x14ac:dyDescent="0.3">
      <c r="A10" s="8">
        <v>19</v>
      </c>
      <c r="B10" s="8" t="s">
        <v>19</v>
      </c>
      <c r="C10" s="13" t="s">
        <v>53</v>
      </c>
      <c r="D10" s="13" t="s">
        <v>53</v>
      </c>
      <c r="E10" s="13" t="s">
        <v>53</v>
      </c>
      <c r="F10" s="13" t="s">
        <v>53</v>
      </c>
      <c r="G10" s="13" t="s">
        <v>53</v>
      </c>
      <c r="H10" s="13" t="s">
        <v>53</v>
      </c>
      <c r="I10" s="13" t="s">
        <v>53</v>
      </c>
      <c r="J10" s="13" t="s">
        <v>53</v>
      </c>
    </row>
    <row r="11" spans="1:10" ht="15" customHeight="1" x14ac:dyDescent="0.25">
      <c r="A11" s="63"/>
      <c r="B11" s="63"/>
      <c r="C11" s="11">
        <f>SUM(C2:C10)</f>
        <v>1816.4691345238355</v>
      </c>
      <c r="D11" s="11">
        <f t="shared" ref="D11:G11" si="4">SUM(D2:D10)</f>
        <v>2799.9618681650913</v>
      </c>
      <c r="E11" s="11">
        <f t="shared" si="4"/>
        <v>18386.014187674635</v>
      </c>
      <c r="F11" s="11">
        <f t="shared" si="4"/>
        <v>983.49273364125554</v>
      </c>
      <c r="G11" s="11">
        <f t="shared" si="4"/>
        <v>1816.4691345238355</v>
      </c>
      <c r="H11" s="18">
        <f t="shared" si="1"/>
        <v>0.86783890150799514</v>
      </c>
      <c r="I11" s="18">
        <f t="shared" si="2"/>
        <v>4.6421875067217615E-2</v>
      </c>
      <c r="J11" s="18">
        <f t="shared" si="3"/>
        <v>8.5739223424787264E-2</v>
      </c>
    </row>
    <row r="12" spans="1:10" ht="15" customHeight="1" x14ac:dyDescent="0.25">
      <c r="A12" s="3" t="s">
        <v>25</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2"/>
  <sheetViews>
    <sheetView workbookViewId="0"/>
  </sheetViews>
  <sheetFormatPr baseColWidth="10" defaultRowHeight="12.6" x14ac:dyDescent="0.25"/>
  <cols>
    <col min="1" max="1" width="10.77734375" style="1" customWidth="1"/>
    <col min="2" max="2" width="38.77734375" style="1" customWidth="1"/>
    <col min="3" max="4" width="22.77734375" style="1" customWidth="1"/>
    <col min="5" max="10" width="17.77734375" style="1" customWidth="1"/>
    <col min="11" max="16384" width="11.5546875" style="1"/>
  </cols>
  <sheetData>
    <row r="1" spans="1:10" ht="49.95" customHeight="1" x14ac:dyDescent="0.25">
      <c r="A1" s="2" t="s">
        <v>9</v>
      </c>
      <c r="B1" s="2" t="s">
        <v>27</v>
      </c>
      <c r="C1" s="2" t="s">
        <v>28</v>
      </c>
      <c r="D1" s="2" t="s">
        <v>29</v>
      </c>
      <c r="E1" s="2" t="s">
        <v>30</v>
      </c>
      <c r="F1" s="2" t="s">
        <v>31</v>
      </c>
      <c r="G1" s="2" t="s">
        <v>32</v>
      </c>
      <c r="H1" s="2" t="s">
        <v>33</v>
      </c>
      <c r="I1" s="2" t="s">
        <v>34</v>
      </c>
      <c r="J1" s="2" t="s">
        <v>35</v>
      </c>
    </row>
    <row r="2" spans="1:10" ht="15" customHeight="1" x14ac:dyDescent="0.3">
      <c r="A2" s="5">
        <v>11</v>
      </c>
      <c r="B2" s="5" t="s">
        <v>10</v>
      </c>
      <c r="C2" s="14">
        <v>186.54836430484102</v>
      </c>
      <c r="D2" s="14">
        <v>278.33928019446199</v>
      </c>
      <c r="E2" s="14">
        <v>1514.888738385878</v>
      </c>
      <c r="F2" s="14">
        <v>91.790915889620976</v>
      </c>
      <c r="G2" s="14">
        <v>186.54836430484102</v>
      </c>
      <c r="H2" s="15">
        <f>E2/SUM($E2:$G2)</f>
        <v>0.84478310771944265</v>
      </c>
      <c r="I2" s="15">
        <f t="shared" ref="I2:J2" si="0">F2/SUM($E2:$G2)</f>
        <v>5.1187531612566409E-2</v>
      </c>
      <c r="J2" s="15">
        <f t="shared" si="0"/>
        <v>0.10402936066799098</v>
      </c>
    </row>
    <row r="3" spans="1:10" ht="15" customHeight="1" x14ac:dyDescent="0.3">
      <c r="A3" s="8">
        <v>12</v>
      </c>
      <c r="B3" s="8" t="s">
        <v>11</v>
      </c>
      <c r="C3" s="16">
        <v>336.64212662472801</v>
      </c>
      <c r="D3" s="16">
        <v>551.60239863056302</v>
      </c>
      <c r="E3" s="16">
        <v>5074.3283184517077</v>
      </c>
      <c r="F3" s="16">
        <v>214.96027200583501</v>
      </c>
      <c r="G3" s="16">
        <v>336.64212662472801</v>
      </c>
      <c r="H3" s="17">
        <f t="shared" ref="H3:H11" si="1">E3/SUM($E3:$G3)</f>
        <v>0.90195357419605127</v>
      </c>
      <c r="I3" s="17">
        <f t="shared" ref="I3:I11" si="2">F3/SUM($E3:$G3)</f>
        <v>3.8208837402341503E-2</v>
      </c>
      <c r="J3" s="17">
        <f t="shared" ref="J3:J11" si="3">G3/SUM($E3:$G3)</f>
        <v>5.9837588401607245E-2</v>
      </c>
    </row>
    <row r="4" spans="1:10" ht="15" customHeight="1" x14ac:dyDescent="0.3">
      <c r="A4" s="8">
        <v>13</v>
      </c>
      <c r="B4" s="8" t="s">
        <v>12</v>
      </c>
      <c r="C4" s="16">
        <v>282.283543244268</v>
      </c>
      <c r="D4" s="16">
        <v>439.07434424244605</v>
      </c>
      <c r="E4" s="16">
        <v>2454.9574829735543</v>
      </c>
      <c r="F4" s="16">
        <v>156.79080099817804</v>
      </c>
      <c r="G4" s="16">
        <v>282.283543244268</v>
      </c>
      <c r="H4" s="17">
        <f t="shared" si="1"/>
        <v>0.84828282117932807</v>
      </c>
      <c r="I4" s="17">
        <f t="shared" si="2"/>
        <v>5.4177289801614799E-2</v>
      </c>
      <c r="J4" s="17">
        <f t="shared" si="3"/>
        <v>9.7539889019057205E-2</v>
      </c>
    </row>
    <row r="5" spans="1:10" ht="15" customHeight="1" x14ac:dyDescent="0.3">
      <c r="A5" s="8">
        <v>21</v>
      </c>
      <c r="B5" s="8" t="s">
        <v>13</v>
      </c>
      <c r="C5" s="16">
        <v>278.17204216588499</v>
      </c>
      <c r="D5" s="16">
        <v>385.15326178176599</v>
      </c>
      <c r="E5" s="16">
        <v>2243.5231885077342</v>
      </c>
      <c r="F5" s="16">
        <v>106.981219615881</v>
      </c>
      <c r="G5" s="16">
        <v>278.17204216588499</v>
      </c>
      <c r="H5" s="17">
        <f t="shared" si="1"/>
        <v>0.8534801566243162</v>
      </c>
      <c r="I5" s="17">
        <f t="shared" si="2"/>
        <v>4.0697750993317947E-2</v>
      </c>
      <c r="J5" s="17">
        <f t="shared" si="3"/>
        <v>0.10582209238236584</v>
      </c>
    </row>
    <row r="6" spans="1:10" ht="15" customHeight="1" x14ac:dyDescent="0.3">
      <c r="A6" s="8">
        <v>22</v>
      </c>
      <c r="B6" s="8" t="s">
        <v>14</v>
      </c>
      <c r="C6" s="16">
        <v>299.19901819478503</v>
      </c>
      <c r="D6" s="16">
        <v>436.70735906039198</v>
      </c>
      <c r="E6" s="16">
        <v>2696.3364278918684</v>
      </c>
      <c r="F6" s="16">
        <v>137.50834086560695</v>
      </c>
      <c r="G6" s="16">
        <v>299.19901819478503</v>
      </c>
      <c r="H6" s="17">
        <f t="shared" si="1"/>
        <v>0.86061243035316504</v>
      </c>
      <c r="I6" s="17">
        <f t="shared" si="2"/>
        <v>4.3889696479273058E-2</v>
      </c>
      <c r="J6" s="17">
        <f t="shared" si="3"/>
        <v>9.5497873167561975E-2</v>
      </c>
    </row>
    <row r="7" spans="1:10" ht="15" customHeight="1" x14ac:dyDescent="0.3">
      <c r="A7" s="8">
        <v>23</v>
      </c>
      <c r="B7" s="8" t="s">
        <v>15</v>
      </c>
      <c r="C7" s="16">
        <v>83.961806095635495</v>
      </c>
      <c r="D7" s="16">
        <v>146.54539908501698</v>
      </c>
      <c r="E7" s="16">
        <v>1178.355607276163</v>
      </c>
      <c r="F7" s="16">
        <v>62.583592989381486</v>
      </c>
      <c r="G7" s="16">
        <v>83.961806095635495</v>
      </c>
      <c r="H7" s="17">
        <f t="shared" si="1"/>
        <v>0.88939143499671602</v>
      </c>
      <c r="I7" s="17">
        <f t="shared" si="2"/>
        <v>4.7236429505979734E-2</v>
      </c>
      <c r="J7" s="17">
        <f t="shared" si="3"/>
        <v>6.3372135497304277E-2</v>
      </c>
    </row>
    <row r="8" spans="1:10" ht="15" customHeight="1" x14ac:dyDescent="0.3">
      <c r="A8" s="8">
        <v>31</v>
      </c>
      <c r="B8" s="8" t="s">
        <v>16</v>
      </c>
      <c r="C8" s="16">
        <v>47.560229178750397</v>
      </c>
      <c r="D8" s="16">
        <v>76.570839194501801</v>
      </c>
      <c r="E8" s="16">
        <v>540.73778350533416</v>
      </c>
      <c r="F8" s="16">
        <v>29.010610015751404</v>
      </c>
      <c r="G8" s="16">
        <v>47.560229178750397</v>
      </c>
      <c r="H8" s="17">
        <f t="shared" si="1"/>
        <v>0.87596019822367832</v>
      </c>
      <c r="I8" s="17">
        <f t="shared" si="2"/>
        <v>4.6995309880610084E-2</v>
      </c>
      <c r="J8" s="17">
        <f t="shared" si="3"/>
        <v>7.7044491895711595E-2</v>
      </c>
    </row>
    <row r="9" spans="1:10" ht="15" customHeight="1" x14ac:dyDescent="0.3">
      <c r="A9" s="8">
        <v>32</v>
      </c>
      <c r="B9" s="8" t="s">
        <v>17</v>
      </c>
      <c r="C9" s="16">
        <v>302.102004714945</v>
      </c>
      <c r="D9" s="16">
        <v>485.96898597594304</v>
      </c>
      <c r="E9" s="16">
        <v>2682.8866406823872</v>
      </c>
      <c r="F9" s="16">
        <v>183.86698126099805</v>
      </c>
      <c r="G9" s="16">
        <v>302.102004714945</v>
      </c>
      <c r="H9" s="17">
        <f t="shared" si="1"/>
        <v>0.84664211840776915</v>
      </c>
      <c r="I9" s="17">
        <f t="shared" si="2"/>
        <v>5.8023148708384757E-2</v>
      </c>
      <c r="J9" s="17">
        <f t="shared" si="3"/>
        <v>9.533473288384621E-2</v>
      </c>
    </row>
    <row r="10" spans="1:10" ht="15" customHeight="1" x14ac:dyDescent="0.3">
      <c r="A10" s="8">
        <v>33</v>
      </c>
      <c r="B10" s="8" t="s">
        <v>18</v>
      </c>
      <c r="C10" s="13" t="s">
        <v>53</v>
      </c>
      <c r="D10" s="13" t="s">
        <v>53</v>
      </c>
      <c r="E10" s="13" t="s">
        <v>53</v>
      </c>
      <c r="F10" s="13" t="s">
        <v>53</v>
      </c>
      <c r="G10" s="13" t="s">
        <v>53</v>
      </c>
      <c r="H10" s="13" t="s">
        <v>53</v>
      </c>
      <c r="I10" s="13" t="s">
        <v>53</v>
      </c>
      <c r="J10" s="13" t="s">
        <v>53</v>
      </c>
    </row>
    <row r="11" spans="1:10" ht="15" customHeight="1" x14ac:dyDescent="0.25">
      <c r="A11" s="63"/>
      <c r="B11" s="63"/>
      <c r="C11" s="11">
        <f>SUM(C2:C10)</f>
        <v>1816.469134523838</v>
      </c>
      <c r="D11" s="11">
        <f t="shared" ref="D11:G11" si="4">SUM(D2:D10)</f>
        <v>2799.9618681650909</v>
      </c>
      <c r="E11" s="11">
        <f t="shared" si="4"/>
        <v>18386.014187674627</v>
      </c>
      <c r="F11" s="11">
        <f t="shared" si="4"/>
        <v>983.49273364125293</v>
      </c>
      <c r="G11" s="11">
        <f t="shared" si="4"/>
        <v>1816.469134523838</v>
      </c>
      <c r="H11" s="18">
        <f t="shared" si="1"/>
        <v>0.86783890150799514</v>
      </c>
      <c r="I11" s="18">
        <f t="shared" si="2"/>
        <v>4.6421875067217511E-2</v>
      </c>
      <c r="J11" s="18">
        <f t="shared" si="3"/>
        <v>8.5739223424787417E-2</v>
      </c>
    </row>
    <row r="12" spans="1:10" ht="15" customHeight="1" x14ac:dyDescent="0.25">
      <c r="A12" s="3" t="s">
        <v>25</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12"/>
  <sheetViews>
    <sheetView workbookViewId="0"/>
  </sheetViews>
  <sheetFormatPr baseColWidth="10" defaultRowHeight="12.6" x14ac:dyDescent="0.25"/>
  <cols>
    <col min="1" max="1" width="10.77734375" style="1" customWidth="1"/>
    <col min="2" max="2" width="38.77734375" style="1" customWidth="1"/>
    <col min="3" max="12" width="17.77734375" style="1" customWidth="1"/>
    <col min="13" max="16384" width="11.5546875" style="1"/>
  </cols>
  <sheetData>
    <row r="1" spans="1:12" ht="49.95" customHeight="1" x14ac:dyDescent="0.25">
      <c r="A1" s="2" t="s">
        <v>20</v>
      </c>
      <c r="B1" s="2" t="s">
        <v>0</v>
      </c>
      <c r="C1" s="2" t="s">
        <v>36</v>
      </c>
      <c r="D1" s="2" t="s">
        <v>37</v>
      </c>
      <c r="E1" s="2" t="s">
        <v>38</v>
      </c>
      <c r="F1" s="2" t="s">
        <v>39</v>
      </c>
      <c r="G1" s="2" t="s">
        <v>40</v>
      </c>
      <c r="H1" s="2" t="s">
        <v>41</v>
      </c>
      <c r="I1" s="2" t="s">
        <v>42</v>
      </c>
      <c r="J1" s="2" t="s">
        <v>43</v>
      </c>
      <c r="K1" s="2" t="s">
        <v>44</v>
      </c>
      <c r="L1" s="2" t="s">
        <v>45</v>
      </c>
    </row>
    <row r="2" spans="1:12" ht="15" customHeight="1" x14ac:dyDescent="0.3">
      <c r="A2" s="19">
        <v>11</v>
      </c>
      <c r="B2" s="19" t="s">
        <v>1</v>
      </c>
      <c r="C2" s="20">
        <v>208.22023994536801</v>
      </c>
      <c r="D2" s="20">
        <v>1256.10586882899</v>
      </c>
      <c r="E2" s="14">
        <v>2837.13335782578</v>
      </c>
      <c r="F2" s="14">
        <v>3662.5019527170798</v>
      </c>
      <c r="G2" s="14">
        <v>1740.71578340527</v>
      </c>
      <c r="H2" s="15">
        <v>2.14556585031963E-2</v>
      </c>
      <c r="I2" s="15">
        <v>0.12943303961481689</v>
      </c>
      <c r="J2" s="15">
        <v>0.29234700944302083</v>
      </c>
      <c r="K2" s="15">
        <v>0.37739554610735793</v>
      </c>
      <c r="L2" s="15">
        <v>0.17936874633160813</v>
      </c>
    </row>
    <row r="3" spans="1:12" ht="15" customHeight="1" x14ac:dyDescent="0.3">
      <c r="A3" s="21">
        <v>12</v>
      </c>
      <c r="B3" s="21" t="s">
        <v>2</v>
      </c>
      <c r="C3" s="22">
        <v>56.200906373301194</v>
      </c>
      <c r="D3" s="22">
        <v>286.41154024987202</v>
      </c>
      <c r="E3" s="16">
        <v>844.35336054446998</v>
      </c>
      <c r="F3" s="16">
        <v>955.871685236551</v>
      </c>
      <c r="G3" s="16">
        <v>1202.47495227683</v>
      </c>
      <c r="H3" s="17">
        <v>1.679989755894384E-2</v>
      </c>
      <c r="I3" s="17">
        <v>8.5615781780042782E-2</v>
      </c>
      <c r="J3" s="17">
        <v>0.25239895361253145</v>
      </c>
      <c r="K3" s="17">
        <v>0.28573465140942717</v>
      </c>
      <c r="L3" s="17">
        <v>0.35945071563905479</v>
      </c>
    </row>
    <row r="4" spans="1:12" ht="15" customHeight="1" x14ac:dyDescent="0.3">
      <c r="A4" s="21">
        <v>13</v>
      </c>
      <c r="B4" s="21" t="s">
        <v>3</v>
      </c>
      <c r="C4" s="22">
        <v>145.647563448792</v>
      </c>
      <c r="D4" s="22">
        <v>464.73214539419803</v>
      </c>
      <c r="E4" s="16">
        <v>741.78659333343899</v>
      </c>
      <c r="F4" s="16">
        <v>668.43818712868108</v>
      </c>
      <c r="G4" s="16">
        <v>229.92741215004799</v>
      </c>
      <c r="H4" s="17">
        <v>6.4716951292544941E-2</v>
      </c>
      <c r="I4" s="17">
        <v>0.20649880372444829</v>
      </c>
      <c r="J4" s="17">
        <v>0.32960501153252336</v>
      </c>
      <c r="K4" s="17">
        <v>0.29701342455820318</v>
      </c>
      <c r="L4" s="17">
        <v>0.10216580889228036</v>
      </c>
    </row>
    <row r="5" spans="1:12" ht="15" customHeight="1" x14ac:dyDescent="0.3">
      <c r="A5" s="21">
        <v>14</v>
      </c>
      <c r="B5" s="21" t="s">
        <v>4</v>
      </c>
      <c r="C5" s="22">
        <v>138.130945379228</v>
      </c>
      <c r="D5" s="22">
        <v>354.16767882490598</v>
      </c>
      <c r="E5" s="16">
        <v>655.592544531724</v>
      </c>
      <c r="F5" s="16">
        <v>1068.9992376299699</v>
      </c>
      <c r="G5" s="16">
        <v>286.601689098441</v>
      </c>
      <c r="H5" s="17">
        <v>5.5175307175720008E-2</v>
      </c>
      <c r="I5" s="17">
        <v>0.14146946158391049</v>
      </c>
      <c r="J5" s="17">
        <v>0.26187122608435692</v>
      </c>
      <c r="K5" s="17">
        <v>0.427003240620069</v>
      </c>
      <c r="L5" s="17">
        <v>0.11448076453594359</v>
      </c>
    </row>
    <row r="6" spans="1:12" ht="15" customHeight="1" x14ac:dyDescent="0.3">
      <c r="A6" s="21">
        <v>15</v>
      </c>
      <c r="B6" s="21" t="s">
        <v>5</v>
      </c>
      <c r="C6" s="22">
        <v>103.395394228835</v>
      </c>
      <c r="D6" s="22">
        <v>369.86189714501</v>
      </c>
      <c r="E6" s="16">
        <v>618.64550474925602</v>
      </c>
      <c r="F6" s="16">
        <v>727.12032422285904</v>
      </c>
      <c r="G6" s="16">
        <v>360.72454532317698</v>
      </c>
      <c r="H6" s="17">
        <v>4.7434570458454769E-2</v>
      </c>
      <c r="I6" s="17">
        <v>0.1696810612394761</v>
      </c>
      <c r="J6" s="17">
        <v>0.28381519314959086</v>
      </c>
      <c r="K6" s="17">
        <v>0.33358004491756077</v>
      </c>
      <c r="L6" s="17">
        <v>0.16548913023491735</v>
      </c>
    </row>
    <row r="7" spans="1:12" ht="15" customHeight="1" x14ac:dyDescent="0.3">
      <c r="A7" s="21">
        <v>16</v>
      </c>
      <c r="B7" s="21" t="s">
        <v>6</v>
      </c>
      <c r="C7" s="22">
        <v>31.147469575047499</v>
      </c>
      <c r="D7" s="22">
        <v>88.786380143771595</v>
      </c>
      <c r="E7" s="16">
        <v>165.79563119252199</v>
      </c>
      <c r="F7" s="16">
        <v>161.68055431940701</v>
      </c>
      <c r="G7" s="16">
        <v>71.379399356224297</v>
      </c>
      <c r="H7" s="17">
        <v>6.0038750788834326E-2</v>
      </c>
      <c r="I7" s="17">
        <v>0.17114145783338428</v>
      </c>
      <c r="J7" s="17">
        <v>0.3195817419152302</v>
      </c>
      <c r="K7" s="17">
        <v>0.31164966658992765</v>
      </c>
      <c r="L7" s="17">
        <v>0.13758838287262365</v>
      </c>
    </row>
    <row r="8" spans="1:12" ht="15" customHeight="1" x14ac:dyDescent="0.3">
      <c r="A8" s="21">
        <v>17</v>
      </c>
      <c r="B8" s="21" t="s">
        <v>7</v>
      </c>
      <c r="C8" s="22">
        <v>2.1711241856910899</v>
      </c>
      <c r="D8" s="22">
        <v>7.6201356471804207</v>
      </c>
      <c r="E8" s="16">
        <v>42.2056879331235</v>
      </c>
      <c r="F8" s="16">
        <v>44.418179435498999</v>
      </c>
      <c r="G8" s="16">
        <v>27.046739142458001</v>
      </c>
      <c r="H8" s="17">
        <v>1.7585382839123476E-2</v>
      </c>
      <c r="I8" s="17">
        <v>6.1720560954031826E-2</v>
      </c>
      <c r="J8" s="17">
        <v>0.34185201619699163</v>
      </c>
      <c r="K8" s="17">
        <v>0.35977246052440626</v>
      </c>
      <c r="L8" s="17">
        <v>0.21906957948544678</v>
      </c>
    </row>
    <row r="9" spans="1:12" ht="15" customHeight="1" x14ac:dyDescent="0.3">
      <c r="A9" s="21">
        <v>18</v>
      </c>
      <c r="B9" s="21" t="s">
        <v>8</v>
      </c>
      <c r="C9" s="22">
        <v>50.785071417795599</v>
      </c>
      <c r="D9" s="22">
        <v>123.98179156787701</v>
      </c>
      <c r="E9" s="16">
        <v>168.558049938256</v>
      </c>
      <c r="F9" s="16">
        <v>162.34228020949001</v>
      </c>
      <c r="G9" s="16">
        <v>54.296251783302708</v>
      </c>
      <c r="H9" s="17">
        <v>9.0693547728545792E-2</v>
      </c>
      <c r="I9" s="17">
        <v>0.22141050937051035</v>
      </c>
      <c r="J9" s="17">
        <v>0.30101616715949059</v>
      </c>
      <c r="K9" s="17">
        <v>0.28991585376369311</v>
      </c>
      <c r="L9" s="17">
        <v>9.6963921977760048E-2</v>
      </c>
    </row>
    <row r="10" spans="1:12" ht="15" customHeight="1" x14ac:dyDescent="0.3">
      <c r="A10" s="8">
        <v>19</v>
      </c>
      <c r="B10" s="8" t="s">
        <v>19</v>
      </c>
      <c r="C10" s="24" t="s">
        <v>53</v>
      </c>
      <c r="D10" s="24" t="s">
        <v>53</v>
      </c>
      <c r="E10" s="13" t="s">
        <v>53</v>
      </c>
      <c r="F10" s="13" t="s">
        <v>53</v>
      </c>
      <c r="G10" s="13" t="s">
        <v>53</v>
      </c>
      <c r="H10" s="13" t="s">
        <v>53</v>
      </c>
      <c r="I10" s="13" t="s">
        <v>53</v>
      </c>
      <c r="J10" s="13" t="s">
        <v>53</v>
      </c>
      <c r="K10" s="13" t="s">
        <v>53</v>
      </c>
      <c r="L10" s="13" t="s">
        <v>53</v>
      </c>
    </row>
    <row r="11" spans="1:12" ht="15" customHeight="1" x14ac:dyDescent="0.25">
      <c r="A11" s="63"/>
      <c r="B11" s="63"/>
      <c r="C11" s="23">
        <f t="shared" ref="C11:G11" si="0">SUM(C2:C10)</f>
        <v>735.69871455405837</v>
      </c>
      <c r="D11" s="23">
        <f t="shared" si="0"/>
        <v>2951.6674378018051</v>
      </c>
      <c r="E11" s="11">
        <f t="shared" si="0"/>
        <v>6074.0707300485701</v>
      </c>
      <c r="F11" s="11">
        <f t="shared" si="0"/>
        <v>7451.3724008995378</v>
      </c>
      <c r="G11" s="11">
        <f t="shared" si="0"/>
        <v>3973.1667725357515</v>
      </c>
      <c r="H11" s="18">
        <v>3.4725740868156496E-2</v>
      </c>
      <c r="I11" s="18">
        <v>0.13932175841330685</v>
      </c>
      <c r="J11" s="18">
        <v>0.28670242588961614</v>
      </c>
      <c r="K11" s="18">
        <v>0.35171249043518271</v>
      </c>
      <c r="L11" s="18">
        <v>0.18753758439373788</v>
      </c>
    </row>
    <row r="12" spans="1:12" ht="15" customHeight="1" x14ac:dyDescent="0.25">
      <c r="A12" s="3" t="s">
        <v>25</v>
      </c>
      <c r="B12" s="3"/>
      <c r="C12" s="3"/>
      <c r="D12" s="3"/>
      <c r="E12" s="3"/>
      <c r="F12" s="3"/>
      <c r="G12" s="3"/>
      <c r="H12" s="3"/>
      <c r="I12" s="3"/>
      <c r="J12" s="3"/>
      <c r="K12" s="3"/>
      <c r="L12" s="4"/>
    </row>
  </sheetData>
  <sortState xmlns:xlrd2="http://schemas.microsoft.com/office/spreadsheetml/2017/richdata2" ref="A2:F41">
    <sortCondition ref="A1:A1048576"/>
    <sortCondition ref="C1:C1048576"/>
  </sortState>
  <mergeCells count="1">
    <mergeCell ref="A11:B11"/>
  </mergeCells>
  <printOptions horizontalCentered="1" verticalCentered="1"/>
  <pageMargins left="0.7" right="0.7" top="0.78740157499999996" bottom="0.78740157499999996" header="0.3" footer="0.3"/>
  <pageSetup paperSize="9" scale="5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
  <sheetViews>
    <sheetView workbookViewId="0"/>
  </sheetViews>
  <sheetFormatPr baseColWidth="10" defaultRowHeight="12.6" x14ac:dyDescent="0.25"/>
  <cols>
    <col min="1" max="1" width="10.77734375" style="1" customWidth="1"/>
    <col min="2" max="2" width="38.77734375" style="1" customWidth="1"/>
    <col min="3" max="4" width="20.77734375" style="1" customWidth="1"/>
    <col min="5" max="6" width="15.77734375" style="1" customWidth="1"/>
    <col min="7" max="16384" width="11.5546875" style="1"/>
  </cols>
  <sheetData>
    <row r="1" spans="1:6" ht="49.95" customHeight="1" x14ac:dyDescent="0.25">
      <c r="A1" s="2" t="s">
        <v>20</v>
      </c>
      <c r="B1" s="2" t="s">
        <v>0</v>
      </c>
      <c r="C1" s="2" t="s">
        <v>46</v>
      </c>
      <c r="D1" s="2" t="s">
        <v>47</v>
      </c>
      <c r="E1" s="2" t="s">
        <v>48</v>
      </c>
      <c r="F1" s="2" t="s">
        <v>49</v>
      </c>
    </row>
    <row r="2" spans="1:6" ht="15" customHeight="1" x14ac:dyDescent="0.3">
      <c r="A2" s="5">
        <v>11</v>
      </c>
      <c r="B2" s="5" t="s">
        <v>1</v>
      </c>
      <c r="C2" s="14">
        <v>9714.1262939999997</v>
      </c>
      <c r="D2" s="14">
        <v>9704.6772027225197</v>
      </c>
      <c r="E2" s="14">
        <f t="shared" ref="E2:E11" si="0">ROUND(D2,0)-ROUND(C2,0)</f>
        <v>-9</v>
      </c>
      <c r="F2" s="26">
        <f t="shared" ref="F2:F11" si="1">D2/C2-1</f>
        <v>-9.7271653584696249E-4</v>
      </c>
    </row>
    <row r="3" spans="1:6" ht="15" customHeight="1" x14ac:dyDescent="0.3">
      <c r="A3" s="8">
        <v>12</v>
      </c>
      <c r="B3" s="8" t="s">
        <v>2</v>
      </c>
      <c r="C3" s="16">
        <v>3378.7766310000002</v>
      </c>
      <c r="D3" s="16">
        <v>3345.3124446810302</v>
      </c>
      <c r="E3" s="16">
        <f t="shared" si="0"/>
        <v>-34</v>
      </c>
      <c r="F3" s="27">
        <f t="shared" si="1"/>
        <v>-9.9042316120985241E-3</v>
      </c>
    </row>
    <row r="4" spans="1:6" ht="15" customHeight="1" x14ac:dyDescent="0.3">
      <c r="A4" s="8">
        <v>13</v>
      </c>
      <c r="B4" s="8" t="s">
        <v>3</v>
      </c>
      <c r="C4" s="16">
        <v>2247.288779</v>
      </c>
      <c r="D4" s="16">
        <v>2250.5319014551301</v>
      </c>
      <c r="E4" s="16">
        <f t="shared" si="0"/>
        <v>4</v>
      </c>
      <c r="F4" s="27">
        <f t="shared" si="1"/>
        <v>1.4431267069170417E-3</v>
      </c>
    </row>
    <row r="5" spans="1:6" ht="15" customHeight="1" x14ac:dyDescent="0.3">
      <c r="A5" s="8">
        <v>14</v>
      </c>
      <c r="B5" s="8" t="s">
        <v>4</v>
      </c>
      <c r="C5" s="16">
        <v>2418.5828190000002</v>
      </c>
      <c r="D5" s="16">
        <v>2503.4920954642798</v>
      </c>
      <c r="E5" s="16">
        <f t="shared" si="0"/>
        <v>84</v>
      </c>
      <c r="F5" s="27">
        <f t="shared" si="1"/>
        <v>3.5107036979360684E-2</v>
      </c>
    </row>
    <row r="6" spans="1:6" ht="15" customHeight="1" x14ac:dyDescent="0.3">
      <c r="A6" s="8">
        <v>15</v>
      </c>
      <c r="B6" s="8" t="s">
        <v>5</v>
      </c>
      <c r="C6" s="16">
        <v>2200.9913120000001</v>
      </c>
      <c r="D6" s="16">
        <v>2179.7476656691301</v>
      </c>
      <c r="E6" s="16">
        <f t="shared" si="0"/>
        <v>-21</v>
      </c>
      <c r="F6" s="27">
        <f t="shared" si="1"/>
        <v>-9.6518537874491495E-3</v>
      </c>
    </row>
    <row r="7" spans="1:6" ht="15" customHeight="1" x14ac:dyDescent="0.3">
      <c r="A7" s="8">
        <v>16</v>
      </c>
      <c r="B7" s="8" t="s">
        <v>6</v>
      </c>
      <c r="C7" s="16">
        <v>460.39866789999996</v>
      </c>
      <c r="D7" s="16">
        <v>518.78943458697199</v>
      </c>
      <c r="E7" s="16">
        <f t="shared" si="0"/>
        <v>59</v>
      </c>
      <c r="F7" s="27">
        <f t="shared" si="1"/>
        <v>0.12682653265116461</v>
      </c>
    </row>
    <row r="8" spans="1:6" ht="15" customHeight="1" x14ac:dyDescent="0.3">
      <c r="A8" s="8">
        <v>17</v>
      </c>
      <c r="B8" s="8" t="s">
        <v>7</v>
      </c>
      <c r="C8" s="16">
        <v>97.263925159999999</v>
      </c>
      <c r="D8" s="16">
        <v>123.46186634394799</v>
      </c>
      <c r="E8" s="16">
        <f t="shared" si="0"/>
        <v>26</v>
      </c>
      <c r="F8" s="27">
        <f t="shared" si="1"/>
        <v>0.26934900211822788</v>
      </c>
    </row>
    <row r="9" spans="1:6" ht="15" customHeight="1" x14ac:dyDescent="0.3">
      <c r="A9" s="8">
        <v>18</v>
      </c>
      <c r="B9" s="8" t="s">
        <v>8</v>
      </c>
      <c r="C9" s="13" t="s">
        <v>53</v>
      </c>
      <c r="D9" s="16">
        <v>559.96344491672096</v>
      </c>
      <c r="E9" s="16">
        <v>559.96344491672096</v>
      </c>
      <c r="F9" s="27">
        <v>1</v>
      </c>
    </row>
    <row r="10" spans="1:6" ht="15" customHeight="1" x14ac:dyDescent="0.3">
      <c r="A10" s="8">
        <v>19</v>
      </c>
      <c r="B10" s="8" t="s">
        <v>19</v>
      </c>
      <c r="C10" s="16">
        <v>72.15121916999999</v>
      </c>
      <c r="D10" s="13" t="s">
        <v>53</v>
      </c>
      <c r="E10" s="16">
        <v>-72.15121916999999</v>
      </c>
      <c r="F10" s="28">
        <v>-1</v>
      </c>
    </row>
    <row r="11" spans="1:6" ht="15" customHeight="1" x14ac:dyDescent="0.25">
      <c r="A11" s="63"/>
      <c r="B11" s="63"/>
      <c r="C11" s="11">
        <f t="shared" ref="C11:D11" si="2">SUM(C2:C10)</f>
        <v>20589.579647229999</v>
      </c>
      <c r="D11" s="11">
        <f t="shared" si="2"/>
        <v>21185.976055839728</v>
      </c>
      <c r="E11" s="25">
        <f t="shared" si="0"/>
        <v>596</v>
      </c>
      <c r="F11" s="29">
        <f t="shared" si="1"/>
        <v>2.8965934168061702E-2</v>
      </c>
    </row>
    <row r="12" spans="1:6" ht="15" customHeight="1" x14ac:dyDescent="0.25">
      <c r="A12" s="3" t="s">
        <v>25</v>
      </c>
      <c r="B12" s="3"/>
      <c r="C12" s="3"/>
      <c r="D12" s="3"/>
      <c r="E12" s="3"/>
      <c r="F12" s="4"/>
    </row>
  </sheetData>
  <mergeCells count="1">
    <mergeCell ref="A11:B11"/>
  </mergeCells>
  <printOptions horizontalCentered="1" verticalCentered="1"/>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Faktenblatt</vt:lpstr>
      <vt:lpstr>Legende</vt:lpstr>
      <vt:lpstr>Statistik_Hauptnutzung</vt:lpstr>
      <vt:lpstr>Statistik_Gemtypen_BFS9</vt:lpstr>
      <vt:lpstr>Analyse_unüberbaut_Hauptnutzung</vt:lpstr>
      <vt:lpstr>Anal_unüb_Gemtypen_BFS9</vt:lpstr>
      <vt:lpstr>Analyse_Erschliessung_oeV</vt:lpstr>
      <vt:lpstr>Vergleich_2017_2022</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Giezendanner Rolf ARE</dc:creator>
  <cp:lastModifiedBy>Giezendanner Rolf ARE</cp:lastModifiedBy>
  <dcterms:created xsi:type="dcterms:W3CDTF">2022-08-30T11:36:53Z</dcterms:created>
  <dcterms:modified xsi:type="dcterms:W3CDTF">2022-10-24T12:29:20Z</dcterms:modified>
</cp:coreProperties>
</file>