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GIS\INFOPLAN\Projekte_GISKZ\Bauzonenstatistik\3_Bauzonenstatistik_2022\6_Dokumentation\Resultate_Sept_2022\"/>
    </mc:Choice>
  </mc:AlternateContent>
  <xr:revisionPtr revIDLastSave="0" documentId="13_ncr:1_{43086CD0-CCE0-4A8C-B180-33D7E9DE234B}" xr6:coauthVersionLast="47" xr6:coauthVersionMax="47" xr10:uidLastSave="{00000000-0000-0000-0000-000000000000}"/>
  <bookViews>
    <workbookView xWindow="-108" yWindow="-108" windowWidth="30936" windowHeight="16896" xr2:uid="{00000000-000D-0000-FFFF-FFFF00000000}"/>
  </bookViews>
  <sheets>
    <sheet name="Faktenblatt" sheetId="10" r:id="rId1"/>
    <sheet name="Legende" sheetId="11" r:id="rId2"/>
    <sheet name="Statistik_Hauptnutzung" sheetId="9" r:id="rId3"/>
    <sheet name="Statistik_Gemtypen_BFS9" sheetId="8" r:id="rId4"/>
    <sheet name="Analyse_unüberbaut_Hauptnutzung" sheetId="7" r:id="rId5"/>
    <sheet name="Anal_unüb_Gemtypen_BFS9" sheetId="5" r:id="rId6"/>
    <sheet name="Analyse_Erschliessung_oeV" sheetId="3" r:id="rId7"/>
    <sheet name="Vergleich_2017_2022" sheetId="2" r:id="rId8"/>
  </sheets>
  <definedNames>
    <definedName name="aa">#REF!</definedName>
    <definedName name="Auswertung_GdeTypen_CH0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2" l="1"/>
  <c r="F3" i="2"/>
  <c r="F4" i="2"/>
  <c r="F5" i="2"/>
  <c r="F6" i="2"/>
  <c r="F7" i="2"/>
  <c r="F8" i="2"/>
  <c r="F10" i="2"/>
  <c r="E2" i="2"/>
  <c r="E3" i="2"/>
  <c r="E4" i="2"/>
  <c r="E5" i="2"/>
  <c r="E6" i="2"/>
  <c r="E7" i="2"/>
  <c r="E8" i="2"/>
  <c r="E10" i="2"/>
  <c r="C11" i="2"/>
  <c r="D11" i="2"/>
  <c r="C11" i="3"/>
  <c r="D11" i="3"/>
  <c r="E11" i="3"/>
  <c r="F11" i="3"/>
  <c r="G11" i="3"/>
  <c r="H3" i="5"/>
  <c r="I3" i="5"/>
  <c r="J3" i="5"/>
  <c r="H4" i="5"/>
  <c r="I4" i="5"/>
  <c r="J4" i="5"/>
  <c r="H5" i="5"/>
  <c r="I5" i="5"/>
  <c r="J5" i="5"/>
  <c r="H6" i="5"/>
  <c r="I6" i="5"/>
  <c r="J6" i="5"/>
  <c r="H7" i="5"/>
  <c r="I7" i="5"/>
  <c r="J7" i="5"/>
  <c r="H8" i="5"/>
  <c r="I8" i="5"/>
  <c r="J8" i="5"/>
  <c r="H9" i="5"/>
  <c r="I9" i="5"/>
  <c r="J9" i="5"/>
  <c r="H10" i="5"/>
  <c r="I10" i="5"/>
  <c r="J10" i="5"/>
  <c r="I2" i="5"/>
  <c r="J2" i="5"/>
  <c r="H2" i="5"/>
  <c r="D11" i="5"/>
  <c r="E11" i="5"/>
  <c r="F11" i="5"/>
  <c r="G11" i="5"/>
  <c r="J11" i="5" s="1"/>
  <c r="C11" i="5"/>
  <c r="H3" i="7"/>
  <c r="I3" i="7"/>
  <c r="J3" i="7"/>
  <c r="H4" i="7"/>
  <c r="I4" i="7"/>
  <c r="J4" i="7"/>
  <c r="H5" i="7"/>
  <c r="I5" i="7"/>
  <c r="J5" i="7"/>
  <c r="I2" i="7"/>
  <c r="J2" i="7"/>
  <c r="H2" i="7"/>
  <c r="D11" i="7"/>
  <c r="E11" i="7"/>
  <c r="F11" i="7"/>
  <c r="G11" i="7"/>
  <c r="C11" i="7"/>
  <c r="F11" i="8"/>
  <c r="E11" i="8"/>
  <c r="C11" i="8"/>
  <c r="D10" i="8" s="1"/>
  <c r="I3" i="8"/>
  <c r="I4" i="8"/>
  <c r="I5" i="8"/>
  <c r="I6" i="8"/>
  <c r="I7" i="8"/>
  <c r="I8" i="8"/>
  <c r="I9" i="8"/>
  <c r="I10" i="8"/>
  <c r="I2" i="8"/>
  <c r="H3" i="8"/>
  <c r="H4" i="8"/>
  <c r="H5" i="8"/>
  <c r="H6" i="8"/>
  <c r="H7" i="8"/>
  <c r="H8" i="8"/>
  <c r="H9" i="8"/>
  <c r="H10" i="8"/>
  <c r="H2" i="8"/>
  <c r="G3" i="8"/>
  <c r="G4" i="8"/>
  <c r="G5" i="8"/>
  <c r="G6" i="8"/>
  <c r="G7" i="8"/>
  <c r="G8" i="8"/>
  <c r="G9" i="8"/>
  <c r="G10" i="8"/>
  <c r="G2" i="8"/>
  <c r="F11" i="9"/>
  <c r="E11" i="9"/>
  <c r="C11" i="9"/>
  <c r="D8" i="9" s="1"/>
  <c r="I3" i="9"/>
  <c r="I4" i="9"/>
  <c r="I5" i="9"/>
  <c r="I6" i="9"/>
  <c r="I7" i="9"/>
  <c r="I8" i="9"/>
  <c r="I10" i="9"/>
  <c r="I2" i="9"/>
  <c r="H3" i="9"/>
  <c r="H4" i="9"/>
  <c r="H5" i="9"/>
  <c r="H6" i="9"/>
  <c r="H7" i="9"/>
  <c r="H8" i="9"/>
  <c r="H10" i="9"/>
  <c r="H2" i="9"/>
  <c r="G3" i="9"/>
  <c r="G4" i="9"/>
  <c r="G5" i="9"/>
  <c r="G6" i="9"/>
  <c r="G7" i="9"/>
  <c r="G8" i="9"/>
  <c r="G10" i="9"/>
  <c r="G2" i="9"/>
  <c r="I11" i="5" l="1"/>
  <c r="H11" i="5"/>
  <c r="F11" i="2"/>
  <c r="E11" i="2"/>
  <c r="J11" i="7"/>
  <c r="I11" i="7"/>
  <c r="H11" i="7"/>
  <c r="G11" i="8"/>
  <c r="D2" i="8"/>
  <c r="D3" i="8"/>
  <c r="H11" i="8"/>
  <c r="I11" i="8"/>
  <c r="D4" i="8"/>
  <c r="D5" i="8"/>
  <c r="D6" i="8"/>
  <c r="D7" i="8"/>
  <c r="D8" i="8"/>
  <c r="D9" i="8"/>
  <c r="D10" i="9"/>
  <c r="G11" i="9"/>
  <c r="H11" i="9"/>
  <c r="I11" i="9"/>
  <c r="D2" i="9"/>
  <c r="D3" i="9"/>
  <c r="D4" i="9"/>
  <c r="D5" i="9"/>
  <c r="D6" i="9"/>
  <c r="D7" i="9"/>
</calcChain>
</file>

<file path=xl/sharedStrings.xml><?xml version="1.0" encoding="utf-8"?>
<sst xmlns="http://schemas.openxmlformats.org/spreadsheetml/2006/main" count="285" uniqueCount="133">
  <si>
    <t>Hauptnutzung</t>
  </si>
  <si>
    <t>Wohnzonen</t>
  </si>
  <si>
    <t>Arbeitszonen</t>
  </si>
  <si>
    <t>Mischzonen</t>
  </si>
  <si>
    <t>Zentrumszonen</t>
  </si>
  <si>
    <t>Zonen für öffentliche Nutzungen</t>
  </si>
  <si>
    <t>eingeschränkte Bauzonen</t>
  </si>
  <si>
    <t>Tourismus- und Freizeitzonen</t>
  </si>
  <si>
    <t>weitere Bauzonen</t>
  </si>
  <si>
    <t>Typ_BFS00_9_No</t>
  </si>
  <si>
    <t>Städtische Gemeinde einer grossen Agglomeration</t>
  </si>
  <si>
    <t>Städtische Gemeinde einer mittelgrossen Agglomeration</t>
  </si>
  <si>
    <t>Städtische Gemeinde einer kleinen oder ausserhalb einer Agglomeration</t>
  </si>
  <si>
    <t>Periurbane Gemeinde hoher Dichte</t>
  </si>
  <si>
    <t>Periurbane Gemeinde mittlerer Dichte</t>
  </si>
  <si>
    <t>Periurbane Gemeinde geringer Dichte</t>
  </si>
  <si>
    <t>Ländliche Zentrumsgemeinde</t>
  </si>
  <si>
    <t>Ländliche zentral gelegene Gemeinde</t>
  </si>
  <si>
    <t>Ländliche periphere Gemeinde</t>
  </si>
  <si>
    <t>Verkehrszonen innerhalb der Bauzonen</t>
  </si>
  <si>
    <t>Code HN</t>
  </si>
  <si>
    <t>Fläche der Bauzonen [ha]</t>
  </si>
  <si>
    <t>Anteil [%]</t>
  </si>
  <si>
    <t>Einwohner innerhalb BZ</t>
  </si>
  <si>
    <t>Beschäftigte innerhalb BZ</t>
  </si>
  <si>
    <t>Quelle: Bundesamt für Raumentwicklung ARE, Bauzonenstatistik Schweiz 2022</t>
  </si>
  <si>
    <t>Code GT</t>
  </si>
  <si>
    <t>Gemeindetyp BFS</t>
  </si>
  <si>
    <t>Unüberbaute Bauzonen Annahme 1 [ha]</t>
  </si>
  <si>
    <t>Unüberbaute Bauzonen Annahme 2 [ha]</t>
  </si>
  <si>
    <t>Überbaut [ha]</t>
  </si>
  <si>
    <t>Unschärfe [ha]</t>
  </si>
  <si>
    <t>Unüberbaut [ha]</t>
  </si>
  <si>
    <t>Überbaut [%]</t>
  </si>
  <si>
    <t>Unschärfe [%]</t>
  </si>
  <si>
    <t>Unüberbaut [%]</t>
  </si>
  <si>
    <t>Sehr gute Erschliessung [ha]</t>
  </si>
  <si>
    <t>Gute Erschliessung [ha]</t>
  </si>
  <si>
    <t>Mittelmässige Erschliessung [ha]</t>
  </si>
  <si>
    <t>Geringe Erschliessung [ha]</t>
  </si>
  <si>
    <t>Marginale oder keine Erschliessung [ha]</t>
  </si>
  <si>
    <t>Sehr gute Erschliessung [%]</t>
  </si>
  <si>
    <t>Gute Erschliessung [%]</t>
  </si>
  <si>
    <t>Mittelmässige Erschliessung [%]</t>
  </si>
  <si>
    <t>Geringe Erschliessung [%]</t>
  </si>
  <si>
    <t>Marginale oder keine Erschliessung [%]</t>
  </si>
  <si>
    <t>Fläche der Bauzonen 2017 [ha]</t>
  </si>
  <si>
    <t>Fläche der Bauzonen 2022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</si>
  <si>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</si>
  <si>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</si>
  <si>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</si>
  <si>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</si>
  <si>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</si>
  <si>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</si>
  <si>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Bundesamt für Raumentwicklung ARE</t>
  </si>
  <si>
    <t>Bauzonenstatistik Schweiz 2022</t>
  </si>
  <si>
    <t>Stand der Daten</t>
  </si>
  <si>
    <t>01.01.2022</t>
  </si>
  <si>
    <t>Vollständigkeit</t>
  </si>
  <si>
    <t>Anzahl Gemeinden</t>
  </si>
  <si>
    <t>Zonentypen</t>
  </si>
  <si>
    <t>Anzahl Zonen innerhalb der Bauzonen</t>
  </si>
  <si>
    <t>Bemerkungen</t>
  </si>
  <si>
    <t>Inhalt</t>
  </si>
  <si>
    <t>- Legende</t>
  </si>
  <si>
    <t>- Statistik nach Hauptnutzungen</t>
  </si>
  <si>
    <t>- Statistik nach Gemeindetypen BFS</t>
  </si>
  <si>
    <t>- Analyse der unüberbauten Bauzonen nach Hauptnutzungen</t>
  </si>
  <si>
    <t>- Analyse der unüberbauten Bauzonen nach Gemeindetypen BFS</t>
  </si>
  <si>
    <t>- Analyse der Erschliessung mit dem ÖV nach Hauptnutzungen</t>
  </si>
  <si>
    <t>- Vergleich 2017 - 2022 nach Hauptnutzungen</t>
  </si>
  <si>
    <t>Geodaten: Kantonale Raumplanungsfachstellen</t>
  </si>
  <si>
    <t>Statistik und Analysen: Bundesamt für Raumentwicklung ARE</t>
  </si>
  <si>
    <t>Auskünfte:</t>
  </si>
  <si>
    <t>Rolf Giezendanner</t>
  </si>
  <si>
    <t>rolf.giezendanner@are.admin.ch</t>
  </si>
  <si>
    <t>© ARE, 12.2022</t>
  </si>
  <si>
    <t>Bezeichnung</t>
  </si>
  <si>
    <t>Beschreibung</t>
  </si>
  <si>
    <t>Code-Nummer der Hauptnutzungen</t>
  </si>
  <si>
    <t>Code-Nummer der Gemeindetypen</t>
  </si>
  <si>
    <t>Hauptnutzung der Bauzonen nach dem minimalen Geodatenmodell Nutzungsplanung</t>
  </si>
  <si>
    <t>Die Gemeindetypologie 2012 des BFS ist kohärent mit der Definition zum "Raum mit städtischem Charakter 2012".</t>
  </si>
  <si>
    <t>Fläche der Bauzonen</t>
  </si>
  <si>
    <t xml:space="preserve">Anteil der jeweiligen Bauzonenfläche einer Hauptnutzung / eines Gemeindetyps / eines Kantons an der gesamten Bauzonenfläche </t>
  </si>
  <si>
    <t>Einwohner innerhalb der Bauzonen am 31.12.2021. Es werden die georeferenzierten Einzeldaten aus der Statistik der Bevölkerungsstruktur STATPOP verwendet (ständige Wohnbevölkerung).</t>
  </si>
  <si>
    <r>
      <t>Bauzonenfläche pro Einwohner [m</t>
    </r>
    <r>
      <rPr>
        <vertAlign val="superscript"/>
        <sz val="11"/>
        <color theme="1"/>
        <rFont val="Calibri"/>
        <family val="2"/>
        <scheme val="minor"/>
      </rPr>
      <t>2</t>
    </r>
    <r>
      <rPr>
        <sz val="10"/>
        <color theme="1"/>
        <rFont val="Calibri"/>
        <family val="2"/>
        <scheme val="minor"/>
      </rPr>
      <t>]</t>
    </r>
  </si>
  <si>
    <t>Bauzonenfläche pro Einwohner innerhalb der Bauzonen</t>
  </si>
  <si>
    <t>Beschäftigte innerhalb der Bauzonen am 31.12.2020. Es werden die georeferenzierten Einzeldaten aus der Statistik der Untenehmensstruktur STATENT verwendet (Anzahl Beschäftigte).</t>
  </si>
  <si>
    <r>
      <t>Bauzonenfläche pro Beschäftigte [m</t>
    </r>
    <r>
      <rPr>
        <vertAlign val="superscript"/>
        <sz val="11"/>
        <color theme="1"/>
        <rFont val="Calibri"/>
        <family val="2"/>
        <scheme val="minor"/>
      </rPr>
      <t>2</t>
    </r>
    <r>
      <rPr>
        <sz val="10"/>
        <color theme="1"/>
        <rFont val="Calibri"/>
        <family val="2"/>
        <scheme val="minor"/>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</si>
  <si>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</si>
  <si>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Calibri"/>
        <family val="2"/>
        <scheme val="minor"/>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</si>
  <si>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</si>
  <si>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</si>
  <si>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</si>
  <si>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</si>
  <si>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</si>
  <si>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</si>
  <si>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</si>
  <si>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</si>
  <si>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</si>
  <si>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Calibri"/>
        <family val="2"/>
        <scheme val="minor"/>
      </rPr>
      <t>]</t>
    </r>
  </si>
  <si>
    <t>Überbaute Bauzonenfläche pro Einwohner innerhalb der Bauzone</t>
  </si>
  <si>
    <r>
      <t>Unschärfe pro Einwohner [m</t>
    </r>
    <r>
      <rPr>
        <vertAlign val="superscript"/>
        <sz val="11"/>
        <color theme="1"/>
        <rFont val="Calibri"/>
        <family val="2"/>
        <scheme val="minor"/>
      </rPr>
      <t>2</t>
    </r>
    <r>
      <rPr>
        <sz val="10"/>
        <color theme="1"/>
        <rFont val="Calibri"/>
        <family val="2"/>
        <scheme val="minor"/>
      </rPr>
      <t>]</t>
    </r>
  </si>
  <si>
    <t>Unschärfe der Bestimmung der unüberbauten Bauzonenfläche pro Einwohner innerhalb der Bauzonenfläche (Differenz zwischen der unüberbauten Bauzonenfläche mit Annahmen 1 und 2 pro Einwohner)</t>
  </si>
  <si>
    <t>Bauzonenfläche innerhalb der ÖV-Güteklasse 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</si>
  <si>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</si>
  <si>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</si>
  <si>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</si>
  <si>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</si>
  <si>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</si>
  <si>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</si>
  <si>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</si>
  <si>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</si>
  <si>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</si>
  <si>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2017</t>
  </si>
  <si>
    <t>Flächen der Bauzonen, Stand Bauzonenstatistik Schweiz 2022</t>
  </si>
  <si>
    <t>Flächendifferenz zwischen den Bauzonen 2012 und 2017</t>
  </si>
  <si>
    <t>Anteil der Differenz zwischen den Bauzonenflächen 2017 und 2022 (Bauzonenfläche 2017 = 100%)</t>
  </si>
  <si>
    <t>Kantonsnummer</t>
  </si>
  <si>
    <t>Kantonsnummer BFS</t>
  </si>
  <si>
    <t>Kantonskürzel</t>
  </si>
  <si>
    <t>Abkürzung der Kantonsnamen</t>
  </si>
  <si>
    <t>Faktenblatt Kanton BE</t>
  </si>
  <si>
    <t>ja</t>
  </si>
  <si>
    <t>338/344</t>
  </si>
  <si>
    <t>6 Gemeinden ohne Bauzonen: Berken, Meienried, Mont-Tramelan, Schelten, Seehof, Rebévelier</t>
  </si>
  <si>
    <t>keine. Die Verkehrsflächen sind teilweise ausgeschnitten.</t>
  </si>
  <si>
    <t>Die Golfplätze sind in der Bauzonenstatistik den Nichtbauzonen zugeordnet.</t>
  </si>
  <si>
    <t>Im Datensatz UZP_BAU bestehen einige Lücken durch nicht genehmigte Planungen. Um diese Lücken zu schliessen, wurden in den Gemeinden Deisswil, Herzogenbuchsee, Kandergrund, Langnau, Steffisburg und Thun einzelne Flächen aus dem Datensatz der Bauzonenstatistik 2017 übernommen.</t>
  </si>
  <si>
    <t>152 ha Bestandes- und Erhaltungszonen sind neu den Mischzonen zugeordnet (2017 den Wohnzonen)  &gt; siehe Blatt "Vergleich 2017_2022", Code_HN 11/13</t>
  </si>
  <si>
    <t>144 ha "Kernzone ländlich" sind neu den Mischzonen zugeordnet (2017 den Zentrumszonen)  &gt; siehe Blatt "Vergleich 2017_2022", Code_HN 13/14</t>
  </si>
  <si>
    <t>127 ha Bauernhofzonen sind nicht mehr Teil der Bauzonen (2017 weitere Bauzonen)  &gt; siehe Blatt "Vergleich 2017_2022", Code_HN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</si>
</sst>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
  </numFmts>
  <fonts count="16"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theme="1"/>
      <name val="Calibri"/>
      <family val="2"/>
    </font>
    <font>
      <sz val="10"/>
      <color theme="1"/>
      <name val="Calibri"/>
      <family val="2"/>
    </font>
    <font>
      <b/>
      <sz val="14"/>
      <color rgb="FF000000"/>
      <name val="Calibri"/>
      <family val="2"/>
    </font>
    <font>
      <b/>
      <sz val="11"/>
      <color rgb="FF000000"/>
      <name val="Calibri"/>
      <family val="2"/>
    </font>
    <font>
      <u/>
      <sz val="11"/>
      <color theme="10"/>
      <name val="Calibri"/>
      <family val="2"/>
    </font>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2" fillId="0" borderId="0"/>
  </cellStyleXfs>
  <cellXfs count="63">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0" fontId="3" fillId="0" borderId="4" xfId="0" applyFont="1" applyBorder="1"/>
    <xf numFmtId="3" fontId="3" fillId="0" borderId="4" xfId="0" applyNumberFormat="1" applyFont="1" applyBorder="1"/>
    <xf numFmtId="0" fontId="3" fillId="0" borderId="5" xfId="0"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vertical="top"/>
    </xf>
    <xf numFmtId="0" fontId="8" fillId="0" borderId="0" xfId="0" applyFont="1"/>
    <xf numFmtId="0" fontId="10" fillId="0" borderId="4" xfId="0" applyFont="1" applyBorder="1" applyAlignment="1">
      <alignment horizontal="left" vertical="top"/>
    </xf>
    <xf numFmtId="49" fontId="3" fillId="0" borderId="8" xfId="0" applyNumberFormat="1" applyFont="1" applyBorder="1" applyAlignment="1">
      <alignment horizontal="left" vertical="top" wrapText="1"/>
    </xf>
    <xf numFmtId="0" fontId="10" fillId="0" borderId="11" xfId="0" applyFont="1" applyBorder="1" applyAlignment="1">
      <alignment horizontal="left" vertical="top"/>
    </xf>
    <xf numFmtId="49" fontId="3" fillId="0" borderId="10" xfId="0" applyNumberFormat="1" applyFont="1" applyBorder="1" applyAlignment="1">
      <alignment horizontal="left" vertical="top" wrapText="1"/>
    </xf>
    <xf numFmtId="0" fontId="3" fillId="0" borderId="5" xfId="0" applyFont="1" applyBorder="1" applyAlignment="1">
      <alignment horizontal="left" vertical="top"/>
    </xf>
    <xf numFmtId="49" fontId="3" fillId="0" borderId="12" xfId="0" applyNumberFormat="1" applyFont="1" applyBorder="1" applyAlignment="1">
      <alignment horizontal="left" vertical="top" wrapText="1"/>
    </xf>
    <xf numFmtId="49" fontId="2" fillId="0" borderId="8" xfId="0" applyNumberFormat="1" applyFont="1" applyFill="1" applyBorder="1" applyAlignment="1">
      <alignment horizontal="left" vertical="top" wrapText="1"/>
    </xf>
    <xf numFmtId="49" fontId="3" fillId="0" borderId="10" xfId="0" applyNumberFormat="1" applyFont="1" applyFill="1" applyBorder="1" applyAlignment="1">
      <alignment horizontal="left" vertical="top" wrapText="1"/>
    </xf>
    <xf numFmtId="0" fontId="10" fillId="0" borderId="5" xfId="0" applyFont="1" applyBorder="1" applyAlignment="1">
      <alignment horizontal="left" vertical="top"/>
    </xf>
    <xf numFmtId="49" fontId="3" fillId="0" borderId="12" xfId="0" applyNumberFormat="1" applyFont="1" applyFill="1" applyBorder="1" applyAlignment="1">
      <alignment horizontal="left" vertical="top" wrapText="1"/>
    </xf>
    <xf numFmtId="49" fontId="6" fillId="0" borderId="0" xfId="0" applyNumberFormat="1" applyFont="1" applyBorder="1" applyAlignment="1">
      <alignment vertical="top"/>
    </xf>
    <xf numFmtId="49" fontId="3" fillId="0" borderId="0" xfId="0" applyNumberFormat="1" applyFont="1" applyBorder="1" applyAlignment="1">
      <alignment vertical="top"/>
    </xf>
    <xf numFmtId="0" fontId="3" fillId="0" borderId="0" xfId="0" applyFont="1" applyAlignment="1">
      <alignment vertical="top"/>
    </xf>
    <xf numFmtId="0" fontId="11" fillId="0" borderId="0" xfId="2" applyFont="1" applyAlignment="1" applyProtection="1">
      <alignment vertical="top"/>
    </xf>
    <xf numFmtId="0" fontId="12" fillId="0" borderId="0" xfId="3" applyFont="1"/>
    <xf numFmtId="49" fontId="12" fillId="0" borderId="4" xfId="3" applyNumberFormat="1" applyFont="1" applyBorder="1" applyAlignment="1">
      <alignment horizontal="left" vertical="top" wrapText="1"/>
    </xf>
    <xf numFmtId="49" fontId="12" fillId="0" borderId="8" xfId="3" applyNumberFormat="1" applyFont="1" applyBorder="1" applyAlignment="1">
      <alignment horizontal="left" vertical="top" wrapText="1"/>
    </xf>
    <xf numFmtId="49" fontId="12" fillId="0" borderId="5" xfId="3" applyNumberFormat="1" applyFont="1" applyBorder="1" applyAlignment="1">
      <alignment horizontal="left" vertical="top" wrapText="1"/>
    </xf>
    <xf numFmtId="49" fontId="12" fillId="0" borderId="12" xfId="3" applyNumberFormat="1" applyFont="1" applyFill="1" applyBorder="1" applyAlignment="1">
      <alignment horizontal="left" vertical="top" wrapText="1"/>
    </xf>
    <xf numFmtId="49" fontId="12" fillId="0" borderId="12" xfId="3" applyNumberFormat="1" applyFont="1" applyBorder="1" applyAlignment="1">
      <alignment horizontal="left" vertical="top" wrapText="1"/>
    </xf>
    <xf numFmtId="49" fontId="12" fillId="0" borderId="11" xfId="3" applyNumberFormat="1" applyFont="1" applyBorder="1" applyAlignment="1">
      <alignment horizontal="left" vertical="top" wrapText="1"/>
    </xf>
    <xf numFmtId="49" fontId="12" fillId="0" borderId="10" xfId="3" applyNumberFormat="1" applyFont="1" applyBorder="1" applyAlignment="1">
      <alignment horizontal="left" vertical="top" wrapText="1"/>
    </xf>
    <xf numFmtId="0" fontId="12" fillId="0" borderId="0" xfId="3" applyFont="1" applyAlignment="1">
      <alignment vertical="top"/>
    </xf>
    <xf numFmtId="0" fontId="2" fillId="0" borderId="12" xfId="0" applyNumberFormat="1" applyFont="1" applyFill="1" applyBorder="1" applyAlignment="1">
      <alignment horizontal="left" vertical="top" wrapText="1"/>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49" fontId="13" fillId="5" borderId="4" xfId="3" applyNumberFormat="1" applyFont="1" applyFill="1" applyBorder="1" applyAlignment="1">
      <alignment horizontal="left" vertical="top" wrapText="1"/>
    </xf>
    <xf numFmtId="49" fontId="13"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(in Hektaren)</a:t>
            </a:r>
          </a:p>
        </c:rich>
      </c:tx>
      <c:overlay val="0"/>
    </c:title>
    <c:autoTitleDeleted val="0"/>
    <c:plotArea>
      <c:layout/>
      <c:barChart>
        <c:barDir val="bar"/>
        <c:grouping val="clustered"/>
        <c:varyColors val="0"/>
        <c:ser>
          <c:idx val="0"/>
          <c:order val="0"/>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1-14F1-4FA2-AE22-1B4C6486C1A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10063.8352830649</c:v>
                </c:pt>
                <c:pt idx="1">
                  <c:v>3564.40848651243</c:v>
                </c:pt>
                <c:pt idx="2">
                  <c:v>4426.5336525511202</c:v>
                </c:pt>
                <c:pt idx="3">
                  <c:v>2445.8289431047601</c:v>
                </c:pt>
                <c:pt idx="4">
                  <c:v>3910.7774249161102</c:v>
                </c:pt>
                <c:pt idx="5">
                  <c:v>993.59795941365007</c:v>
                </c:pt>
                <c:pt idx="6">
                  <c:v>333.73433378345902</c:v>
                </c:pt>
                <c:pt idx="7" formatCode="General">
                  <c:v>0</c:v>
                </c:pt>
                <c:pt idx="8">
                  <c:v>587.72623555446</c:v>
                </c:pt>
              </c:numCache>
            </c:numRef>
          </c:val>
          <c:extLst>
            <c:ext xmlns:c16="http://schemas.microsoft.com/office/drawing/2014/chart" uri="{C3380CC4-5D6E-409C-BE32-E72D297353CC}">
              <c16:uniqueId val="{00000000-14F1-4FA2-AE22-1B4C6486C1AA}"/>
            </c:ext>
          </c:extLst>
        </c:ser>
        <c:dLbls>
          <c:showLegendKey val="0"/>
          <c:showVal val="0"/>
          <c:showCatName val="0"/>
          <c:showSerName val="0"/>
          <c:showPercent val="0"/>
          <c:showBubbleSize val="0"/>
        </c:dLbls>
        <c:gapWidth val="70"/>
        <c:axId val="525336608"/>
        <c:axId val="525336936"/>
      </c:barChart>
      <c:catAx>
        <c:axId val="525336608"/>
        <c:scaling>
          <c:orientation val="maxMin"/>
        </c:scaling>
        <c:delete val="0"/>
        <c:axPos val="l"/>
        <c:numFmt formatCode="General" sourceLinked="1"/>
        <c:majorTickMark val="out"/>
        <c:minorTickMark val="none"/>
        <c:tickLblPos val="nextTo"/>
        <c:crossAx val="525336936"/>
        <c:crosses val="autoZero"/>
        <c:auto val="1"/>
        <c:lblAlgn val="ctr"/>
        <c:lblOffset val="100"/>
        <c:noMultiLvlLbl val="0"/>
      </c:catAx>
      <c:valAx>
        <c:axId val="525336936"/>
        <c:scaling>
          <c:orientation val="minMax"/>
        </c:scaling>
        <c:delete val="0"/>
        <c:axPos val="t"/>
        <c:majorGridlines/>
        <c:numFmt formatCode="#,##0" sourceLinked="1"/>
        <c:majorTickMark val="out"/>
        <c:minorTickMark val="none"/>
        <c:tickLblPos val="high"/>
        <c:crossAx val="5253366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Hektaren)</a:t>
            </a:r>
          </a:p>
        </c:rich>
      </c:tx>
      <c:overlay val="0"/>
    </c:title>
    <c:autoTitleDeleted val="0"/>
    <c:plotArea>
      <c:layout/>
      <c:barChart>
        <c:barDir val="bar"/>
        <c:grouping val="stacked"/>
        <c:varyColors val="0"/>
        <c:ser>
          <c:idx val="0"/>
          <c:order val="0"/>
          <c:tx>
            <c:v>Sehr gute Erschliessung (A)</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Analyse_Erschliessung_oeV!$C$2:$C$10</c:f>
              <c:numCache>
                <c:formatCode>#,##0</c:formatCode>
                <c:ptCount val="9"/>
                <c:pt idx="0">
                  <c:v>695.63826550591193</c:v>
                </c:pt>
                <c:pt idx="1">
                  <c:v>288.455126663334</c:v>
                </c:pt>
                <c:pt idx="2">
                  <c:v>597.44770276048303</c:v>
                </c:pt>
                <c:pt idx="3">
                  <c:v>127.409224772691</c:v>
                </c:pt>
                <c:pt idx="4">
                  <c:v>278.95648376551202</c:v>
                </c:pt>
                <c:pt idx="5">
                  <c:v>169.54736048019501</c:v>
                </c:pt>
                <c:pt idx="6">
                  <c:v>5.0973313147964401</c:v>
                </c:pt>
                <c:pt idx="7" formatCode="General">
                  <c:v>0</c:v>
                </c:pt>
                <c:pt idx="8">
                  <c:v>0</c:v>
                </c:pt>
              </c:numCache>
            </c:numRef>
          </c:val>
          <c:extLst>
            <c:ext xmlns:c16="http://schemas.microsoft.com/office/drawing/2014/chart" uri="{C3380CC4-5D6E-409C-BE32-E72D297353CC}">
              <c16:uniqueId val="{00000000-0DE1-48D9-9E19-07C667CB9A79}"/>
            </c:ext>
          </c:extLst>
        </c:ser>
        <c:ser>
          <c:idx val="1"/>
          <c:order val="1"/>
          <c:tx>
            <c:v>Gute Erschliessung (B)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Analyse_Erschliessung_oeV!$D$2:$D$10</c:f>
              <c:numCache>
                <c:formatCode>#,##0</c:formatCode>
                <c:ptCount val="9"/>
                <c:pt idx="0">
                  <c:v>1512.2534924754</c:v>
                </c:pt>
                <c:pt idx="1">
                  <c:v>497.14603668383705</c:v>
                </c:pt>
                <c:pt idx="2">
                  <c:v>733.63646046774704</c:v>
                </c:pt>
                <c:pt idx="3">
                  <c:v>190.292720799796</c:v>
                </c:pt>
                <c:pt idx="4">
                  <c:v>556.17828218338605</c:v>
                </c:pt>
                <c:pt idx="5">
                  <c:v>248.10196086478001</c:v>
                </c:pt>
                <c:pt idx="6">
                  <c:v>9.1345623805841409</c:v>
                </c:pt>
                <c:pt idx="7" formatCode="General">
                  <c:v>0</c:v>
                </c:pt>
                <c:pt idx="8">
                  <c:v>44.252310806142297</c:v>
                </c:pt>
              </c:numCache>
            </c:numRef>
          </c:val>
          <c:extLst>
            <c:ext xmlns:c16="http://schemas.microsoft.com/office/drawing/2014/chart" uri="{C3380CC4-5D6E-409C-BE32-E72D297353CC}">
              <c16:uniqueId val="{00000001-0DE1-48D9-9E19-07C667CB9A79}"/>
            </c:ext>
          </c:extLst>
        </c:ser>
        <c:ser>
          <c:idx val="2"/>
          <c:order val="2"/>
          <c:tx>
            <c:v>Mittelmässige Erschliessung (C)</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Analyse_Erschliessung_oeV!$E$2:$E$10</c:f>
              <c:numCache>
                <c:formatCode>#,##0</c:formatCode>
                <c:ptCount val="9"/>
                <c:pt idx="0">
                  <c:v>2176.8776609472902</c:v>
                </c:pt>
                <c:pt idx="1">
                  <c:v>702.269031447457</c:v>
                </c:pt>
                <c:pt idx="2">
                  <c:v>824.27049040756003</c:v>
                </c:pt>
                <c:pt idx="3">
                  <c:v>403.22848474794597</c:v>
                </c:pt>
                <c:pt idx="4">
                  <c:v>727.54948889104105</c:v>
                </c:pt>
                <c:pt idx="5">
                  <c:v>253.89356188075001</c:v>
                </c:pt>
                <c:pt idx="6">
                  <c:v>42.697842003391003</c:v>
                </c:pt>
                <c:pt idx="7" formatCode="General">
                  <c:v>0</c:v>
                </c:pt>
                <c:pt idx="8">
                  <c:v>55.744620254346799</c:v>
                </c:pt>
              </c:numCache>
            </c:numRef>
          </c:val>
          <c:extLst>
            <c:ext xmlns:c16="http://schemas.microsoft.com/office/drawing/2014/chart" uri="{C3380CC4-5D6E-409C-BE32-E72D297353CC}">
              <c16:uniqueId val="{00000002-0DE1-48D9-9E19-07C667CB9A79}"/>
            </c:ext>
          </c:extLst>
        </c:ser>
        <c:ser>
          <c:idx val="3"/>
          <c:order val="3"/>
          <c:tx>
            <c:v>Geringe Erschliessung (D)</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Analyse_Erschliessung_oeV!$F$2:$F$10</c:f>
              <c:numCache>
                <c:formatCode>#,##0</c:formatCode>
                <c:ptCount val="9"/>
                <c:pt idx="0">
                  <c:v>3297.60439167099</c:v>
                </c:pt>
                <c:pt idx="1">
                  <c:v>896.65920510819501</c:v>
                </c:pt>
                <c:pt idx="2">
                  <c:v>1355.06186736107</c:v>
                </c:pt>
                <c:pt idx="3">
                  <c:v>1007.58876760085</c:v>
                </c:pt>
                <c:pt idx="4">
                  <c:v>1091.0854370278601</c:v>
                </c:pt>
                <c:pt idx="5">
                  <c:v>177.95714438167101</c:v>
                </c:pt>
                <c:pt idx="6">
                  <c:v>92.123726400604298</c:v>
                </c:pt>
                <c:pt idx="7" formatCode="General">
                  <c:v>0</c:v>
                </c:pt>
                <c:pt idx="8">
                  <c:v>124.339712503478</c:v>
                </c:pt>
              </c:numCache>
            </c:numRef>
          </c:val>
          <c:extLst>
            <c:ext xmlns:c16="http://schemas.microsoft.com/office/drawing/2014/chart" uri="{C3380CC4-5D6E-409C-BE32-E72D297353CC}">
              <c16:uniqueId val="{00000003-0DE1-48D9-9E19-07C667CB9A79}"/>
            </c:ext>
          </c:extLst>
        </c:ser>
        <c:ser>
          <c:idx val="4"/>
          <c:order val="4"/>
          <c:tx>
            <c:v>Marginale oder keine Erschliessung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Analyse_Erschliessung_oeV!$G$2:$G$10</c:f>
              <c:numCache>
                <c:formatCode>#,##0</c:formatCode>
                <c:ptCount val="9"/>
                <c:pt idx="0">
                  <c:v>2381.4614724652902</c:v>
                </c:pt>
                <c:pt idx="1">
                  <c:v>1179.8790866095999</c:v>
                </c:pt>
                <c:pt idx="2">
                  <c:v>916.11713155427799</c:v>
                </c:pt>
                <c:pt idx="3">
                  <c:v>717.30974518349001</c:v>
                </c:pt>
                <c:pt idx="4">
                  <c:v>1257.00773304828</c:v>
                </c:pt>
                <c:pt idx="5">
                  <c:v>144.09793180625599</c:v>
                </c:pt>
                <c:pt idx="6">
                  <c:v>184.68087168407999</c:v>
                </c:pt>
                <c:pt idx="7" formatCode="General">
                  <c:v>0</c:v>
                </c:pt>
                <c:pt idx="8">
                  <c:v>363.38957397285702</c:v>
                </c:pt>
              </c:numCache>
            </c:numRef>
          </c:val>
          <c:extLst>
            <c:ext xmlns:c16="http://schemas.microsoft.com/office/drawing/2014/chart" uri="{C3380CC4-5D6E-409C-BE32-E72D297353CC}">
              <c16:uniqueId val="{00000004-0DE1-48D9-9E19-07C667CB9A79}"/>
            </c:ext>
          </c:extLst>
        </c:ser>
        <c:dLbls>
          <c:showLegendKey val="0"/>
          <c:showVal val="0"/>
          <c:showCatName val="0"/>
          <c:showSerName val="0"/>
          <c:showPercent val="0"/>
          <c:showBubbleSize val="0"/>
        </c:dLbls>
        <c:gapWidth val="50"/>
        <c:overlap val="100"/>
        <c:axId val="403705312"/>
        <c:axId val="403713184"/>
      </c:barChart>
      <c:catAx>
        <c:axId val="403705312"/>
        <c:scaling>
          <c:orientation val="maxMin"/>
        </c:scaling>
        <c:delete val="0"/>
        <c:axPos val="l"/>
        <c:numFmt formatCode="General" sourceLinked="1"/>
        <c:majorTickMark val="out"/>
        <c:minorTickMark val="none"/>
        <c:tickLblPos val="nextTo"/>
        <c:crossAx val="403713184"/>
        <c:crosses val="autoZero"/>
        <c:auto val="1"/>
        <c:lblAlgn val="ctr"/>
        <c:lblOffset val="100"/>
        <c:noMultiLvlLbl val="0"/>
      </c:catAx>
      <c:valAx>
        <c:axId val="403713184"/>
        <c:scaling>
          <c:orientation val="minMax"/>
        </c:scaling>
        <c:delete val="0"/>
        <c:axPos val="t"/>
        <c:majorGridlines/>
        <c:numFmt formatCode="#,##0" sourceLinked="1"/>
        <c:majorTickMark val="out"/>
        <c:minorTickMark val="none"/>
        <c:tickLblPos val="high"/>
        <c:crossAx val="40370531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Erschliessung der Bauzonen mit dem öffentlichen Verkehr nach Hauptnutzungen (in Prozenten)</a:t>
            </a:r>
          </a:p>
        </c:rich>
      </c:tx>
      <c:overlay val="0"/>
    </c:title>
    <c:autoTitleDeleted val="0"/>
    <c:plotArea>
      <c:layout/>
      <c:barChart>
        <c:barDir val="bar"/>
        <c:grouping val="percentStacked"/>
        <c:varyColors val="0"/>
        <c:ser>
          <c:idx val="0"/>
          <c:order val="0"/>
          <c:tx>
            <c:v>Sehr gute Erschliessung (A)</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6-2857-4390-A82F-1D8D16436083}"/>
                </c:ext>
              </c:extLst>
            </c:dLbl>
            <c:dLbl>
              <c:idx val="8"/>
              <c:delete val="1"/>
              <c:extLst>
                <c:ext xmlns:c15="http://schemas.microsoft.com/office/drawing/2012/chart" uri="{CE6537A1-D6FC-4f65-9D91-7224C49458BB}"/>
                <c:ext xmlns:c16="http://schemas.microsoft.com/office/drawing/2014/chart" uri="{C3380CC4-5D6E-409C-BE32-E72D297353CC}">
                  <c16:uniqueId val="{00000005-2857-4390-A82F-1D8D1643608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Analyse_Erschliessung_oeV!$H$2:$H$10</c:f>
              <c:numCache>
                <c:formatCode>0%</c:formatCode>
                <c:ptCount val="9"/>
                <c:pt idx="0">
                  <c:v>6.9122580600709041E-2</c:v>
                </c:pt>
                <c:pt idx="1">
                  <c:v>8.0926506531121933E-2</c:v>
                </c:pt>
                <c:pt idx="2">
                  <c:v>0.13496965112106554</c:v>
                </c:pt>
                <c:pt idx="3">
                  <c:v>5.2092451163389925E-2</c:v>
                </c:pt>
                <c:pt idx="4">
                  <c:v>7.1330186675478746E-2</c:v>
                </c:pt>
                <c:pt idx="5">
                  <c:v>0.17063980342738355</c:v>
                </c:pt>
                <c:pt idx="6">
                  <c:v>1.5273619759194007E-2</c:v>
                </c:pt>
                <c:pt idx="7" formatCode="General">
                  <c:v>0</c:v>
                </c:pt>
                <c:pt idx="8">
                  <c:v>0</c:v>
                </c:pt>
              </c:numCache>
            </c:numRef>
          </c:val>
          <c:extLst>
            <c:ext xmlns:c16="http://schemas.microsoft.com/office/drawing/2014/chart" uri="{C3380CC4-5D6E-409C-BE32-E72D297353CC}">
              <c16:uniqueId val="{00000000-2857-4390-A82F-1D8D16436083}"/>
            </c:ext>
          </c:extLst>
        </c:ser>
        <c:ser>
          <c:idx val="1"/>
          <c:order val="1"/>
          <c:tx>
            <c:v>Gute Erschliessung (B)</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7-2857-4390-A82F-1D8D1643608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Analyse_Erschliessung_oeV!$I$2:$I$10</c:f>
              <c:numCache>
                <c:formatCode>0%</c:formatCode>
                <c:ptCount val="9"/>
                <c:pt idx="0">
                  <c:v>0.15026612120929425</c:v>
                </c:pt>
                <c:pt idx="1">
                  <c:v>0.13947504573760769</c:v>
                </c:pt>
                <c:pt idx="2">
                  <c:v>0.16573610821752852</c:v>
                </c:pt>
                <c:pt idx="3">
                  <c:v>7.7802955654877257E-2</c:v>
                </c:pt>
                <c:pt idx="4">
                  <c:v>0.1422168080034166</c:v>
                </c:pt>
                <c:pt idx="5">
                  <c:v>0.24970055394557314</c:v>
                </c:pt>
                <c:pt idx="6">
                  <c:v>2.7370760080415092E-2</c:v>
                </c:pt>
                <c:pt idx="7" formatCode="General">
                  <c:v>0</c:v>
                </c:pt>
                <c:pt idx="8">
                  <c:v>7.5294090148989579E-2</c:v>
                </c:pt>
              </c:numCache>
            </c:numRef>
          </c:val>
          <c:extLst>
            <c:ext xmlns:c16="http://schemas.microsoft.com/office/drawing/2014/chart" uri="{C3380CC4-5D6E-409C-BE32-E72D297353CC}">
              <c16:uniqueId val="{00000001-2857-4390-A82F-1D8D16436083}"/>
            </c:ext>
          </c:extLst>
        </c:ser>
        <c:ser>
          <c:idx val="2"/>
          <c:order val="2"/>
          <c:tx>
            <c:v>Mittelmässige Erschliessung (C)</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8-2857-4390-A82F-1D8D1643608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Analyse_Erschliessung_oeV!$J$2:$J$10</c:f>
              <c:numCache>
                <c:formatCode>0%</c:formatCode>
                <c:ptCount val="9"/>
                <c:pt idx="0">
                  <c:v>0.21630696446418135</c:v>
                </c:pt>
                <c:pt idx="1">
                  <c:v>0.19702260111455089</c:v>
                </c:pt>
                <c:pt idx="2">
                  <c:v>0.18621127841929078</c:v>
                </c:pt>
                <c:pt idx="3">
                  <c:v>0.16486373091818982</c:v>
                </c:pt>
                <c:pt idx="4">
                  <c:v>0.18603704835149329</c:v>
                </c:pt>
                <c:pt idx="5">
                  <c:v>0.25552947193106074</c:v>
                </c:pt>
                <c:pt idx="6">
                  <c:v>0.12793961448118663</c:v>
                </c:pt>
                <c:pt idx="7" formatCode="General">
                  <c:v>0</c:v>
                </c:pt>
                <c:pt idx="8">
                  <c:v>9.4847938701754619E-2</c:v>
                </c:pt>
              </c:numCache>
            </c:numRef>
          </c:val>
          <c:extLst>
            <c:ext xmlns:c16="http://schemas.microsoft.com/office/drawing/2014/chart" uri="{C3380CC4-5D6E-409C-BE32-E72D297353CC}">
              <c16:uniqueId val="{00000002-2857-4390-A82F-1D8D16436083}"/>
            </c:ext>
          </c:extLst>
        </c:ser>
        <c:ser>
          <c:idx val="3"/>
          <c:order val="3"/>
          <c:tx>
            <c:v>Geringe Erschliessung (D)</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9-2857-4390-A82F-1D8D1643608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Analyse_Erschliessung_oeV!$K$2:$K$10</c:f>
              <c:numCache>
                <c:formatCode>0%</c:formatCode>
                <c:ptCount val="9"/>
                <c:pt idx="0">
                  <c:v>0.32766875638555992</c:v>
                </c:pt>
                <c:pt idx="1">
                  <c:v>0.25155904787599886</c:v>
                </c:pt>
                <c:pt idx="2">
                  <c:v>0.30612257213499533</c:v>
                </c:pt>
                <c:pt idx="3">
                  <c:v>0.41196207545152408</c:v>
                </c:pt>
                <c:pt idx="4">
                  <c:v>0.27899451144327742</c:v>
                </c:pt>
                <c:pt idx="5">
                  <c:v>0.17910377401206434</c:v>
                </c:pt>
                <c:pt idx="6">
                  <c:v>0.27603910378720259</c:v>
                </c:pt>
                <c:pt idx="7" formatCode="General">
                  <c:v>0</c:v>
                </c:pt>
                <c:pt idx="8">
                  <c:v>0.21156060218750997</c:v>
                </c:pt>
              </c:numCache>
            </c:numRef>
          </c:val>
          <c:extLst>
            <c:ext xmlns:c16="http://schemas.microsoft.com/office/drawing/2014/chart" uri="{C3380CC4-5D6E-409C-BE32-E72D297353CC}">
              <c16:uniqueId val="{00000003-2857-4390-A82F-1D8D16436083}"/>
            </c:ext>
          </c:extLst>
        </c:ser>
        <c:ser>
          <c:idx val="4"/>
          <c:order val="4"/>
          <c:tx>
            <c:v>Marginale oder keine Erschliessung (-)</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A-2857-4390-A82F-1D8D16436083}"/>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Analyse_Erschliessung_oeV!$L$2:$L$10</c:f>
              <c:numCache>
                <c:formatCode>0%</c:formatCode>
                <c:ptCount val="9"/>
                <c:pt idx="0">
                  <c:v>0.23663557734025528</c:v>
                </c:pt>
                <c:pt idx="1">
                  <c:v>0.33101679874072082</c:v>
                </c:pt>
                <c:pt idx="2">
                  <c:v>0.20696039010711995</c:v>
                </c:pt>
                <c:pt idx="3">
                  <c:v>0.2932787868120188</c:v>
                </c:pt>
                <c:pt idx="4">
                  <c:v>0.32142144552633389</c:v>
                </c:pt>
                <c:pt idx="5">
                  <c:v>0.14502639668391823</c:v>
                </c:pt>
                <c:pt idx="6">
                  <c:v>0.55337690189200162</c:v>
                </c:pt>
                <c:pt idx="7" formatCode="General">
                  <c:v>0</c:v>
                </c:pt>
                <c:pt idx="8">
                  <c:v>0.61829736896174581</c:v>
                </c:pt>
              </c:numCache>
            </c:numRef>
          </c:val>
          <c:extLst>
            <c:ext xmlns:c16="http://schemas.microsoft.com/office/drawing/2014/chart" uri="{C3380CC4-5D6E-409C-BE32-E72D297353CC}">
              <c16:uniqueId val="{00000004-2857-4390-A82F-1D8D16436083}"/>
            </c:ext>
          </c:extLst>
        </c:ser>
        <c:dLbls>
          <c:showLegendKey val="0"/>
          <c:showVal val="0"/>
          <c:showCatName val="0"/>
          <c:showSerName val="0"/>
          <c:showPercent val="0"/>
          <c:showBubbleSize val="0"/>
        </c:dLbls>
        <c:gapWidth val="50"/>
        <c:overlap val="100"/>
        <c:axId val="524883248"/>
        <c:axId val="524886856"/>
      </c:barChart>
      <c:catAx>
        <c:axId val="524883248"/>
        <c:scaling>
          <c:orientation val="maxMin"/>
        </c:scaling>
        <c:delete val="0"/>
        <c:axPos val="l"/>
        <c:numFmt formatCode="General" sourceLinked="1"/>
        <c:majorTickMark val="out"/>
        <c:minorTickMark val="none"/>
        <c:tickLblPos val="nextTo"/>
        <c:crossAx val="524886856"/>
        <c:crosses val="autoZero"/>
        <c:auto val="1"/>
        <c:lblAlgn val="ctr"/>
        <c:lblOffset val="100"/>
        <c:noMultiLvlLbl val="0"/>
      </c:catAx>
      <c:valAx>
        <c:axId val="524886856"/>
        <c:scaling>
          <c:orientation val="minMax"/>
        </c:scaling>
        <c:delete val="0"/>
        <c:axPos val="t"/>
        <c:majorGridlines/>
        <c:numFmt formatCode="0%" sourceLinked="1"/>
        <c:majorTickMark val="out"/>
        <c:minorTickMark val="none"/>
        <c:tickLblPos val="high"/>
        <c:crossAx val="5248832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2017 und 2022 (in Hektaren)</a:t>
            </a:r>
          </a:p>
        </c:rich>
      </c:tx>
      <c:overlay val="0"/>
    </c:title>
    <c:autoTitleDeleted val="0"/>
    <c:plotArea>
      <c:layout/>
      <c:barChart>
        <c:barDir val="bar"/>
        <c:grouping val="clustered"/>
        <c:varyColors val="0"/>
        <c:ser>
          <c:idx val="0"/>
          <c:order val="0"/>
          <c:tx>
            <c:v>Fläche der Bauzonen 2017</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2-9FA8-4A81-BC1D-81BC955665A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Vergleich_2017_2022!$B$2:$B$10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Vergleich_2017_2022!$C$2:$C$10</c:f>
              <c:numCache>
                <c:formatCode>#,##0</c:formatCode>
                <c:ptCount val="9"/>
                <c:pt idx="0">
                  <c:v>10215.640959999999</c:v>
                </c:pt>
                <c:pt idx="1">
                  <c:v>3571.351369</c:v>
                </c:pt>
                <c:pt idx="2">
                  <c:v>3984.5583229999997</c:v>
                </c:pt>
                <c:pt idx="3">
                  <c:v>2592.153585</c:v>
                </c:pt>
                <c:pt idx="4">
                  <c:v>3939.8063259999999</c:v>
                </c:pt>
                <c:pt idx="5">
                  <c:v>920.8601905999999</c:v>
                </c:pt>
                <c:pt idx="6">
                  <c:v>325.95320079999999</c:v>
                </c:pt>
                <c:pt idx="7" formatCode="General">
                  <c:v>0</c:v>
                </c:pt>
                <c:pt idx="8">
                  <c:v>690.54423989999998</c:v>
                </c:pt>
              </c:numCache>
            </c:numRef>
          </c:val>
          <c:extLst>
            <c:ext xmlns:c16="http://schemas.microsoft.com/office/drawing/2014/chart" uri="{C3380CC4-5D6E-409C-BE32-E72D297353CC}">
              <c16:uniqueId val="{00000000-9FA8-4A81-BC1D-81BC955665A4}"/>
            </c:ext>
          </c:extLst>
        </c:ser>
        <c:ser>
          <c:idx val="1"/>
          <c:order val="1"/>
          <c:tx>
            <c:v>Fläche der Bauzonen 2022</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3-9FA8-4A81-BC1D-81BC955665A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Vergleich_2017_2022!$B$2:$B$10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Vergleich_2017_2022!$D$2:$D$10</c:f>
              <c:numCache>
                <c:formatCode>#,##0</c:formatCode>
                <c:ptCount val="9"/>
                <c:pt idx="0">
                  <c:v>10063.8352830649</c:v>
                </c:pt>
                <c:pt idx="1">
                  <c:v>3564.40848651243</c:v>
                </c:pt>
                <c:pt idx="2">
                  <c:v>4426.5336525511202</c:v>
                </c:pt>
                <c:pt idx="3">
                  <c:v>2445.8289431047601</c:v>
                </c:pt>
                <c:pt idx="4">
                  <c:v>3910.7774249161102</c:v>
                </c:pt>
                <c:pt idx="5">
                  <c:v>993.59795941365007</c:v>
                </c:pt>
                <c:pt idx="6">
                  <c:v>333.73433378345902</c:v>
                </c:pt>
                <c:pt idx="7" formatCode="General">
                  <c:v>0</c:v>
                </c:pt>
                <c:pt idx="8">
                  <c:v>587.72623555446</c:v>
                </c:pt>
              </c:numCache>
            </c:numRef>
          </c:val>
          <c:extLst>
            <c:ext xmlns:c16="http://schemas.microsoft.com/office/drawing/2014/chart" uri="{C3380CC4-5D6E-409C-BE32-E72D297353CC}">
              <c16:uniqueId val="{00000001-9FA8-4A81-BC1D-81BC955665A4}"/>
            </c:ext>
          </c:extLst>
        </c:ser>
        <c:dLbls>
          <c:showLegendKey val="0"/>
          <c:showVal val="0"/>
          <c:showCatName val="0"/>
          <c:showSerName val="0"/>
          <c:showPercent val="0"/>
          <c:showBubbleSize val="0"/>
        </c:dLbls>
        <c:gapWidth val="50"/>
        <c:axId val="525876064"/>
        <c:axId val="525882296"/>
      </c:barChart>
      <c:catAx>
        <c:axId val="525876064"/>
        <c:scaling>
          <c:orientation val="maxMin"/>
        </c:scaling>
        <c:delete val="0"/>
        <c:axPos val="l"/>
        <c:numFmt formatCode="General" sourceLinked="1"/>
        <c:majorTickMark val="out"/>
        <c:minorTickMark val="none"/>
        <c:tickLblPos val="nextTo"/>
        <c:crossAx val="525882296"/>
        <c:crosses val="autoZero"/>
        <c:auto val="1"/>
        <c:lblAlgn val="ctr"/>
        <c:lblOffset val="100"/>
        <c:noMultiLvlLbl val="0"/>
      </c:catAx>
      <c:valAx>
        <c:axId val="525882296"/>
        <c:scaling>
          <c:orientation val="minMax"/>
        </c:scaling>
        <c:delete val="0"/>
        <c:axPos val="t"/>
        <c:majorGridlines/>
        <c:numFmt formatCode="#,##0" sourceLinked="1"/>
        <c:majorTickMark val="out"/>
        <c:minorTickMark val="none"/>
        <c:tickLblPos val="high"/>
        <c:crossAx val="52587606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Fläche der Bauzonen nach Hauptnutzungen (in Prozenten)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AA34-4EE3-A567-20784E86D3FA}"/>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2-AA34-4EE3-A567-20784E86D3FA}"/>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3-AA34-4EE3-A567-20784E86D3FA}"/>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4-AA34-4EE3-A567-20784E86D3FA}"/>
              </c:ext>
            </c:extLst>
          </c:dPt>
          <c:dPt>
            <c:idx val="4"/>
            <c:bubble3D val="0"/>
            <c:spPr>
              <a:solidFill>
                <a:schemeClr val="accent1"/>
              </a:solidFill>
              <a:ln>
                <a:noFill/>
              </a:ln>
              <a:effectLst/>
            </c:spPr>
            <c:extLst>
              <c:ext xmlns:c16="http://schemas.microsoft.com/office/drawing/2014/chart" uri="{C3380CC4-5D6E-409C-BE32-E72D297353CC}">
                <c16:uniqueId val="{00000009-D5AD-4ECA-BE2B-F4FF0C586851}"/>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D5AD-4ECA-BE2B-F4FF0C586851}"/>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D5AD-4ECA-BE2B-F4FF0C586851}"/>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5-AA34-4EE3-A567-20784E86D3FA}"/>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11-D5AD-4ECA-BE2B-F4FF0C58685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AA34-4EE3-A567-20784E86D3FA}"/>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2-AA34-4EE3-A567-20784E86D3FA}"/>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AA34-4EE3-A567-20784E86D3FA}"/>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4-AA34-4EE3-A567-20784E86D3FA}"/>
                </c:ext>
              </c:extLst>
            </c:dLbl>
            <c:dLbl>
              <c:idx val="7"/>
              <c:delete val="1"/>
              <c:extLst>
                <c:ext xmlns:c15="http://schemas.microsoft.com/office/drawing/2012/chart" uri="{CE6537A1-D6FC-4f65-9D91-7224C49458BB}"/>
                <c:ext xmlns:c16="http://schemas.microsoft.com/office/drawing/2014/chart" uri="{C3380CC4-5D6E-409C-BE32-E72D297353CC}">
                  <c16:uniqueId val="{00000005-AA34-4EE3-A567-20784E86D3FA}"/>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10063.8352830649</c:v>
                </c:pt>
                <c:pt idx="1">
                  <c:v>3564.40848651243</c:v>
                </c:pt>
                <c:pt idx="2">
                  <c:v>4426.5336525511202</c:v>
                </c:pt>
                <c:pt idx="3">
                  <c:v>2445.8289431047601</c:v>
                </c:pt>
                <c:pt idx="4">
                  <c:v>3910.7774249161102</c:v>
                </c:pt>
                <c:pt idx="5">
                  <c:v>993.59795941365007</c:v>
                </c:pt>
                <c:pt idx="6">
                  <c:v>333.73433378345902</c:v>
                </c:pt>
                <c:pt idx="7" formatCode="General">
                  <c:v>0</c:v>
                </c:pt>
                <c:pt idx="8">
                  <c:v>587.72623555446</c:v>
                </c:pt>
              </c:numCache>
            </c:numRef>
          </c:val>
          <c:extLst>
            <c:ext xmlns:c16="http://schemas.microsoft.com/office/drawing/2014/chart" uri="{C3380CC4-5D6E-409C-BE32-E72D297353CC}">
              <c16:uniqueId val="{00000000-AA34-4EE3-A567-20784E86D3F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75763987651323"/>
          <c:y val="0.14803982101356272"/>
          <c:w val="0.3292077422040306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Gemeindetypen BFS (in Hektaren)</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Statistik_Gemtypen_BFS9!$C$2:$C$10</c:f>
              <c:numCache>
                <c:formatCode>#,##0</c:formatCode>
                <c:ptCount val="9"/>
                <c:pt idx="0">
                  <c:v>4733.0142449028599</c:v>
                </c:pt>
                <c:pt idx="1">
                  <c:v>3467.8778729653905</c:v>
                </c:pt>
                <c:pt idx="2">
                  <c:v>3022.3527894277504</c:v>
                </c:pt>
                <c:pt idx="3">
                  <c:v>1717.1843973355901</c:v>
                </c:pt>
                <c:pt idx="4">
                  <c:v>3201.4116271888402</c:v>
                </c:pt>
                <c:pt idx="5">
                  <c:v>1687.5799569901801</c:v>
                </c:pt>
                <c:pt idx="6">
                  <c:v>2876.8720752873201</c:v>
                </c:pt>
                <c:pt idx="7">
                  <c:v>4062.3972132619001</c:v>
                </c:pt>
                <c:pt idx="8">
                  <c:v>1557.7521415410499</c:v>
                </c:pt>
              </c:numCache>
            </c:numRef>
          </c:val>
          <c:extLst>
            <c:ext xmlns:c16="http://schemas.microsoft.com/office/drawing/2014/chart" uri="{C3380CC4-5D6E-409C-BE32-E72D297353CC}">
              <c16:uniqueId val="{00000000-2910-4837-A296-D3B0EE706479}"/>
            </c:ext>
          </c:extLst>
        </c:ser>
        <c:dLbls>
          <c:showLegendKey val="0"/>
          <c:showVal val="0"/>
          <c:showCatName val="0"/>
          <c:showSerName val="0"/>
          <c:showPercent val="0"/>
          <c:showBubbleSize val="0"/>
        </c:dLbls>
        <c:gapWidth val="70"/>
        <c:axId val="525344152"/>
        <c:axId val="525352024"/>
      </c:barChart>
      <c:catAx>
        <c:axId val="525344152"/>
        <c:scaling>
          <c:orientation val="maxMin"/>
        </c:scaling>
        <c:delete val="0"/>
        <c:axPos val="l"/>
        <c:numFmt formatCode="General" sourceLinked="1"/>
        <c:majorTickMark val="out"/>
        <c:minorTickMark val="none"/>
        <c:tickLblPos val="nextTo"/>
        <c:crossAx val="525352024"/>
        <c:crosses val="autoZero"/>
        <c:auto val="1"/>
        <c:lblAlgn val="ctr"/>
        <c:lblOffset val="100"/>
        <c:noMultiLvlLbl val="0"/>
      </c:catAx>
      <c:valAx>
        <c:axId val="525352024"/>
        <c:scaling>
          <c:orientation val="minMax"/>
        </c:scaling>
        <c:delete val="0"/>
        <c:axPos val="t"/>
        <c:majorGridlines/>
        <c:numFmt formatCode="#,##0" sourceLinked="1"/>
        <c:majorTickMark val="out"/>
        <c:minorTickMark val="none"/>
        <c:tickLblPos val="high"/>
        <c:crossAx val="525344152"/>
        <c:crosses val="autoZero"/>
        <c:crossBetween val="between"/>
        <c:majorUnit val="1000"/>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nach Gemeindetypen BFS (in m2/E)</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Statistik_Gemtypen_BFS9!$G$2:$G$10</c:f>
              <c:numCache>
                <c:formatCode>#,##0</c:formatCode>
                <c:ptCount val="9"/>
                <c:pt idx="0">
                  <c:v>174.0238714919702</c:v>
                </c:pt>
                <c:pt idx="1">
                  <c:v>215.63186296606168</c:v>
                </c:pt>
                <c:pt idx="2">
                  <c:v>290.21737734684234</c:v>
                </c:pt>
                <c:pt idx="3">
                  <c:v>267.31598078015975</c:v>
                </c:pt>
                <c:pt idx="4">
                  <c:v>317.64762883254849</c:v>
                </c:pt>
                <c:pt idx="5">
                  <c:v>417.74883208906112</c:v>
                </c:pt>
                <c:pt idx="6">
                  <c:v>375.7522661451772</c:v>
                </c:pt>
                <c:pt idx="7">
                  <c:v>425.01252453489639</c:v>
                </c:pt>
                <c:pt idx="8">
                  <c:v>564.01467885913678</c:v>
                </c:pt>
              </c:numCache>
            </c:numRef>
          </c:val>
          <c:extLst>
            <c:ext xmlns:c16="http://schemas.microsoft.com/office/drawing/2014/chart" uri="{C3380CC4-5D6E-409C-BE32-E72D297353CC}">
              <c16:uniqueId val="{00000000-CDD5-4C10-B5F6-111212949E88}"/>
            </c:ext>
          </c:extLst>
        </c:ser>
        <c:dLbls>
          <c:showLegendKey val="0"/>
          <c:showVal val="0"/>
          <c:showCatName val="0"/>
          <c:showSerName val="0"/>
          <c:showPercent val="0"/>
          <c:showBubbleSize val="0"/>
        </c:dLbls>
        <c:gapWidth val="70"/>
        <c:axId val="525344480"/>
        <c:axId val="525350384"/>
      </c:barChart>
      <c:catAx>
        <c:axId val="525344480"/>
        <c:scaling>
          <c:orientation val="maxMin"/>
        </c:scaling>
        <c:delete val="0"/>
        <c:axPos val="l"/>
        <c:numFmt formatCode="General" sourceLinked="1"/>
        <c:majorTickMark val="out"/>
        <c:minorTickMark val="none"/>
        <c:tickLblPos val="nextTo"/>
        <c:crossAx val="525350384"/>
        <c:crosses val="autoZero"/>
        <c:auto val="1"/>
        <c:lblAlgn val="ctr"/>
        <c:lblOffset val="100"/>
        <c:noMultiLvlLbl val="0"/>
      </c:catAx>
      <c:valAx>
        <c:axId val="525350384"/>
        <c:scaling>
          <c:orientation val="minMax"/>
        </c:scaling>
        <c:delete val="0"/>
        <c:axPos val="t"/>
        <c:majorGridlines/>
        <c:numFmt formatCode="#,##0" sourceLinked="1"/>
        <c:majorTickMark val="out"/>
        <c:minorTickMark val="none"/>
        <c:tickLblPos val="high"/>
        <c:crossAx val="525344480"/>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und Beschäftigte nach Gemeindetypen BFS (in m2/E+B)</a:t>
            </a:r>
          </a:p>
        </c:rich>
      </c:tx>
      <c:overlay val="0"/>
    </c:title>
    <c:autoTitleDeleted val="0"/>
    <c:plotArea>
      <c:layout/>
      <c:barChart>
        <c:barDir val="bar"/>
        <c:grouping val="cluster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Statistik_Gemtypen_BFS9!$I$2:$I$10</c:f>
              <c:numCache>
                <c:formatCode>#,##0</c:formatCode>
                <c:ptCount val="9"/>
                <c:pt idx="0">
                  <c:v>87.553076370597566</c:v>
                </c:pt>
                <c:pt idx="1">
                  <c:v>138.15255770364635</c:v>
                </c:pt>
                <c:pt idx="2">
                  <c:v>180.81030830049477</c:v>
                </c:pt>
                <c:pt idx="3">
                  <c:v>183.43635402892684</c:v>
                </c:pt>
                <c:pt idx="4">
                  <c:v>239.46530235536241</c:v>
                </c:pt>
                <c:pt idx="5">
                  <c:v>328.39322753705659</c:v>
                </c:pt>
                <c:pt idx="6">
                  <c:v>229.09774915884819</c:v>
                </c:pt>
                <c:pt idx="7">
                  <c:v>300.14460599801254</c:v>
                </c:pt>
                <c:pt idx="8">
                  <c:v>365.15521367582045</c:v>
                </c:pt>
              </c:numCache>
            </c:numRef>
          </c:val>
          <c:extLst>
            <c:ext xmlns:c16="http://schemas.microsoft.com/office/drawing/2014/chart" uri="{C3380CC4-5D6E-409C-BE32-E72D297353CC}">
              <c16:uniqueId val="{00000000-020F-4F98-B17B-3826AEE63AA3}"/>
            </c:ext>
          </c:extLst>
        </c:ser>
        <c:dLbls>
          <c:showLegendKey val="0"/>
          <c:showVal val="0"/>
          <c:showCatName val="0"/>
          <c:showSerName val="0"/>
          <c:showPercent val="0"/>
          <c:showBubbleSize val="0"/>
        </c:dLbls>
        <c:gapWidth val="70"/>
        <c:axId val="525344808"/>
        <c:axId val="525345136"/>
      </c:barChart>
      <c:catAx>
        <c:axId val="525344808"/>
        <c:scaling>
          <c:orientation val="maxMin"/>
        </c:scaling>
        <c:delete val="0"/>
        <c:axPos val="l"/>
        <c:numFmt formatCode="General" sourceLinked="1"/>
        <c:majorTickMark val="out"/>
        <c:minorTickMark val="none"/>
        <c:tickLblPos val="nextTo"/>
        <c:crossAx val="525345136"/>
        <c:crosses val="autoZero"/>
        <c:auto val="1"/>
        <c:lblAlgn val="ctr"/>
        <c:lblOffset val="100"/>
        <c:noMultiLvlLbl val="0"/>
      </c:catAx>
      <c:valAx>
        <c:axId val="525345136"/>
        <c:scaling>
          <c:orientation val="minMax"/>
        </c:scaling>
        <c:delete val="0"/>
        <c:axPos val="t"/>
        <c:majorGridlines/>
        <c:numFmt formatCode="#,##0" sourceLinked="1"/>
        <c:majorTickMark val="out"/>
        <c:minorTickMark val="none"/>
        <c:tickLblPos val="high"/>
        <c:crossAx val="5253448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Hektaren)</a:t>
            </a:r>
          </a:p>
        </c:rich>
      </c:tx>
      <c:overlay val="0"/>
    </c:title>
    <c:autoTitleDeleted val="0"/>
    <c:plotArea>
      <c:layout/>
      <c:barChart>
        <c:barDir val="bar"/>
        <c:grouping val="stacked"/>
        <c:varyColors val="0"/>
        <c:ser>
          <c:idx val="0"/>
          <c:order val="0"/>
          <c:tx>
            <c:v>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Analyse_unüberbaut_Hauptnutzung!$E$2:$E$10</c:f>
              <c:numCache>
                <c:formatCode>#,##0</c:formatCode>
                <c:ptCount val="9"/>
                <c:pt idx="0">
                  <c:v>9111.2221965298213</c:v>
                </c:pt>
                <c:pt idx="1">
                  <c:v>2396.4886917798999</c:v>
                </c:pt>
                <c:pt idx="2">
                  <c:v>3849.1100166389069</c:v>
                </c:pt>
                <c:pt idx="3">
                  <c:v>2254.222637182997</c:v>
                </c:pt>
                <c:pt idx="4">
                  <c:v>3910.7774249161102</c:v>
                </c:pt>
                <c:pt idx="5">
                  <c:v>993.59795941365007</c:v>
                </c:pt>
                <c:pt idx="6">
                  <c:v>333.73433378345902</c:v>
                </c:pt>
                <c:pt idx="7" formatCode="General">
                  <c:v>0</c:v>
                </c:pt>
                <c:pt idx="8">
                  <c:v>587.72623555446</c:v>
                </c:pt>
              </c:numCache>
            </c:numRef>
          </c:val>
          <c:extLst>
            <c:ext xmlns:c16="http://schemas.microsoft.com/office/drawing/2014/chart" uri="{C3380CC4-5D6E-409C-BE32-E72D297353CC}">
              <c16:uniqueId val="{00000000-06DF-4D84-A6E5-E68711CCB81B}"/>
            </c:ext>
          </c:extLst>
        </c:ser>
        <c:ser>
          <c:idx val="1"/>
          <c:order val="1"/>
          <c:tx>
            <c:v>Unschärfe</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Analyse_unüberbaut_Hauptnutzung!$F$2:$F$10</c:f>
              <c:numCache>
                <c:formatCode>#,##0</c:formatCode>
                <c:ptCount val="9"/>
                <c:pt idx="0">
                  <c:v>481.12800258376194</c:v>
                </c:pt>
                <c:pt idx="1">
                  <c:v>261.00711790884702</c:v>
                </c:pt>
                <c:pt idx="2">
                  <c:v>268.94438011584305</c:v>
                </c:pt>
                <c:pt idx="3">
                  <c:v>120.80235977328809</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06DF-4D84-A6E5-E68711CCB81B}"/>
            </c:ext>
          </c:extLst>
        </c:ser>
        <c:ser>
          <c:idx val="2"/>
          <c:order val="2"/>
          <c:tx>
            <c:v>Unüberbaut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Analyse_unüberbaut_Hauptnutzung!$G$2:$G$10</c:f>
              <c:numCache>
                <c:formatCode>#,##0</c:formatCode>
                <c:ptCount val="9"/>
                <c:pt idx="0">
                  <c:v>471.48508395131603</c:v>
                </c:pt>
                <c:pt idx="1">
                  <c:v>906.91267682368311</c:v>
                </c:pt>
                <c:pt idx="2">
                  <c:v>308.47925579637001</c:v>
                </c:pt>
                <c:pt idx="3">
                  <c:v>70.803946148474893</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06DF-4D84-A6E5-E68711CCB81B}"/>
            </c:ext>
          </c:extLst>
        </c:ser>
        <c:dLbls>
          <c:showLegendKey val="0"/>
          <c:showVal val="0"/>
          <c:showCatName val="0"/>
          <c:showSerName val="0"/>
          <c:showPercent val="0"/>
          <c:showBubbleSize val="0"/>
        </c:dLbls>
        <c:gapWidth val="50"/>
        <c:overlap val="100"/>
        <c:axId val="525350712"/>
        <c:axId val="525351040"/>
      </c:barChart>
      <c:catAx>
        <c:axId val="525350712"/>
        <c:scaling>
          <c:orientation val="maxMin"/>
        </c:scaling>
        <c:delete val="0"/>
        <c:axPos val="l"/>
        <c:numFmt formatCode="General" sourceLinked="1"/>
        <c:majorTickMark val="out"/>
        <c:minorTickMark val="none"/>
        <c:tickLblPos val="nextTo"/>
        <c:crossAx val="525351040"/>
        <c:crosses val="autoZero"/>
        <c:auto val="1"/>
        <c:lblAlgn val="ctr"/>
        <c:lblOffset val="100"/>
        <c:noMultiLvlLbl val="0"/>
      </c:catAx>
      <c:valAx>
        <c:axId val="525351040"/>
        <c:scaling>
          <c:orientation val="minMax"/>
        </c:scaling>
        <c:delete val="0"/>
        <c:axPos val="t"/>
        <c:majorGridlines/>
        <c:numFmt formatCode="#,##0" sourceLinked="1"/>
        <c:majorTickMark val="out"/>
        <c:minorTickMark val="none"/>
        <c:tickLblPos val="high"/>
        <c:crossAx val="52535071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Prozenten)</a:t>
            </a:r>
          </a:p>
        </c:rich>
      </c:tx>
      <c:overlay val="0"/>
    </c:title>
    <c:autoTitleDeleted val="0"/>
    <c:plotArea>
      <c:layout/>
      <c:barChart>
        <c:barDir val="bar"/>
        <c:grouping val="percentStacked"/>
        <c:varyColors val="0"/>
        <c:ser>
          <c:idx val="0"/>
          <c:order val="0"/>
          <c:tx>
            <c:v>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7-A088-4A69-9F73-F83F4629E533}"/>
                </c:ext>
              </c:extLst>
            </c:dLbl>
            <c:dLbl>
              <c:idx val="5"/>
              <c:delete val="1"/>
              <c:extLst>
                <c:ext xmlns:c15="http://schemas.microsoft.com/office/drawing/2012/chart" uri="{CE6537A1-D6FC-4f65-9D91-7224C49458BB}"/>
                <c:ext xmlns:c16="http://schemas.microsoft.com/office/drawing/2014/chart" uri="{C3380CC4-5D6E-409C-BE32-E72D297353CC}">
                  <c16:uniqueId val="{00000006-A088-4A69-9F73-F83F4629E533}"/>
                </c:ext>
              </c:extLst>
            </c:dLbl>
            <c:dLbl>
              <c:idx val="6"/>
              <c:delete val="1"/>
              <c:extLst>
                <c:ext xmlns:c15="http://schemas.microsoft.com/office/drawing/2012/chart" uri="{CE6537A1-D6FC-4f65-9D91-7224C49458BB}"/>
                <c:ext xmlns:c16="http://schemas.microsoft.com/office/drawing/2014/chart" uri="{C3380CC4-5D6E-409C-BE32-E72D297353CC}">
                  <c16:uniqueId val="{00000005-A088-4A69-9F73-F83F4629E533}"/>
                </c:ext>
              </c:extLst>
            </c:dLbl>
            <c:dLbl>
              <c:idx val="7"/>
              <c:delete val="1"/>
              <c:extLst>
                <c:ext xmlns:c15="http://schemas.microsoft.com/office/drawing/2012/chart" uri="{CE6537A1-D6FC-4f65-9D91-7224C49458BB}"/>
                <c:ext xmlns:c16="http://schemas.microsoft.com/office/drawing/2014/chart" uri="{C3380CC4-5D6E-409C-BE32-E72D297353CC}">
                  <c16:uniqueId val="{00000004-A088-4A69-9F73-F83F4629E533}"/>
                </c:ext>
              </c:extLst>
            </c:dLbl>
            <c:dLbl>
              <c:idx val="8"/>
              <c:delete val="1"/>
              <c:extLst>
                <c:ext xmlns:c15="http://schemas.microsoft.com/office/drawing/2012/chart" uri="{CE6537A1-D6FC-4f65-9D91-7224C49458BB}"/>
                <c:ext xmlns:c16="http://schemas.microsoft.com/office/drawing/2014/chart" uri="{C3380CC4-5D6E-409C-BE32-E72D297353CC}">
                  <c16:uniqueId val="{00000003-A088-4A69-9F73-F83F4629E53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Analyse_unüberbaut_Hauptnutzung!$H$2:$H$10</c:f>
              <c:numCache>
                <c:formatCode>0%</c:formatCode>
                <c:ptCount val="9"/>
                <c:pt idx="0">
                  <c:v>0.90534293738510352</c:v>
                </c:pt>
                <c:pt idx="1">
                  <c:v>0.67233839803942541</c:v>
                </c:pt>
                <c:pt idx="2">
                  <c:v>0.8695539938842598</c:v>
                </c:pt>
                <c:pt idx="3">
                  <c:v>0.92165997280311185</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0-A088-4A69-9F73-F83F4629E533}"/>
            </c:ext>
          </c:extLst>
        </c:ser>
        <c:ser>
          <c:idx val="1"/>
          <c:order val="1"/>
          <c:tx>
            <c:v>Unschärfe</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A088-4A69-9F73-F83F4629E533}"/>
                </c:ext>
              </c:extLst>
            </c:dLbl>
            <c:dLbl>
              <c:idx val="5"/>
              <c:delete val="1"/>
              <c:extLst>
                <c:ext xmlns:c15="http://schemas.microsoft.com/office/drawing/2012/chart" uri="{CE6537A1-D6FC-4f65-9D91-7224C49458BB}"/>
                <c:ext xmlns:c16="http://schemas.microsoft.com/office/drawing/2014/chart" uri="{C3380CC4-5D6E-409C-BE32-E72D297353CC}">
                  <c16:uniqueId val="{0000000B-A088-4A69-9F73-F83F4629E533}"/>
                </c:ext>
              </c:extLst>
            </c:dLbl>
            <c:dLbl>
              <c:idx val="6"/>
              <c:delete val="1"/>
              <c:extLst>
                <c:ext xmlns:c15="http://schemas.microsoft.com/office/drawing/2012/chart" uri="{CE6537A1-D6FC-4f65-9D91-7224C49458BB}"/>
                <c:ext xmlns:c16="http://schemas.microsoft.com/office/drawing/2014/chart" uri="{C3380CC4-5D6E-409C-BE32-E72D297353CC}">
                  <c16:uniqueId val="{0000000A-A088-4A69-9F73-F83F4629E533}"/>
                </c:ext>
              </c:extLst>
            </c:dLbl>
            <c:dLbl>
              <c:idx val="7"/>
              <c:delete val="1"/>
              <c:extLst>
                <c:ext xmlns:c15="http://schemas.microsoft.com/office/drawing/2012/chart" uri="{CE6537A1-D6FC-4f65-9D91-7224C49458BB}"/>
                <c:ext xmlns:c16="http://schemas.microsoft.com/office/drawing/2014/chart" uri="{C3380CC4-5D6E-409C-BE32-E72D297353CC}">
                  <c16:uniqueId val="{00000009-A088-4A69-9F73-F83F4629E533}"/>
                </c:ext>
              </c:extLst>
            </c:dLbl>
            <c:dLbl>
              <c:idx val="8"/>
              <c:delete val="1"/>
              <c:extLst>
                <c:ext xmlns:c15="http://schemas.microsoft.com/office/drawing/2012/chart" uri="{CE6537A1-D6FC-4f65-9D91-7224C49458BB}"/>
                <c:ext xmlns:c16="http://schemas.microsoft.com/office/drawing/2014/chart" uri="{C3380CC4-5D6E-409C-BE32-E72D297353CC}">
                  <c16:uniqueId val="{00000008-A088-4A69-9F73-F83F4629E533}"/>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Analyse_unüberbaut_Hauptnutzung!$I$2:$I$10</c:f>
              <c:numCache>
                <c:formatCode>0%</c:formatCode>
                <c:ptCount val="9"/>
                <c:pt idx="0">
                  <c:v>4.780761896941902E-2</c:v>
                </c:pt>
                <c:pt idx="1">
                  <c:v>7.32259276389019E-2</c:v>
                </c:pt>
                <c:pt idx="2">
                  <c:v>6.075733321508666E-2</c:v>
                </c:pt>
                <c:pt idx="3">
                  <c:v>4.9391172720337648E-2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A088-4A69-9F73-F83F4629E533}"/>
            </c:ext>
          </c:extLst>
        </c:ser>
        <c:ser>
          <c:idx val="2"/>
          <c:order val="2"/>
          <c:tx>
            <c:v>Unüberbaut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11-A088-4A69-9F73-F83F4629E533}"/>
                </c:ext>
              </c:extLst>
            </c:dLbl>
            <c:dLbl>
              <c:idx val="5"/>
              <c:delete val="1"/>
              <c:extLst>
                <c:ext xmlns:c15="http://schemas.microsoft.com/office/drawing/2012/chart" uri="{CE6537A1-D6FC-4f65-9D91-7224C49458BB}"/>
                <c:ext xmlns:c16="http://schemas.microsoft.com/office/drawing/2014/chart" uri="{C3380CC4-5D6E-409C-BE32-E72D297353CC}">
                  <c16:uniqueId val="{00000010-A088-4A69-9F73-F83F4629E533}"/>
                </c:ext>
              </c:extLst>
            </c:dLbl>
            <c:dLbl>
              <c:idx val="6"/>
              <c:delete val="1"/>
              <c:extLst>
                <c:ext xmlns:c15="http://schemas.microsoft.com/office/drawing/2012/chart" uri="{CE6537A1-D6FC-4f65-9D91-7224C49458BB}"/>
                <c:ext xmlns:c16="http://schemas.microsoft.com/office/drawing/2014/chart" uri="{C3380CC4-5D6E-409C-BE32-E72D297353CC}">
                  <c16:uniqueId val="{0000000F-A088-4A69-9F73-F83F4629E533}"/>
                </c:ext>
              </c:extLst>
            </c:dLbl>
            <c:dLbl>
              <c:idx val="7"/>
              <c:delete val="1"/>
              <c:extLst>
                <c:ext xmlns:c15="http://schemas.microsoft.com/office/drawing/2012/chart" uri="{CE6537A1-D6FC-4f65-9D91-7224C49458BB}"/>
                <c:ext xmlns:c16="http://schemas.microsoft.com/office/drawing/2014/chart" uri="{C3380CC4-5D6E-409C-BE32-E72D297353CC}">
                  <c16:uniqueId val="{0000000E-A088-4A69-9F73-F83F4629E533}"/>
                </c:ext>
              </c:extLst>
            </c:dLbl>
            <c:dLbl>
              <c:idx val="8"/>
              <c:delete val="1"/>
              <c:extLst>
                <c:ext xmlns:c15="http://schemas.microsoft.com/office/drawing/2012/chart" uri="{CE6537A1-D6FC-4f65-9D91-7224C49458BB}"/>
                <c:ext xmlns:c16="http://schemas.microsoft.com/office/drawing/2014/chart" uri="{C3380CC4-5D6E-409C-BE32-E72D297353CC}">
                  <c16:uniqueId val="{0000000D-A088-4A69-9F73-F83F4629E533}"/>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Analyse_unüberbaut_Hauptnutzung!$J$2:$J$10</c:f>
              <c:numCache>
                <c:formatCode>0%</c:formatCode>
                <c:ptCount val="9"/>
                <c:pt idx="0">
                  <c:v>4.6849443645477391E-2</c:v>
                </c:pt>
                <c:pt idx="1">
                  <c:v>0.2544356743216728</c:v>
                </c:pt>
                <c:pt idx="2">
                  <c:v>6.9688672900653503E-2</c:v>
                </c:pt>
                <c:pt idx="3">
                  <c:v>2.8948854476550451E-2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A088-4A69-9F73-F83F4629E533}"/>
            </c:ext>
          </c:extLst>
        </c:ser>
        <c:dLbls>
          <c:showLegendKey val="0"/>
          <c:showVal val="0"/>
          <c:showCatName val="0"/>
          <c:showSerName val="0"/>
          <c:showPercent val="0"/>
          <c:showBubbleSize val="0"/>
        </c:dLbls>
        <c:gapWidth val="50"/>
        <c:overlap val="100"/>
        <c:axId val="403709248"/>
        <c:axId val="403709904"/>
      </c:barChart>
      <c:catAx>
        <c:axId val="403709248"/>
        <c:scaling>
          <c:orientation val="maxMin"/>
        </c:scaling>
        <c:delete val="0"/>
        <c:axPos val="l"/>
        <c:numFmt formatCode="General" sourceLinked="1"/>
        <c:majorTickMark val="out"/>
        <c:minorTickMark val="none"/>
        <c:tickLblPos val="nextTo"/>
        <c:crossAx val="403709904"/>
        <c:crosses val="autoZero"/>
        <c:auto val="1"/>
        <c:lblAlgn val="ctr"/>
        <c:lblOffset val="100"/>
        <c:noMultiLvlLbl val="0"/>
      </c:catAx>
      <c:valAx>
        <c:axId val="403709904"/>
        <c:scaling>
          <c:orientation val="minMax"/>
        </c:scaling>
        <c:delete val="0"/>
        <c:axPos val="t"/>
        <c:majorGridlines/>
        <c:numFmt formatCode="0%" sourceLinked="1"/>
        <c:majorTickMark val="out"/>
        <c:minorTickMark val="none"/>
        <c:tickLblPos val="high"/>
        <c:crossAx val="4037092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Hektaren)</a:t>
            </a:r>
          </a:p>
        </c:rich>
      </c:tx>
      <c:overlay val="0"/>
    </c:title>
    <c:autoTitleDeleted val="0"/>
    <c:plotArea>
      <c:layout/>
      <c:barChart>
        <c:barDir val="bar"/>
        <c:grouping val="stacked"/>
        <c:varyColors val="0"/>
        <c:ser>
          <c:idx val="0"/>
          <c:order val="0"/>
          <c:tx>
            <c:v>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Anal_unüb_Gemtypen_BFS9!$E$2:$E$10</c:f>
              <c:numCache>
                <c:formatCode>#,##0</c:formatCode>
                <c:ptCount val="9"/>
                <c:pt idx="0">
                  <c:v>4302.4387353701368</c:v>
                </c:pt>
                <c:pt idx="1">
                  <c:v>3123.3617666357954</c:v>
                </c:pt>
                <c:pt idx="2">
                  <c:v>2683.0796526977533</c:v>
                </c:pt>
                <c:pt idx="3">
                  <c:v>1552.7488680307931</c:v>
                </c:pt>
                <c:pt idx="4">
                  <c:v>2869.0005825271323</c:v>
                </c:pt>
                <c:pt idx="5">
                  <c:v>1462.2991073230701</c:v>
                </c:pt>
                <c:pt idx="6">
                  <c:v>2516.7519425465839</c:v>
                </c:pt>
                <c:pt idx="7">
                  <c:v>3539.8415223534262</c:v>
                </c:pt>
                <c:pt idx="8">
                  <c:v>1387.3573183146118</c:v>
                </c:pt>
              </c:numCache>
            </c:numRef>
          </c:val>
          <c:extLst>
            <c:ext xmlns:c16="http://schemas.microsoft.com/office/drawing/2014/chart" uri="{C3380CC4-5D6E-409C-BE32-E72D297353CC}">
              <c16:uniqueId val="{00000000-271B-4960-9539-BEF434F3B67D}"/>
            </c:ext>
          </c:extLst>
        </c:ser>
        <c:ser>
          <c:idx val="1"/>
          <c:order val="1"/>
          <c:tx>
            <c:v>Unschärfe</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Anal_unüb_Gemtypen_BFS9!$F$2:$F$10</c:f>
              <c:numCache>
                <c:formatCode>#,##0</c:formatCode>
                <c:ptCount val="9"/>
                <c:pt idx="0">
                  <c:v>164.79232505879298</c:v>
                </c:pt>
                <c:pt idx="1">
                  <c:v>131.70598424056399</c:v>
                </c:pt>
                <c:pt idx="2">
                  <c:v>139.84163121785897</c:v>
                </c:pt>
                <c:pt idx="3">
                  <c:v>61.45870114297</c:v>
                </c:pt>
                <c:pt idx="4">
                  <c:v>132.11913044350999</c:v>
                </c:pt>
                <c:pt idx="5">
                  <c:v>71.208738182503993</c:v>
                </c:pt>
                <c:pt idx="6">
                  <c:v>156.527295092098</c:v>
                </c:pt>
                <c:pt idx="7">
                  <c:v>201.39306467095304</c:v>
                </c:pt>
                <c:pt idx="8">
                  <c:v>72.834990332485802</c:v>
                </c:pt>
              </c:numCache>
            </c:numRef>
          </c:val>
          <c:extLst>
            <c:ext xmlns:c16="http://schemas.microsoft.com/office/drawing/2014/chart" uri="{C3380CC4-5D6E-409C-BE32-E72D297353CC}">
              <c16:uniqueId val="{00000001-271B-4960-9539-BEF434F3B67D}"/>
            </c:ext>
          </c:extLst>
        </c:ser>
        <c:ser>
          <c:idx val="2"/>
          <c:order val="2"/>
          <c:tx>
            <c:v>Unüberbaut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Anal_unüb_Gemtypen_BFS9!$G$2:$G$10</c:f>
              <c:numCache>
                <c:formatCode>#,##0</c:formatCode>
                <c:ptCount val="9"/>
                <c:pt idx="0">
                  <c:v>265.78318447393002</c:v>
                </c:pt>
                <c:pt idx="1">
                  <c:v>212.81012208903101</c:v>
                </c:pt>
                <c:pt idx="2">
                  <c:v>199.43150551213799</c:v>
                </c:pt>
                <c:pt idx="3">
                  <c:v>102.976828161827</c:v>
                </c:pt>
                <c:pt idx="4">
                  <c:v>200.291914218198</c:v>
                </c:pt>
                <c:pt idx="5">
                  <c:v>154.07211148460601</c:v>
                </c:pt>
                <c:pt idx="6">
                  <c:v>203.59283764863798</c:v>
                </c:pt>
                <c:pt idx="7">
                  <c:v>321.16262623752101</c:v>
                </c:pt>
                <c:pt idx="8">
                  <c:v>97.559832893952205</c:v>
                </c:pt>
              </c:numCache>
            </c:numRef>
          </c:val>
          <c:extLst>
            <c:ext xmlns:c16="http://schemas.microsoft.com/office/drawing/2014/chart" uri="{C3380CC4-5D6E-409C-BE32-E72D297353CC}">
              <c16:uniqueId val="{00000002-271B-4960-9539-BEF434F3B67D}"/>
            </c:ext>
          </c:extLst>
        </c:ser>
        <c:dLbls>
          <c:showLegendKey val="0"/>
          <c:showVal val="0"/>
          <c:showCatName val="0"/>
          <c:showSerName val="0"/>
          <c:showPercent val="0"/>
          <c:showBubbleSize val="0"/>
        </c:dLbls>
        <c:gapWidth val="50"/>
        <c:overlap val="100"/>
        <c:axId val="525364816"/>
        <c:axId val="525359240"/>
      </c:barChart>
      <c:catAx>
        <c:axId val="525364816"/>
        <c:scaling>
          <c:orientation val="maxMin"/>
        </c:scaling>
        <c:delete val="0"/>
        <c:axPos val="l"/>
        <c:numFmt formatCode="General" sourceLinked="1"/>
        <c:majorTickMark val="out"/>
        <c:minorTickMark val="none"/>
        <c:tickLblPos val="nextTo"/>
        <c:crossAx val="525359240"/>
        <c:crosses val="autoZero"/>
        <c:auto val="1"/>
        <c:lblAlgn val="ctr"/>
        <c:lblOffset val="100"/>
        <c:noMultiLvlLbl val="0"/>
      </c:catAx>
      <c:valAx>
        <c:axId val="525359240"/>
        <c:scaling>
          <c:orientation val="minMax"/>
        </c:scaling>
        <c:delete val="0"/>
        <c:axPos val="t"/>
        <c:majorGridlines/>
        <c:numFmt formatCode="#,##0" sourceLinked="1"/>
        <c:majorTickMark val="out"/>
        <c:minorTickMark val="none"/>
        <c:tickLblPos val="high"/>
        <c:crossAx val="525364816"/>
        <c:crosses val="autoZero"/>
        <c:crossBetween val="between"/>
        <c:majorUnit val="1000"/>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Überbaute / unüberbaute Bauzonen nach Gemeindetypen BFS (in Prozenten)</a:t>
            </a:r>
          </a:p>
        </c:rich>
      </c:tx>
      <c:overlay val="0"/>
    </c:title>
    <c:autoTitleDeleted val="0"/>
    <c:plotArea>
      <c:layout/>
      <c:barChart>
        <c:barDir val="bar"/>
        <c:grouping val="percentStacked"/>
        <c:varyColors val="0"/>
        <c:ser>
          <c:idx val="0"/>
          <c:order val="0"/>
          <c:tx>
            <c:v>Überbaut</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Anal_unüb_Gemtypen_BFS9!$H$2:$H$10</c:f>
              <c:numCache>
                <c:formatCode>0%</c:formatCode>
                <c:ptCount val="9"/>
                <c:pt idx="0">
                  <c:v>0.90902721030336553</c:v>
                </c:pt>
                <c:pt idx="1">
                  <c:v>0.90065506371624371</c:v>
                </c:pt>
                <c:pt idx="2">
                  <c:v>0.88774535589730597</c:v>
                </c:pt>
                <c:pt idx="3">
                  <c:v>0.90424119299014261</c:v>
                </c:pt>
                <c:pt idx="4">
                  <c:v>0.89616735260201497</c:v>
                </c:pt>
                <c:pt idx="5">
                  <c:v>0.86650656240969981</c:v>
                </c:pt>
                <c:pt idx="6">
                  <c:v>0.87482233366084927</c:v>
                </c:pt>
                <c:pt idx="7">
                  <c:v>0.87136765228112978</c:v>
                </c:pt>
                <c:pt idx="8">
                  <c:v>0.89061493245140377</c:v>
                </c:pt>
              </c:numCache>
            </c:numRef>
          </c:val>
          <c:extLst>
            <c:ext xmlns:c16="http://schemas.microsoft.com/office/drawing/2014/chart" uri="{C3380CC4-5D6E-409C-BE32-E72D297353CC}">
              <c16:uniqueId val="{00000000-A45E-48B2-8A4C-4EF80F72ECB9}"/>
            </c:ext>
          </c:extLst>
        </c:ser>
        <c:ser>
          <c:idx val="1"/>
          <c:order val="1"/>
          <c:tx>
            <c:v>Unschärfe</c:v>
          </c:tx>
          <c:invertIfNegative val="0"/>
          <c:dLbls>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Anal_unüb_Gemtypen_BFS9!$I$2:$I$10</c:f>
              <c:numCache>
                <c:formatCode>0%</c:formatCode>
                <c:ptCount val="9"/>
                <c:pt idx="0">
                  <c:v>3.4817627104389834E-2</c:v>
                </c:pt>
                <c:pt idx="1">
                  <c:v>3.7978841546672429E-2</c:v>
                </c:pt>
                <c:pt idx="2">
                  <c:v>4.6269129039808912E-2</c:v>
                </c:pt>
                <c:pt idx="3">
                  <c:v>3.5790391083409721E-2</c:v>
                </c:pt>
                <c:pt idx="4">
                  <c:v>4.1269023115132433E-2</c:v>
                </c:pt>
                <c:pt idx="5">
                  <c:v>4.2195771458145112E-2</c:v>
                </c:pt>
                <c:pt idx="6">
                  <c:v>5.4408847872203438E-2</c:v>
                </c:pt>
                <c:pt idx="7">
                  <c:v>4.9574931770210759E-2</c:v>
                </c:pt>
                <c:pt idx="8">
                  <c:v>4.6756469395979612E-2</c:v>
                </c:pt>
              </c:numCache>
            </c:numRef>
          </c:val>
          <c:extLst>
            <c:ext xmlns:c16="http://schemas.microsoft.com/office/drawing/2014/chart" uri="{C3380CC4-5D6E-409C-BE32-E72D297353CC}">
              <c16:uniqueId val="{00000001-A45E-48B2-8A4C-4EF80F72ECB9}"/>
            </c:ext>
          </c:extLst>
        </c:ser>
        <c:ser>
          <c:idx val="2"/>
          <c:order val="2"/>
          <c:tx>
            <c:v>Unüberbaut</c:v>
          </c:tx>
          <c:invertIfNegative val="0"/>
          <c:dLbls>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Anal_unüb_Gemtypen_BFS9!$J$2:$J$10</c:f>
              <c:numCache>
                <c:formatCode>0%</c:formatCode>
                <c:ptCount val="9"/>
                <c:pt idx="0">
                  <c:v>5.6155162592244623E-2</c:v>
                </c:pt>
                <c:pt idx="1">
                  <c:v>6.1366094737083855E-2</c:v>
                </c:pt>
                <c:pt idx="2">
                  <c:v>6.5985515062885233E-2</c:v>
                </c:pt>
                <c:pt idx="3">
                  <c:v>5.9968415926447645E-2</c:v>
                </c:pt>
                <c:pt idx="4">
                  <c:v>6.2563624282852476E-2</c:v>
                </c:pt>
                <c:pt idx="5">
                  <c:v>9.1297666132155036E-2</c:v>
                </c:pt>
                <c:pt idx="6">
                  <c:v>7.0768818466947186E-2</c:v>
                </c:pt>
                <c:pt idx="7">
                  <c:v>7.9057415948659435E-2</c:v>
                </c:pt>
                <c:pt idx="8">
                  <c:v>6.262859815261651E-2</c:v>
                </c:pt>
              </c:numCache>
            </c:numRef>
          </c:val>
          <c:extLst>
            <c:ext xmlns:c16="http://schemas.microsoft.com/office/drawing/2014/chart" uri="{C3380CC4-5D6E-409C-BE32-E72D297353CC}">
              <c16:uniqueId val="{00000002-A45E-48B2-8A4C-4EF80F72ECB9}"/>
            </c:ext>
          </c:extLst>
        </c:ser>
        <c:dLbls>
          <c:showLegendKey val="0"/>
          <c:showVal val="0"/>
          <c:showCatName val="0"/>
          <c:showSerName val="0"/>
          <c:showPercent val="0"/>
          <c:showBubbleSize val="0"/>
        </c:dLbls>
        <c:gapWidth val="50"/>
        <c:overlap val="100"/>
        <c:axId val="403697768"/>
        <c:axId val="403692520"/>
      </c:barChart>
      <c:catAx>
        <c:axId val="403697768"/>
        <c:scaling>
          <c:orientation val="maxMin"/>
        </c:scaling>
        <c:delete val="0"/>
        <c:axPos val="l"/>
        <c:numFmt formatCode="General" sourceLinked="1"/>
        <c:majorTickMark val="out"/>
        <c:minorTickMark val="none"/>
        <c:tickLblPos val="nextTo"/>
        <c:crossAx val="403692520"/>
        <c:crosses val="autoZero"/>
        <c:auto val="1"/>
        <c:lblAlgn val="ctr"/>
        <c:lblOffset val="100"/>
        <c:noMultiLvlLbl val="0"/>
      </c:catAx>
      <c:valAx>
        <c:axId val="403692520"/>
        <c:scaling>
          <c:orientation val="minMax"/>
          <c:min val="0"/>
        </c:scaling>
        <c:delete val="0"/>
        <c:axPos val="t"/>
        <c:majorGridlines/>
        <c:numFmt formatCode="0%" sourceLinked="1"/>
        <c:majorTickMark val="out"/>
        <c:minorTickMark val="none"/>
        <c:tickLblPos val="high"/>
        <c:crossAx val="40369776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66040</xdr:rowOff>
    </xdr:from>
    <xdr:to>
      <xdr:col>4</xdr:col>
      <xdr:colOff>271780</xdr:colOff>
      <xdr:row>30</xdr:row>
      <xdr:rowOff>68580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474980</xdr:colOff>
      <xdr:row>12</xdr:row>
      <xdr:rowOff>66040</xdr:rowOff>
    </xdr:from>
    <xdr:to>
      <xdr:col>8</xdr:col>
      <xdr:colOff>952500</xdr:colOff>
      <xdr:row>30</xdr:row>
      <xdr:rowOff>68580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66040</xdr:rowOff>
    </xdr:from>
    <xdr:to>
      <xdr:col>4</xdr:col>
      <xdr:colOff>271780</xdr:colOff>
      <xdr:row>30</xdr:row>
      <xdr:rowOff>68580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474980</xdr:colOff>
      <xdr:row>12</xdr:row>
      <xdr:rowOff>66040</xdr:rowOff>
    </xdr:from>
    <xdr:to>
      <xdr:col>8</xdr:col>
      <xdr:colOff>952500</xdr:colOff>
      <xdr:row>30</xdr:row>
      <xdr:rowOff>68580</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40640</xdr:rowOff>
    </xdr:from>
    <xdr:to>
      <xdr:col>4</xdr:col>
      <xdr:colOff>271780</xdr:colOff>
      <xdr:row>50</xdr:row>
      <xdr:rowOff>43180</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805180</xdr:colOff>
      <xdr:row>30</xdr:row>
      <xdr:rowOff>68580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1008380</xdr:colOff>
      <xdr:row>12</xdr:row>
      <xdr:rowOff>66040</xdr:rowOff>
    </xdr:from>
    <xdr:to>
      <xdr:col>8</xdr:col>
      <xdr:colOff>335280</xdr:colOff>
      <xdr:row>30</xdr:row>
      <xdr:rowOff>68580</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805180</xdr:colOff>
      <xdr:row>30</xdr:row>
      <xdr:rowOff>68580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1008380</xdr:colOff>
      <xdr:row>12</xdr:row>
      <xdr:rowOff>66040</xdr:rowOff>
    </xdr:from>
    <xdr:to>
      <xdr:col>8</xdr:col>
      <xdr:colOff>335280</xdr:colOff>
      <xdr:row>30</xdr:row>
      <xdr:rowOff>68580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1148080</xdr:colOff>
      <xdr:row>32</xdr:row>
      <xdr:rowOff>104140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132080</xdr:colOff>
      <xdr:row>12</xdr:row>
      <xdr:rowOff>66040</xdr:rowOff>
    </xdr:from>
    <xdr:to>
      <xdr:col>8</xdr:col>
      <xdr:colOff>1021080</xdr:colOff>
      <xdr:row>32</xdr:row>
      <xdr:rowOff>104140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942340</xdr:colOff>
      <xdr:row>32</xdr:row>
      <xdr:rowOff>104140</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3"/>
  <sheetViews>
    <sheetView tabSelected="1" workbookViewId="0"/>
  </sheetViews>
  <sheetFormatPr baseColWidth="10" defaultColWidth="11.44140625" defaultRowHeight="14.4" x14ac:dyDescent="0.3"/>
  <cols>
    <col min="1" max="1" width="37.6640625" style="30" customWidth="1"/>
    <col min="2" max="2" width="57.6640625" style="30" customWidth="1"/>
    <col min="3" max="16384" width="11.44140625" style="31"/>
  </cols>
  <sheetData>
    <row r="1" spans="1:2" ht="18" x14ac:dyDescent="0.3">
      <c r="A1" s="29" t="s">
        <v>54</v>
      </c>
    </row>
    <row r="2" spans="1:2" ht="18" x14ac:dyDescent="0.3">
      <c r="A2" s="29" t="s">
        <v>55</v>
      </c>
    </row>
    <row r="4" spans="1:2" ht="13.8" x14ac:dyDescent="0.3">
      <c r="A4" s="56" t="s">
        <v>123</v>
      </c>
      <c r="B4" s="57"/>
    </row>
    <row r="5" spans="1:2" ht="13.8" x14ac:dyDescent="0.3">
      <c r="A5" s="58"/>
      <c r="B5" s="59"/>
    </row>
    <row r="6" spans="1:2" x14ac:dyDescent="0.3">
      <c r="A6" s="32" t="s">
        <v>56</v>
      </c>
      <c r="B6" s="33" t="s">
        <v>57</v>
      </c>
    </row>
    <row r="7" spans="1:2" x14ac:dyDescent="0.3">
      <c r="A7" s="34"/>
      <c r="B7" s="35"/>
    </row>
    <row r="8" spans="1:2" x14ac:dyDescent="0.3">
      <c r="A8" s="32" t="s">
        <v>58</v>
      </c>
      <c r="B8" s="33" t="s">
        <v>124</v>
      </c>
    </row>
    <row r="9" spans="1:2" x14ac:dyDescent="0.3">
      <c r="A9" s="36" t="s">
        <v>59</v>
      </c>
      <c r="B9" s="37" t="s">
        <v>125</v>
      </c>
    </row>
    <row r="10" spans="1:2" ht="28.8" x14ac:dyDescent="0.3">
      <c r="A10" s="34"/>
      <c r="B10" s="35" t="s">
        <v>126</v>
      </c>
    </row>
    <row r="11" spans="1:2" x14ac:dyDescent="0.3">
      <c r="A11" s="32" t="s">
        <v>60</v>
      </c>
      <c r="B11" s="38"/>
    </row>
    <row r="12" spans="1:2" x14ac:dyDescent="0.3">
      <c r="A12" s="36" t="s">
        <v>61</v>
      </c>
      <c r="B12" s="55">
        <v>19</v>
      </c>
    </row>
    <row r="13" spans="1:2" x14ac:dyDescent="0.3">
      <c r="A13" s="34"/>
      <c r="B13" s="39"/>
    </row>
    <row r="14" spans="1:2" x14ac:dyDescent="0.3">
      <c r="A14" s="32" t="s">
        <v>19</v>
      </c>
      <c r="B14" s="38" t="s">
        <v>127</v>
      </c>
    </row>
    <row r="15" spans="1:2" x14ac:dyDescent="0.3">
      <c r="A15" s="34"/>
      <c r="B15" s="39"/>
    </row>
    <row r="16" spans="1:2" ht="43.2" x14ac:dyDescent="0.3">
      <c r="A16" s="40" t="s">
        <v>62</v>
      </c>
      <c r="B16" s="41" t="s">
        <v>130</v>
      </c>
    </row>
    <row r="17" spans="1:2" ht="43.2" x14ac:dyDescent="0.3">
      <c r="A17" s="40"/>
      <c r="B17" s="41" t="s">
        <v>131</v>
      </c>
    </row>
    <row r="18" spans="1:2" ht="43.2" x14ac:dyDescent="0.3">
      <c r="A18" s="40"/>
      <c r="B18" s="41" t="s">
        <v>132</v>
      </c>
    </row>
    <row r="19" spans="1:2" ht="28.8" x14ac:dyDescent="0.3">
      <c r="A19" s="40"/>
      <c r="B19" s="41" t="s">
        <v>128</v>
      </c>
    </row>
    <row r="20" spans="1:2" ht="72" x14ac:dyDescent="0.3">
      <c r="A20" s="40"/>
      <c r="B20" s="41" t="s">
        <v>129</v>
      </c>
    </row>
    <row r="21" spans="1:2" x14ac:dyDescent="0.3">
      <c r="A21" s="34"/>
      <c r="B21" s="35"/>
    </row>
    <row r="23" spans="1:2" ht="17.100000000000001" customHeight="1" x14ac:dyDescent="0.3">
      <c r="A23" s="42" t="s">
        <v>63</v>
      </c>
    </row>
    <row r="24" spans="1:2" ht="15" customHeight="1" x14ac:dyDescent="0.3">
      <c r="A24" s="43" t="s">
        <v>64</v>
      </c>
    </row>
    <row r="25" spans="1:2" ht="15" customHeight="1" x14ac:dyDescent="0.3">
      <c r="A25" s="43" t="s">
        <v>65</v>
      </c>
    </row>
    <row r="26" spans="1:2" ht="15" customHeight="1" x14ac:dyDescent="0.3">
      <c r="A26" s="43" t="s">
        <v>66</v>
      </c>
    </row>
    <row r="27" spans="1:2" ht="15" customHeight="1" x14ac:dyDescent="0.3">
      <c r="A27" s="43" t="s">
        <v>67</v>
      </c>
    </row>
    <row r="28" spans="1:2" ht="15" customHeight="1" x14ac:dyDescent="0.3">
      <c r="A28" s="43" t="s">
        <v>68</v>
      </c>
    </row>
    <row r="29" spans="1:2" ht="15" customHeight="1" x14ac:dyDescent="0.3">
      <c r="A29" s="43" t="s">
        <v>69</v>
      </c>
    </row>
    <row r="30" spans="1:2" ht="15" customHeight="1" x14ac:dyDescent="0.3">
      <c r="A30" s="43" t="s">
        <v>70</v>
      </c>
    </row>
    <row r="31" spans="1:2" x14ac:dyDescent="0.3">
      <c r="A31" s="43"/>
    </row>
    <row r="32" spans="1:2" x14ac:dyDescent="0.3">
      <c r="A32" s="43"/>
    </row>
    <row r="33" spans="1:1" x14ac:dyDescent="0.3">
      <c r="A33" s="43"/>
    </row>
    <row r="34" spans="1:1" x14ac:dyDescent="0.3">
      <c r="A34" s="44" t="s">
        <v>55</v>
      </c>
    </row>
    <row r="35" spans="1:1" x14ac:dyDescent="0.3">
      <c r="A35" s="44" t="s">
        <v>71</v>
      </c>
    </row>
    <row r="36" spans="1:1" x14ac:dyDescent="0.3">
      <c r="A36" s="44" t="s">
        <v>72</v>
      </c>
    </row>
    <row r="37" spans="1:1" x14ac:dyDescent="0.3">
      <c r="A37" s="44"/>
    </row>
    <row r="38" spans="1:1" x14ac:dyDescent="0.3">
      <c r="A38" s="44" t="s">
        <v>73</v>
      </c>
    </row>
    <row r="39" spans="1:1" x14ac:dyDescent="0.3">
      <c r="A39" s="44" t="s">
        <v>54</v>
      </c>
    </row>
    <row r="40" spans="1:1" x14ac:dyDescent="0.3">
      <c r="A40" s="44" t="s">
        <v>74</v>
      </c>
    </row>
    <row r="41" spans="1:1" x14ac:dyDescent="0.3">
      <c r="A41" s="45" t="s">
        <v>75</v>
      </c>
    </row>
    <row r="42" spans="1:1" x14ac:dyDescent="0.3">
      <c r="A42" s="44"/>
    </row>
    <row r="43" spans="1:1" x14ac:dyDescent="0.3">
      <c r="A43" s="44" t="s">
        <v>76</v>
      </c>
    </row>
  </sheetData>
  <mergeCells count="1">
    <mergeCell ref="A4:B5"/>
  </mergeCells>
  <hyperlinks>
    <hyperlink ref="A41" r:id="rId1" xr:uid="{00000000-0004-0000-0000-000000000000}"/>
  </hyperlinks>
  <pageMargins left="0.70866141732283472" right="0.70866141732283472" top="0.78740157480314965" bottom="0.78740157480314965" header="0.31496062992125984" footer="0.31496062992125984"/>
  <pageSetup paperSize="9" scale="9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9"/>
  <sheetViews>
    <sheetView workbookViewId="0">
      <selection sqref="A1:A2"/>
    </sheetView>
  </sheetViews>
  <sheetFormatPr baseColWidth="10" defaultColWidth="11.44140625" defaultRowHeight="14.4" x14ac:dyDescent="0.3"/>
  <cols>
    <col min="1" max="1" width="50.6640625" style="54" customWidth="1"/>
    <col min="2" max="2" width="70.6640625" style="54" customWidth="1"/>
    <col min="3" max="16384" width="11.44140625" style="46"/>
  </cols>
  <sheetData>
    <row r="1" spans="1:2" x14ac:dyDescent="0.3">
      <c r="A1" s="60" t="s">
        <v>77</v>
      </c>
      <c r="B1" s="60" t="s">
        <v>78</v>
      </c>
    </row>
    <row r="2" spans="1:2" x14ac:dyDescent="0.3">
      <c r="A2" s="61"/>
      <c r="B2" s="61"/>
    </row>
    <row r="3" spans="1:2" x14ac:dyDescent="0.3">
      <c r="A3" s="47" t="s">
        <v>20</v>
      </c>
      <c r="B3" s="48" t="s">
        <v>79</v>
      </c>
    </row>
    <row r="4" spans="1:2" x14ac:dyDescent="0.3">
      <c r="A4" s="49" t="s">
        <v>26</v>
      </c>
      <c r="B4" s="50" t="s">
        <v>80</v>
      </c>
    </row>
    <row r="5" spans="1:2" x14ac:dyDescent="0.3">
      <c r="A5" s="49" t="s">
        <v>0</v>
      </c>
      <c r="B5" s="50" t="s">
        <v>81</v>
      </c>
    </row>
    <row r="6" spans="1:2" ht="28.8" x14ac:dyDescent="0.3">
      <c r="A6" s="49" t="s">
        <v>27</v>
      </c>
      <c r="B6" s="50" t="s">
        <v>82</v>
      </c>
    </row>
    <row r="7" spans="1:2" x14ac:dyDescent="0.3">
      <c r="A7" s="49" t="s">
        <v>21</v>
      </c>
      <c r="B7" s="50" t="s">
        <v>83</v>
      </c>
    </row>
    <row r="8" spans="1:2" ht="28.8" x14ac:dyDescent="0.3">
      <c r="A8" s="49" t="s">
        <v>22</v>
      </c>
      <c r="B8" s="50" t="s">
        <v>84</v>
      </c>
    </row>
    <row r="9" spans="1:2" ht="43.2" x14ac:dyDescent="0.3">
      <c r="A9" s="49" t="s">
        <v>23</v>
      </c>
      <c r="B9" s="50" t="s">
        <v>85</v>
      </c>
    </row>
    <row r="10" spans="1:2" ht="16.2" x14ac:dyDescent="0.3">
      <c r="A10" s="49" t="s">
        <v>86</v>
      </c>
      <c r="B10" s="50" t="s">
        <v>87</v>
      </c>
    </row>
    <row r="11" spans="1:2" ht="43.2" x14ac:dyDescent="0.3">
      <c r="A11" s="49" t="s">
        <v>24</v>
      </c>
      <c r="B11" s="50" t="s">
        <v>88</v>
      </c>
    </row>
    <row r="12" spans="1:2" ht="16.2" x14ac:dyDescent="0.3">
      <c r="A12" s="49" t="s">
        <v>89</v>
      </c>
      <c r="B12" s="51" t="s">
        <v>90</v>
      </c>
    </row>
    <row r="13" spans="1:2" ht="16.2" x14ac:dyDescent="0.3">
      <c r="A13" s="49" t="s">
        <v>91</v>
      </c>
      <c r="B13" s="51" t="s">
        <v>92</v>
      </c>
    </row>
    <row r="14" spans="1:2" x14ac:dyDescent="0.3">
      <c r="A14" s="49" t="s">
        <v>28</v>
      </c>
      <c r="B14" s="51" t="s">
        <v>93</v>
      </c>
    </row>
    <row r="15" spans="1:2" x14ac:dyDescent="0.3">
      <c r="A15" s="49" t="s">
        <v>29</v>
      </c>
      <c r="B15" s="51" t="s">
        <v>94</v>
      </c>
    </row>
    <row r="16" spans="1:2" x14ac:dyDescent="0.3">
      <c r="A16" s="49" t="s">
        <v>30</v>
      </c>
      <c r="B16" s="51" t="s">
        <v>95</v>
      </c>
    </row>
    <row r="17" spans="1:2" ht="28.8" x14ac:dyDescent="0.3">
      <c r="A17" s="49" t="s">
        <v>31</v>
      </c>
      <c r="B17" s="51" t="s">
        <v>96</v>
      </c>
    </row>
    <row r="18" spans="1:2" x14ac:dyDescent="0.3">
      <c r="A18" s="49" t="s">
        <v>32</v>
      </c>
      <c r="B18" s="51" t="s">
        <v>97</v>
      </c>
    </row>
    <row r="19" spans="1:2" x14ac:dyDescent="0.3">
      <c r="A19" s="49" t="s">
        <v>33</v>
      </c>
      <c r="B19" s="51" t="s">
        <v>98</v>
      </c>
    </row>
    <row r="20" spans="1:2" ht="28.8" x14ac:dyDescent="0.3">
      <c r="A20" s="49" t="s">
        <v>34</v>
      </c>
      <c r="B20" s="51" t="s">
        <v>99</v>
      </c>
    </row>
    <row r="21" spans="1:2" x14ac:dyDescent="0.3">
      <c r="A21" s="49" t="s">
        <v>35</v>
      </c>
      <c r="B21" s="51" t="s">
        <v>100</v>
      </c>
    </row>
    <row r="22" spans="1:2" ht="16.2" x14ac:dyDescent="0.3">
      <c r="A22" s="49" t="s">
        <v>101</v>
      </c>
      <c r="B22" s="51" t="s">
        <v>102</v>
      </c>
    </row>
    <row r="23" spans="1:2" ht="43.2" x14ac:dyDescent="0.3">
      <c r="A23" s="49" t="s">
        <v>103</v>
      </c>
      <c r="B23" s="51" t="s">
        <v>104</v>
      </c>
    </row>
    <row r="24" spans="1:2" x14ac:dyDescent="0.3">
      <c r="A24" s="49" t="s">
        <v>36</v>
      </c>
      <c r="B24" s="51" t="s">
        <v>105</v>
      </c>
    </row>
    <row r="25" spans="1:2" x14ac:dyDescent="0.3">
      <c r="A25" s="49" t="s">
        <v>37</v>
      </c>
      <c r="B25" s="51" t="s">
        <v>106</v>
      </c>
    </row>
    <row r="26" spans="1:2" x14ac:dyDescent="0.3">
      <c r="A26" s="49" t="s">
        <v>38</v>
      </c>
      <c r="B26" s="51" t="s">
        <v>107</v>
      </c>
    </row>
    <row r="27" spans="1:2" x14ac:dyDescent="0.3">
      <c r="A27" s="49" t="s">
        <v>39</v>
      </c>
      <c r="B27" s="51" t="s">
        <v>108</v>
      </c>
    </row>
    <row r="28" spans="1:2" x14ac:dyDescent="0.3">
      <c r="A28" s="49" t="s">
        <v>40</v>
      </c>
      <c r="B28" s="51" t="s">
        <v>109</v>
      </c>
    </row>
    <row r="29" spans="1:2" x14ac:dyDescent="0.3">
      <c r="A29" s="49" t="s">
        <v>41</v>
      </c>
      <c r="B29" s="51" t="s">
        <v>110</v>
      </c>
    </row>
    <row r="30" spans="1:2" x14ac:dyDescent="0.3">
      <c r="A30" s="49" t="s">
        <v>42</v>
      </c>
      <c r="B30" s="51" t="s">
        <v>111</v>
      </c>
    </row>
    <row r="31" spans="1:2" x14ac:dyDescent="0.3">
      <c r="A31" s="49" t="s">
        <v>43</v>
      </c>
      <c r="B31" s="51" t="s">
        <v>112</v>
      </c>
    </row>
    <row r="32" spans="1:2" x14ac:dyDescent="0.3">
      <c r="A32" s="49" t="s">
        <v>44</v>
      </c>
      <c r="B32" s="51" t="s">
        <v>113</v>
      </c>
    </row>
    <row r="33" spans="1:2" x14ac:dyDescent="0.3">
      <c r="A33" s="49" t="s">
        <v>45</v>
      </c>
      <c r="B33" s="51" t="s">
        <v>114</v>
      </c>
    </row>
    <row r="34" spans="1:2" x14ac:dyDescent="0.3">
      <c r="A34" s="49" t="s">
        <v>46</v>
      </c>
      <c r="B34" s="51" t="s">
        <v>115</v>
      </c>
    </row>
    <row r="35" spans="1:2" x14ac:dyDescent="0.3">
      <c r="A35" s="49" t="s">
        <v>47</v>
      </c>
      <c r="B35" s="51" t="s">
        <v>116</v>
      </c>
    </row>
    <row r="36" spans="1:2" x14ac:dyDescent="0.3">
      <c r="A36" s="49" t="s">
        <v>48</v>
      </c>
      <c r="B36" s="51" t="s">
        <v>117</v>
      </c>
    </row>
    <row r="37" spans="1:2" ht="28.8" x14ac:dyDescent="0.3">
      <c r="A37" s="49" t="s">
        <v>49</v>
      </c>
      <c r="B37" s="51" t="s">
        <v>118</v>
      </c>
    </row>
    <row r="38" spans="1:2" x14ac:dyDescent="0.3">
      <c r="A38" s="49" t="s">
        <v>119</v>
      </c>
      <c r="B38" s="51" t="s">
        <v>120</v>
      </c>
    </row>
    <row r="39" spans="1:2" x14ac:dyDescent="0.3">
      <c r="A39" s="52" t="s">
        <v>121</v>
      </c>
      <c r="B39" s="53" t="s">
        <v>122</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
  <sheetViews>
    <sheetView workbookViewId="0"/>
  </sheetViews>
  <sheetFormatPr baseColWidth="10" defaultRowHeight="12.6" x14ac:dyDescent="0.25"/>
  <cols>
    <col min="1" max="1" width="10.77734375" style="1" customWidth="1"/>
    <col min="2" max="2" width="38.77734375" style="1" customWidth="1"/>
    <col min="3" max="3" width="17.77734375" style="1" customWidth="1"/>
    <col min="4" max="4" width="12.77734375" style="1" customWidth="1"/>
    <col min="5" max="6" width="17.77734375" style="1" customWidth="1"/>
    <col min="7" max="9" width="20.77734375" style="1" customWidth="1"/>
    <col min="10" max="16384" width="11.5546875" style="1"/>
  </cols>
  <sheetData>
    <row r="1" spans="1:9" ht="49.95" customHeight="1" x14ac:dyDescent="0.25">
      <c r="A1" s="2" t="s">
        <v>20</v>
      </c>
      <c r="B1" s="2" t="s">
        <v>0</v>
      </c>
      <c r="C1" s="2" t="s">
        <v>21</v>
      </c>
      <c r="D1" s="2" t="s">
        <v>22</v>
      </c>
      <c r="E1" s="2" t="s">
        <v>23</v>
      </c>
      <c r="F1" s="2" t="s">
        <v>24</v>
      </c>
      <c r="G1" s="2" t="s">
        <v>50</v>
      </c>
      <c r="H1" s="2" t="s">
        <v>51</v>
      </c>
      <c r="I1" s="2" t="s">
        <v>52</v>
      </c>
    </row>
    <row r="2" spans="1:9" ht="15" customHeight="1" x14ac:dyDescent="0.3">
      <c r="A2" s="5">
        <v>11</v>
      </c>
      <c r="B2" s="5" t="s">
        <v>1</v>
      </c>
      <c r="C2" s="6">
        <v>10063.8352830649</v>
      </c>
      <c r="D2" s="7">
        <f t="shared" ref="D2:D8" si="0">C2/$C$11</f>
        <v>0.38227099435458622</v>
      </c>
      <c r="E2" s="6">
        <v>573935</v>
      </c>
      <c r="F2" s="6">
        <v>55326</v>
      </c>
      <c r="G2" s="6">
        <f>(C2*10000)/E2</f>
        <v>175.34799730047655</v>
      </c>
      <c r="H2" s="6">
        <f>(C2*10000)/F2</f>
        <v>1819.0064857508044</v>
      </c>
      <c r="I2" s="6">
        <f>(C2*10000)/(E2+F2)</f>
        <v>159.93101881516415</v>
      </c>
    </row>
    <row r="3" spans="1:9" ht="15" customHeight="1" x14ac:dyDescent="0.3">
      <c r="A3" s="8">
        <v>12</v>
      </c>
      <c r="B3" s="8" t="s">
        <v>2</v>
      </c>
      <c r="C3" s="9">
        <v>3564.40848651243</v>
      </c>
      <c r="D3" s="10">
        <f t="shared" si="0"/>
        <v>0.13539271441752643</v>
      </c>
      <c r="E3" s="9">
        <v>11428</v>
      </c>
      <c r="F3" s="9">
        <v>225406</v>
      </c>
      <c r="G3" s="9">
        <f t="shared" ref="G3:G10" si="1">(C3*10000)/E3</f>
        <v>3119.0133763671947</v>
      </c>
      <c r="H3" s="9">
        <f t="shared" ref="H3:H10" si="2">(C3*10000)/F3</f>
        <v>158.13281308006131</v>
      </c>
      <c r="I3" s="9">
        <f t="shared" ref="I3:I10" si="3">(C3*10000)/(E3+F3)</f>
        <v>150.50239773480286</v>
      </c>
    </row>
    <row r="4" spans="1:9" ht="15" customHeight="1" x14ac:dyDescent="0.3">
      <c r="A4" s="8">
        <v>13</v>
      </c>
      <c r="B4" s="8" t="s">
        <v>3</v>
      </c>
      <c r="C4" s="9">
        <v>4426.5336525511202</v>
      </c>
      <c r="D4" s="10">
        <f t="shared" si="0"/>
        <v>0.16814021427320325</v>
      </c>
      <c r="E4" s="9">
        <v>231305</v>
      </c>
      <c r="F4" s="9">
        <v>120809</v>
      </c>
      <c r="G4" s="9">
        <f t="shared" si="1"/>
        <v>191.37215592188326</v>
      </c>
      <c r="H4" s="9">
        <f t="shared" si="2"/>
        <v>366.40760643256056</v>
      </c>
      <c r="I4" s="9">
        <f t="shared" si="3"/>
        <v>125.71308305125955</v>
      </c>
    </row>
    <row r="5" spans="1:9" ht="15" customHeight="1" x14ac:dyDescent="0.3">
      <c r="A5" s="8">
        <v>14</v>
      </c>
      <c r="B5" s="8" t="s">
        <v>4</v>
      </c>
      <c r="C5" s="9">
        <v>2445.8289431047601</v>
      </c>
      <c r="D5" s="10">
        <f t="shared" si="0"/>
        <v>9.2903891588450388E-2</v>
      </c>
      <c r="E5" s="9">
        <v>105773</v>
      </c>
      <c r="F5" s="9">
        <v>86186</v>
      </c>
      <c r="G5" s="9">
        <f t="shared" si="1"/>
        <v>231.23376883559698</v>
      </c>
      <c r="H5" s="9">
        <f t="shared" si="2"/>
        <v>283.78494687127375</v>
      </c>
      <c r="I5" s="9">
        <f t="shared" si="3"/>
        <v>127.41413234621768</v>
      </c>
    </row>
    <row r="6" spans="1:9" ht="15" customHeight="1" x14ac:dyDescent="0.3">
      <c r="A6" s="8">
        <v>15</v>
      </c>
      <c r="B6" s="8" t="s">
        <v>5</v>
      </c>
      <c r="C6" s="9">
        <v>3910.7774249161102</v>
      </c>
      <c r="D6" s="10">
        <f t="shared" si="0"/>
        <v>0.14854940814043813</v>
      </c>
      <c r="E6" s="9">
        <v>12252</v>
      </c>
      <c r="F6" s="9">
        <v>101268</v>
      </c>
      <c r="G6" s="9">
        <f t="shared" si="1"/>
        <v>3191.9502325466128</v>
      </c>
      <c r="H6" s="9">
        <f t="shared" si="2"/>
        <v>386.18096781965778</v>
      </c>
      <c r="I6" s="9">
        <f t="shared" si="3"/>
        <v>344.50118260360381</v>
      </c>
    </row>
    <row r="7" spans="1:9" ht="15" customHeight="1" x14ac:dyDescent="0.3">
      <c r="A7" s="8">
        <v>16</v>
      </c>
      <c r="B7" s="8" t="s">
        <v>6</v>
      </c>
      <c r="C7" s="9">
        <v>993.59795941365007</v>
      </c>
      <c r="D7" s="10">
        <f t="shared" si="0"/>
        <v>3.7741444414625798E-2</v>
      </c>
      <c r="E7" s="9">
        <v>861</v>
      </c>
      <c r="F7" s="9">
        <v>1841</v>
      </c>
      <c r="G7" s="9">
        <f t="shared" si="1"/>
        <v>11540.045986221256</v>
      </c>
      <c r="H7" s="9">
        <f t="shared" si="2"/>
        <v>5397.0557273962522</v>
      </c>
      <c r="I7" s="9">
        <f t="shared" si="3"/>
        <v>3677.2685396508145</v>
      </c>
    </row>
    <row r="8" spans="1:9" ht="15" customHeight="1" x14ac:dyDescent="0.3">
      <c r="A8" s="8">
        <v>17</v>
      </c>
      <c r="B8" s="8" t="s">
        <v>7</v>
      </c>
      <c r="C8" s="9">
        <v>333.73433378345902</v>
      </c>
      <c r="D8" s="10">
        <f t="shared" si="0"/>
        <v>1.2676773023138672E-2</v>
      </c>
      <c r="E8" s="9">
        <v>2277</v>
      </c>
      <c r="F8" s="9">
        <v>5417</v>
      </c>
      <c r="G8" s="9">
        <f t="shared" si="1"/>
        <v>1465.6755985219984</v>
      </c>
      <c r="H8" s="9">
        <f t="shared" si="2"/>
        <v>616.08701086110216</v>
      </c>
      <c r="I8" s="9">
        <f t="shared" si="3"/>
        <v>433.75920689298027</v>
      </c>
    </row>
    <row r="9" spans="1:9" ht="15" customHeight="1" x14ac:dyDescent="0.3">
      <c r="A9" s="8">
        <v>18</v>
      </c>
      <c r="B9" s="8" t="s">
        <v>19</v>
      </c>
      <c r="C9" s="13" t="s">
        <v>53</v>
      </c>
      <c r="D9" s="13" t="s">
        <v>53</v>
      </c>
      <c r="E9" s="13" t="s">
        <v>53</v>
      </c>
      <c r="F9" s="13" t="s">
        <v>53</v>
      </c>
      <c r="G9" s="13" t="s">
        <v>53</v>
      </c>
      <c r="H9" s="13" t="s">
        <v>53</v>
      </c>
      <c r="I9" s="13" t="s">
        <v>53</v>
      </c>
    </row>
    <row r="10" spans="1:9" ht="15" customHeight="1" x14ac:dyDescent="0.3">
      <c r="A10" s="8">
        <v>19</v>
      </c>
      <c r="B10" s="8" t="s">
        <v>8</v>
      </c>
      <c r="C10" s="9">
        <v>587.72623555446</v>
      </c>
      <c r="D10" s="10">
        <f>C10/$C$11</f>
        <v>2.2324559788031294E-2</v>
      </c>
      <c r="E10" s="9">
        <v>4294</v>
      </c>
      <c r="F10" s="9">
        <v>2657</v>
      </c>
      <c r="G10" s="9">
        <f t="shared" si="1"/>
        <v>1368.7150338948766</v>
      </c>
      <c r="H10" s="9">
        <f t="shared" si="2"/>
        <v>2211.9918537992471</v>
      </c>
      <c r="I10" s="9">
        <f t="shared" si="3"/>
        <v>845.52760114294347</v>
      </c>
    </row>
    <row r="11" spans="1:9" ht="15" customHeight="1" x14ac:dyDescent="0.25">
      <c r="A11" s="62"/>
      <c r="B11" s="62"/>
      <c r="C11" s="11">
        <f>SUM(C2:C10)</f>
        <v>26326.442318900885</v>
      </c>
      <c r="D11" s="12"/>
      <c r="E11" s="11">
        <f>SUM(E2:E10)</f>
        <v>942125</v>
      </c>
      <c r="F11" s="11">
        <f>SUM(F2:F10)</f>
        <v>598910</v>
      </c>
      <c r="G11" s="11">
        <f>(C11*10000)/E11</f>
        <v>279.43682970838142</v>
      </c>
      <c r="H11" s="11">
        <f>(C11*10000)/F11</f>
        <v>439.572595530228</v>
      </c>
      <c r="I11" s="11">
        <f>(C11*10000)/(E11+F11)</f>
        <v>170.83610897157357</v>
      </c>
    </row>
    <row r="12" spans="1:9" ht="15" customHeight="1" x14ac:dyDescent="0.25">
      <c r="A12" s="3" t="s">
        <v>25</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2"/>
  <sheetViews>
    <sheetView workbookViewId="0"/>
  </sheetViews>
  <sheetFormatPr baseColWidth="10" defaultRowHeight="12.6" x14ac:dyDescent="0.25"/>
  <cols>
    <col min="1" max="1" width="10.77734375" style="1" customWidth="1"/>
    <col min="2" max="2" width="38.77734375" style="1" customWidth="1"/>
    <col min="3" max="3" width="17.77734375" style="1" customWidth="1"/>
    <col min="4" max="4" width="12.77734375" style="1" customWidth="1"/>
    <col min="5" max="6" width="17.77734375" style="1" customWidth="1"/>
    <col min="7" max="9" width="20.77734375" style="1" customWidth="1"/>
    <col min="10" max="16384" width="11.5546875" style="1"/>
  </cols>
  <sheetData>
    <row r="1" spans="1:9" ht="49.95" customHeight="1" x14ac:dyDescent="0.25">
      <c r="A1" s="2" t="s">
        <v>26</v>
      </c>
      <c r="B1" s="2" t="s">
        <v>27</v>
      </c>
      <c r="C1" s="2" t="s">
        <v>21</v>
      </c>
      <c r="D1" s="2" t="s">
        <v>22</v>
      </c>
      <c r="E1" s="2" t="s">
        <v>23</v>
      </c>
      <c r="F1" s="2" t="s">
        <v>24</v>
      </c>
      <c r="G1" s="2" t="s">
        <v>50</v>
      </c>
      <c r="H1" s="2" t="s">
        <v>51</v>
      </c>
      <c r="I1" s="2" t="s">
        <v>52</v>
      </c>
    </row>
    <row r="2" spans="1:9" ht="15" customHeight="1" x14ac:dyDescent="0.3">
      <c r="A2" s="5">
        <v>11</v>
      </c>
      <c r="B2" s="5" t="s">
        <v>10</v>
      </c>
      <c r="C2" s="6">
        <v>4733.0142449028599</v>
      </c>
      <c r="D2" s="7">
        <f t="shared" ref="D2:D10" si="0">C2/$C$11</f>
        <v>0.1797817641886548</v>
      </c>
      <c r="E2" s="6">
        <v>271975</v>
      </c>
      <c r="F2" s="6">
        <v>268613</v>
      </c>
      <c r="G2" s="6">
        <f>(C2*10000)/E2</f>
        <v>174.0238714919702</v>
      </c>
      <c r="H2" s="6">
        <f>(C2*10000)/F2</f>
        <v>176.20197998246024</v>
      </c>
      <c r="I2" s="6">
        <f>(C2*10000)/(E2+F2)</f>
        <v>87.553076370597566</v>
      </c>
    </row>
    <row r="3" spans="1:9" ht="15" customHeight="1" x14ac:dyDescent="0.3">
      <c r="A3" s="8">
        <v>12</v>
      </c>
      <c r="B3" s="8" t="s">
        <v>11</v>
      </c>
      <c r="C3" s="9">
        <v>3467.8778729653905</v>
      </c>
      <c r="D3" s="10">
        <f t="shared" si="0"/>
        <v>0.13172603540417052</v>
      </c>
      <c r="E3" s="9">
        <v>160824</v>
      </c>
      <c r="F3" s="9">
        <v>90194</v>
      </c>
      <c r="G3" s="9">
        <f t="shared" ref="G3:G10" si="1">(C3*10000)/E3</f>
        <v>215.63186296606168</v>
      </c>
      <c r="H3" s="9">
        <f t="shared" ref="H3:H10" si="2">(C3*10000)/F3</f>
        <v>384.49097201203961</v>
      </c>
      <c r="I3" s="9">
        <f t="shared" ref="I3:I10" si="3">(C3*10000)/(E3+F3)</f>
        <v>138.15255770364635</v>
      </c>
    </row>
    <row r="4" spans="1:9" ht="15" customHeight="1" x14ac:dyDescent="0.3">
      <c r="A4" s="8">
        <v>13</v>
      </c>
      <c r="B4" s="8" t="s">
        <v>12</v>
      </c>
      <c r="C4" s="9">
        <v>3022.3527894277504</v>
      </c>
      <c r="D4" s="10">
        <f t="shared" si="0"/>
        <v>0.11480293283904427</v>
      </c>
      <c r="E4" s="9">
        <v>104141</v>
      </c>
      <c r="F4" s="9">
        <v>63015</v>
      </c>
      <c r="G4" s="9">
        <f t="shared" si="1"/>
        <v>290.21737734684234</v>
      </c>
      <c r="H4" s="9">
        <f t="shared" si="2"/>
        <v>479.62434173256378</v>
      </c>
      <c r="I4" s="9">
        <f t="shared" si="3"/>
        <v>180.81030830049477</v>
      </c>
    </row>
    <row r="5" spans="1:9" ht="15" customHeight="1" x14ac:dyDescent="0.3">
      <c r="A5" s="8">
        <v>21</v>
      </c>
      <c r="B5" s="8" t="s">
        <v>13</v>
      </c>
      <c r="C5" s="9">
        <v>1717.1843973355901</v>
      </c>
      <c r="D5" s="10">
        <f t="shared" si="0"/>
        <v>6.5226602840397843E-2</v>
      </c>
      <c r="E5" s="9">
        <v>64238</v>
      </c>
      <c r="F5" s="9">
        <v>29374</v>
      </c>
      <c r="G5" s="9">
        <f t="shared" si="1"/>
        <v>267.31598078015975</v>
      </c>
      <c r="H5" s="9">
        <f t="shared" si="2"/>
        <v>584.59331290787429</v>
      </c>
      <c r="I5" s="9">
        <f t="shared" si="3"/>
        <v>183.43635402892684</v>
      </c>
    </row>
    <row r="6" spans="1:9" ht="15" customHeight="1" x14ac:dyDescent="0.3">
      <c r="A6" s="8">
        <v>22</v>
      </c>
      <c r="B6" s="8" t="s">
        <v>14</v>
      </c>
      <c r="C6" s="9">
        <v>3201.4116271888402</v>
      </c>
      <c r="D6" s="10">
        <f t="shared" si="0"/>
        <v>0.12160441537861764</v>
      </c>
      <c r="E6" s="9">
        <v>100785</v>
      </c>
      <c r="F6" s="9">
        <v>32905</v>
      </c>
      <c r="G6" s="9">
        <f t="shared" si="1"/>
        <v>317.64762883254849</v>
      </c>
      <c r="H6" s="9">
        <f t="shared" si="2"/>
        <v>972.92558188385965</v>
      </c>
      <c r="I6" s="9">
        <f t="shared" si="3"/>
        <v>239.46530235536241</v>
      </c>
    </row>
    <row r="7" spans="1:9" ht="15" customHeight="1" x14ac:dyDescent="0.3">
      <c r="A7" s="8">
        <v>23</v>
      </c>
      <c r="B7" s="8" t="s">
        <v>15</v>
      </c>
      <c r="C7" s="9">
        <v>1687.5799569901801</v>
      </c>
      <c r="D7" s="10">
        <f t="shared" si="0"/>
        <v>6.4102089319474601E-2</v>
      </c>
      <c r="E7" s="9">
        <v>40397</v>
      </c>
      <c r="F7" s="9">
        <v>10992</v>
      </c>
      <c r="G7" s="9">
        <f t="shared" si="1"/>
        <v>417.74883208906112</v>
      </c>
      <c r="H7" s="9">
        <f t="shared" si="2"/>
        <v>1535.2801646562775</v>
      </c>
      <c r="I7" s="9">
        <f t="shared" si="3"/>
        <v>328.39322753705659</v>
      </c>
    </row>
    <row r="8" spans="1:9" ht="15" customHeight="1" x14ac:dyDescent="0.3">
      <c r="A8" s="8">
        <v>31</v>
      </c>
      <c r="B8" s="8" t="s">
        <v>16</v>
      </c>
      <c r="C8" s="9">
        <v>2876.8720752873201</v>
      </c>
      <c r="D8" s="10">
        <f t="shared" si="0"/>
        <v>0.10927690268357645</v>
      </c>
      <c r="E8" s="9">
        <v>76563</v>
      </c>
      <c r="F8" s="9">
        <v>49011</v>
      </c>
      <c r="G8" s="9">
        <f t="shared" si="1"/>
        <v>375.7522661451772</v>
      </c>
      <c r="H8" s="9">
        <f t="shared" si="2"/>
        <v>586.98497792073613</v>
      </c>
      <c r="I8" s="9">
        <f t="shared" si="3"/>
        <v>229.09774915884819</v>
      </c>
    </row>
    <row r="9" spans="1:9" ht="15" customHeight="1" x14ac:dyDescent="0.3">
      <c r="A9" s="8">
        <v>32</v>
      </c>
      <c r="B9" s="8" t="s">
        <v>17</v>
      </c>
      <c r="C9" s="9">
        <v>4062.3972132619001</v>
      </c>
      <c r="D9" s="10">
        <f t="shared" si="0"/>
        <v>0.15430862871833356</v>
      </c>
      <c r="E9" s="9">
        <v>95583</v>
      </c>
      <c r="F9" s="9">
        <v>39765</v>
      </c>
      <c r="G9" s="9">
        <f t="shared" si="1"/>
        <v>425.01252453489639</v>
      </c>
      <c r="H9" s="9">
        <f t="shared" si="2"/>
        <v>1021.6012104267321</v>
      </c>
      <c r="I9" s="9">
        <f t="shared" si="3"/>
        <v>300.14460599801254</v>
      </c>
    </row>
    <row r="10" spans="1:9" ht="15" customHeight="1" x14ac:dyDescent="0.3">
      <c r="A10" s="8">
        <v>33</v>
      </c>
      <c r="B10" s="8" t="s">
        <v>18</v>
      </c>
      <c r="C10" s="9">
        <v>1557.7521415410499</v>
      </c>
      <c r="D10" s="10">
        <f t="shared" si="0"/>
        <v>5.9170628627730419E-2</v>
      </c>
      <c r="E10" s="9">
        <v>27619</v>
      </c>
      <c r="F10" s="9">
        <v>15041</v>
      </c>
      <c r="G10" s="9">
        <f t="shared" si="1"/>
        <v>564.01467885913678</v>
      </c>
      <c r="H10" s="9">
        <f t="shared" si="2"/>
        <v>1035.6705947350908</v>
      </c>
      <c r="I10" s="9">
        <f t="shared" si="3"/>
        <v>365.15521367582045</v>
      </c>
    </row>
    <row r="11" spans="1:9" ht="15" customHeight="1" x14ac:dyDescent="0.25">
      <c r="A11" s="62"/>
      <c r="B11" s="62"/>
      <c r="C11" s="11">
        <f>SUM(C2:C10)</f>
        <v>26326.442318900878</v>
      </c>
      <c r="D11" s="12"/>
      <c r="E11" s="11">
        <f>SUM(E2:E10)</f>
        <v>942125</v>
      </c>
      <c r="F11" s="11">
        <f>SUM(F2:F10)</f>
        <v>598910</v>
      </c>
      <c r="G11" s="11">
        <f>(C11*10000)/E11</f>
        <v>279.43682970838137</v>
      </c>
      <c r="H11" s="11">
        <f>(C11*10000)/F11</f>
        <v>439.57259553022789</v>
      </c>
      <c r="I11" s="11">
        <f>(C11*10000)/(E11+F11)</f>
        <v>170.83610897157351</v>
      </c>
    </row>
    <row r="12" spans="1:9" ht="15" customHeight="1" x14ac:dyDescent="0.25">
      <c r="A12" s="3" t="s">
        <v>25</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2"/>
  <sheetViews>
    <sheetView workbookViewId="0"/>
  </sheetViews>
  <sheetFormatPr baseColWidth="10" defaultRowHeight="12.6" x14ac:dyDescent="0.25"/>
  <cols>
    <col min="1" max="1" width="10.77734375" style="1" customWidth="1"/>
    <col min="2" max="2" width="38.77734375" style="1" customWidth="1"/>
    <col min="3" max="4" width="22.77734375" style="1" customWidth="1"/>
    <col min="5" max="10" width="17.77734375" style="1" customWidth="1"/>
    <col min="11" max="16384" width="11.5546875" style="1"/>
  </cols>
  <sheetData>
    <row r="1" spans="1:10" ht="49.95" customHeight="1" x14ac:dyDescent="0.25">
      <c r="A1" s="2" t="s">
        <v>20</v>
      </c>
      <c r="B1" s="2" t="s">
        <v>0</v>
      </c>
      <c r="C1" s="2" t="s">
        <v>28</v>
      </c>
      <c r="D1" s="2" t="s">
        <v>29</v>
      </c>
      <c r="E1" s="2" t="s">
        <v>30</v>
      </c>
      <c r="F1" s="2" t="s">
        <v>31</v>
      </c>
      <c r="G1" s="2" t="s">
        <v>32</v>
      </c>
      <c r="H1" s="2" t="s">
        <v>33</v>
      </c>
      <c r="I1" s="2" t="s">
        <v>34</v>
      </c>
      <c r="J1" s="2" t="s">
        <v>35</v>
      </c>
    </row>
    <row r="2" spans="1:10" ht="15" customHeight="1" x14ac:dyDescent="0.3">
      <c r="A2" s="5">
        <v>11</v>
      </c>
      <c r="B2" s="5" t="s">
        <v>1</v>
      </c>
      <c r="C2" s="14">
        <v>471.48508395131603</v>
      </c>
      <c r="D2" s="14">
        <v>952.61308653507797</v>
      </c>
      <c r="E2" s="14">
        <v>9111.2221965298213</v>
      </c>
      <c r="F2" s="14">
        <v>481.12800258376194</v>
      </c>
      <c r="G2" s="14">
        <v>471.48508395131603</v>
      </c>
      <c r="H2" s="15">
        <f>E2/SUM($E2:$G2)</f>
        <v>0.90534293738510352</v>
      </c>
      <c r="I2" s="15">
        <f t="shared" ref="I2:J2" si="0">F2/SUM($E2:$G2)</f>
        <v>4.780761896941902E-2</v>
      </c>
      <c r="J2" s="15">
        <f t="shared" si="0"/>
        <v>4.6849443645477391E-2</v>
      </c>
    </row>
    <row r="3" spans="1:10" ht="15" customHeight="1" x14ac:dyDescent="0.3">
      <c r="A3" s="8">
        <v>12</v>
      </c>
      <c r="B3" s="8" t="s">
        <v>2</v>
      </c>
      <c r="C3" s="16">
        <v>906.91267682368311</v>
      </c>
      <c r="D3" s="16">
        <v>1167.9197947325301</v>
      </c>
      <c r="E3" s="16">
        <v>2396.4886917798999</v>
      </c>
      <c r="F3" s="16">
        <v>261.00711790884702</v>
      </c>
      <c r="G3" s="16">
        <v>906.91267682368311</v>
      </c>
      <c r="H3" s="17">
        <f t="shared" ref="H3:H11" si="1">E3/SUM($E3:$G3)</f>
        <v>0.67233839803942541</v>
      </c>
      <c r="I3" s="17">
        <f t="shared" ref="I3:I11" si="2">F3/SUM($E3:$G3)</f>
        <v>7.32259276389019E-2</v>
      </c>
      <c r="J3" s="17">
        <f t="shared" ref="J3:J11" si="3">G3/SUM($E3:$G3)</f>
        <v>0.2544356743216728</v>
      </c>
    </row>
    <row r="4" spans="1:10" ht="15" customHeight="1" x14ac:dyDescent="0.3">
      <c r="A4" s="8">
        <v>13</v>
      </c>
      <c r="B4" s="8" t="s">
        <v>3</v>
      </c>
      <c r="C4" s="16">
        <v>308.47925579637001</v>
      </c>
      <c r="D4" s="16">
        <v>577.42363591221306</v>
      </c>
      <c r="E4" s="16">
        <v>3849.1100166389069</v>
      </c>
      <c r="F4" s="16">
        <v>268.94438011584305</v>
      </c>
      <c r="G4" s="16">
        <v>308.47925579637001</v>
      </c>
      <c r="H4" s="17">
        <f t="shared" si="1"/>
        <v>0.8695539938842598</v>
      </c>
      <c r="I4" s="17">
        <f t="shared" si="2"/>
        <v>6.075733321508666E-2</v>
      </c>
      <c r="J4" s="17">
        <f t="shared" si="3"/>
        <v>6.9688672900653503E-2</v>
      </c>
    </row>
    <row r="5" spans="1:10" ht="15" customHeight="1" x14ac:dyDescent="0.3">
      <c r="A5" s="8">
        <v>14</v>
      </c>
      <c r="B5" s="8" t="s">
        <v>4</v>
      </c>
      <c r="C5" s="16">
        <v>70.803946148474893</v>
      </c>
      <c r="D5" s="16">
        <v>191.60630592176298</v>
      </c>
      <c r="E5" s="16">
        <v>2254.222637182997</v>
      </c>
      <c r="F5" s="16">
        <v>120.80235977328809</v>
      </c>
      <c r="G5" s="16">
        <v>70.803946148474893</v>
      </c>
      <c r="H5" s="17">
        <f t="shared" si="1"/>
        <v>0.92165997280311185</v>
      </c>
      <c r="I5" s="17">
        <f t="shared" si="2"/>
        <v>4.9391172720337648E-2</v>
      </c>
      <c r="J5" s="17">
        <f t="shared" si="3"/>
        <v>2.8948854476550451E-2</v>
      </c>
    </row>
    <row r="6" spans="1:10" ht="15" customHeight="1" x14ac:dyDescent="0.3">
      <c r="A6" s="8">
        <v>15</v>
      </c>
      <c r="B6" s="8" t="s">
        <v>5</v>
      </c>
      <c r="C6" s="13" t="s">
        <v>53</v>
      </c>
      <c r="D6" s="13" t="s">
        <v>53</v>
      </c>
      <c r="E6" s="16">
        <v>3910.7774249161102</v>
      </c>
      <c r="F6" s="13" t="s">
        <v>53</v>
      </c>
      <c r="G6" s="13" t="s">
        <v>53</v>
      </c>
      <c r="H6" s="13" t="s">
        <v>53</v>
      </c>
      <c r="I6" s="13" t="s">
        <v>53</v>
      </c>
      <c r="J6" s="13" t="s">
        <v>53</v>
      </c>
    </row>
    <row r="7" spans="1:10" ht="15" customHeight="1" x14ac:dyDescent="0.3">
      <c r="A7" s="8">
        <v>16</v>
      </c>
      <c r="B7" s="8" t="s">
        <v>6</v>
      </c>
      <c r="C7" s="13" t="s">
        <v>53</v>
      </c>
      <c r="D7" s="13" t="s">
        <v>53</v>
      </c>
      <c r="E7" s="16">
        <v>993.59795941365007</v>
      </c>
      <c r="F7" s="13" t="s">
        <v>53</v>
      </c>
      <c r="G7" s="13" t="s">
        <v>53</v>
      </c>
      <c r="H7" s="13" t="s">
        <v>53</v>
      </c>
      <c r="I7" s="13" t="s">
        <v>53</v>
      </c>
      <c r="J7" s="13" t="s">
        <v>53</v>
      </c>
    </row>
    <row r="8" spans="1:10" ht="15" customHeight="1" x14ac:dyDescent="0.3">
      <c r="A8" s="8">
        <v>17</v>
      </c>
      <c r="B8" s="8" t="s">
        <v>7</v>
      </c>
      <c r="C8" s="13" t="s">
        <v>53</v>
      </c>
      <c r="D8" s="13" t="s">
        <v>53</v>
      </c>
      <c r="E8" s="16">
        <v>333.73433378345902</v>
      </c>
      <c r="F8" s="13" t="s">
        <v>53</v>
      </c>
      <c r="G8" s="13" t="s">
        <v>53</v>
      </c>
      <c r="H8" s="13" t="s">
        <v>53</v>
      </c>
      <c r="I8" s="13" t="s">
        <v>53</v>
      </c>
      <c r="J8" s="13" t="s">
        <v>53</v>
      </c>
    </row>
    <row r="9" spans="1:10" ht="15" customHeight="1" x14ac:dyDescent="0.3">
      <c r="A9" s="8">
        <v>18</v>
      </c>
      <c r="B9" s="8" t="s">
        <v>19</v>
      </c>
      <c r="C9" s="13" t="s">
        <v>53</v>
      </c>
      <c r="D9" s="13" t="s">
        <v>53</v>
      </c>
      <c r="E9" s="13" t="s">
        <v>53</v>
      </c>
      <c r="F9" s="13" t="s">
        <v>53</v>
      </c>
      <c r="G9" s="13" t="s">
        <v>53</v>
      </c>
      <c r="H9" s="13" t="s">
        <v>53</v>
      </c>
      <c r="I9" s="13" t="s">
        <v>53</v>
      </c>
      <c r="J9" s="13" t="s">
        <v>53</v>
      </c>
    </row>
    <row r="10" spans="1:10" ht="15" customHeight="1" x14ac:dyDescent="0.3">
      <c r="A10" s="8">
        <v>19</v>
      </c>
      <c r="B10" s="8" t="s">
        <v>8</v>
      </c>
      <c r="C10" s="13" t="s">
        <v>53</v>
      </c>
      <c r="D10" s="13" t="s">
        <v>53</v>
      </c>
      <c r="E10" s="16">
        <v>587.72623555446</v>
      </c>
      <c r="F10" s="13" t="s">
        <v>53</v>
      </c>
      <c r="G10" s="13" t="s">
        <v>53</v>
      </c>
      <c r="H10" s="13" t="s">
        <v>53</v>
      </c>
      <c r="I10" s="13" t="s">
        <v>53</v>
      </c>
      <c r="J10" s="13" t="s">
        <v>53</v>
      </c>
    </row>
    <row r="11" spans="1:10" ht="15" customHeight="1" x14ac:dyDescent="0.25">
      <c r="A11" s="62"/>
      <c r="B11" s="62"/>
      <c r="C11" s="11">
        <f>SUM(C2:C10)</f>
        <v>1757.680962719844</v>
      </c>
      <c r="D11" s="11">
        <f t="shared" ref="D11:G11" si="4">SUM(D2:D10)</f>
        <v>2889.5628231015844</v>
      </c>
      <c r="E11" s="11">
        <f t="shared" si="4"/>
        <v>23436.879495799305</v>
      </c>
      <c r="F11" s="11">
        <f t="shared" si="4"/>
        <v>1131.8818603817401</v>
      </c>
      <c r="G11" s="11">
        <f t="shared" si="4"/>
        <v>1757.680962719844</v>
      </c>
      <c r="H11" s="18">
        <f t="shared" si="1"/>
        <v>0.89024104403856175</v>
      </c>
      <c r="I11" s="18">
        <f t="shared" si="2"/>
        <v>4.2994106331227029E-2</v>
      </c>
      <c r="J11" s="18">
        <f t="shared" si="3"/>
        <v>6.6764849630211093E-2</v>
      </c>
    </row>
    <row r="12" spans="1:10" ht="15" customHeight="1" x14ac:dyDescent="0.25">
      <c r="A12" s="3" t="s">
        <v>25</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2"/>
  <sheetViews>
    <sheetView workbookViewId="0"/>
  </sheetViews>
  <sheetFormatPr baseColWidth="10" defaultRowHeight="12.6" x14ac:dyDescent="0.25"/>
  <cols>
    <col min="1" max="1" width="10.77734375" style="1" customWidth="1"/>
    <col min="2" max="2" width="38.77734375" style="1" customWidth="1"/>
    <col min="3" max="4" width="22.77734375" style="1" customWidth="1"/>
    <col min="5" max="10" width="17.77734375" style="1" customWidth="1"/>
    <col min="11" max="16384" width="11.5546875" style="1"/>
  </cols>
  <sheetData>
    <row r="1" spans="1:10" ht="49.95" customHeight="1" x14ac:dyDescent="0.25">
      <c r="A1" s="2" t="s">
        <v>9</v>
      </c>
      <c r="B1" s="2" t="s">
        <v>27</v>
      </c>
      <c r="C1" s="2" t="s">
        <v>28</v>
      </c>
      <c r="D1" s="2" t="s">
        <v>29</v>
      </c>
      <c r="E1" s="2" t="s">
        <v>30</v>
      </c>
      <c r="F1" s="2" t="s">
        <v>31</v>
      </c>
      <c r="G1" s="2" t="s">
        <v>32</v>
      </c>
      <c r="H1" s="2" t="s">
        <v>33</v>
      </c>
      <c r="I1" s="2" t="s">
        <v>34</v>
      </c>
      <c r="J1" s="2" t="s">
        <v>35</v>
      </c>
    </row>
    <row r="2" spans="1:10" ht="15" customHeight="1" x14ac:dyDescent="0.3">
      <c r="A2" s="5">
        <v>11</v>
      </c>
      <c r="B2" s="5" t="s">
        <v>10</v>
      </c>
      <c r="C2" s="14">
        <v>265.78318447393002</v>
      </c>
      <c r="D2" s="14">
        <v>430.575509532723</v>
      </c>
      <c r="E2" s="14">
        <v>4302.4387353701368</v>
      </c>
      <c r="F2" s="14">
        <v>164.79232505879298</v>
      </c>
      <c r="G2" s="14">
        <v>265.78318447393002</v>
      </c>
      <c r="H2" s="15">
        <f>E2/SUM($E2:$G2)</f>
        <v>0.90902721030336553</v>
      </c>
      <c r="I2" s="15">
        <f t="shared" ref="I2:J2" si="0">F2/SUM($E2:$G2)</f>
        <v>3.4817627104389834E-2</v>
      </c>
      <c r="J2" s="15">
        <f t="shared" si="0"/>
        <v>5.6155162592244623E-2</v>
      </c>
    </row>
    <row r="3" spans="1:10" ht="15" customHeight="1" x14ac:dyDescent="0.3">
      <c r="A3" s="8">
        <v>12</v>
      </c>
      <c r="B3" s="8" t="s">
        <v>11</v>
      </c>
      <c r="C3" s="16">
        <v>212.81012208903101</v>
      </c>
      <c r="D3" s="16">
        <v>344.516106329595</v>
      </c>
      <c r="E3" s="16">
        <v>3123.3617666357954</v>
      </c>
      <c r="F3" s="16">
        <v>131.70598424056399</v>
      </c>
      <c r="G3" s="16">
        <v>212.81012208903101</v>
      </c>
      <c r="H3" s="17">
        <f t="shared" ref="H3:H11" si="1">E3/SUM($E3:$G3)</f>
        <v>0.90065506371624371</v>
      </c>
      <c r="I3" s="17">
        <f t="shared" ref="I3:I11" si="2">F3/SUM($E3:$G3)</f>
        <v>3.7978841546672429E-2</v>
      </c>
      <c r="J3" s="17">
        <f t="shared" ref="J3:J11" si="3">G3/SUM($E3:$G3)</f>
        <v>6.1366094737083855E-2</v>
      </c>
    </row>
    <row r="4" spans="1:10" ht="15" customHeight="1" x14ac:dyDescent="0.3">
      <c r="A4" s="8">
        <v>13</v>
      </c>
      <c r="B4" s="8" t="s">
        <v>12</v>
      </c>
      <c r="C4" s="16">
        <v>199.43150551213799</v>
      </c>
      <c r="D4" s="16">
        <v>339.27313672999696</v>
      </c>
      <c r="E4" s="16">
        <v>2683.0796526977533</v>
      </c>
      <c r="F4" s="16">
        <v>139.84163121785897</v>
      </c>
      <c r="G4" s="16">
        <v>199.43150551213799</v>
      </c>
      <c r="H4" s="17">
        <f t="shared" si="1"/>
        <v>0.88774535589730597</v>
      </c>
      <c r="I4" s="17">
        <f t="shared" si="2"/>
        <v>4.6269129039808912E-2</v>
      </c>
      <c r="J4" s="17">
        <f t="shared" si="3"/>
        <v>6.5985515062885233E-2</v>
      </c>
    </row>
    <row r="5" spans="1:10" ht="15" customHeight="1" x14ac:dyDescent="0.3">
      <c r="A5" s="8">
        <v>21</v>
      </c>
      <c r="B5" s="8" t="s">
        <v>13</v>
      </c>
      <c r="C5" s="16">
        <v>102.976828161827</v>
      </c>
      <c r="D5" s="16">
        <v>164.435529304797</v>
      </c>
      <c r="E5" s="16">
        <v>1552.7488680307931</v>
      </c>
      <c r="F5" s="16">
        <v>61.45870114297</v>
      </c>
      <c r="G5" s="16">
        <v>102.976828161827</v>
      </c>
      <c r="H5" s="17">
        <f t="shared" si="1"/>
        <v>0.90424119299014261</v>
      </c>
      <c r="I5" s="17">
        <f t="shared" si="2"/>
        <v>3.5790391083409721E-2</v>
      </c>
      <c r="J5" s="17">
        <f t="shared" si="3"/>
        <v>5.9968415926447645E-2</v>
      </c>
    </row>
    <row r="6" spans="1:10" ht="15" customHeight="1" x14ac:dyDescent="0.3">
      <c r="A6" s="8">
        <v>22</v>
      </c>
      <c r="B6" s="8" t="s">
        <v>14</v>
      </c>
      <c r="C6" s="16">
        <v>200.291914218198</v>
      </c>
      <c r="D6" s="16">
        <v>332.41104466170799</v>
      </c>
      <c r="E6" s="16">
        <v>2869.0005825271323</v>
      </c>
      <c r="F6" s="16">
        <v>132.11913044350999</v>
      </c>
      <c r="G6" s="16">
        <v>200.291914218198</v>
      </c>
      <c r="H6" s="17">
        <f t="shared" si="1"/>
        <v>0.89616735260201497</v>
      </c>
      <c r="I6" s="17">
        <f t="shared" si="2"/>
        <v>4.1269023115132433E-2</v>
      </c>
      <c r="J6" s="17">
        <f t="shared" si="3"/>
        <v>6.2563624282852476E-2</v>
      </c>
    </row>
    <row r="7" spans="1:10" ht="15" customHeight="1" x14ac:dyDescent="0.3">
      <c r="A7" s="8">
        <v>23</v>
      </c>
      <c r="B7" s="8" t="s">
        <v>15</v>
      </c>
      <c r="C7" s="16">
        <v>154.07211148460601</v>
      </c>
      <c r="D7" s="16">
        <v>225.28084966711</v>
      </c>
      <c r="E7" s="16">
        <v>1462.2991073230701</v>
      </c>
      <c r="F7" s="16">
        <v>71.208738182503993</v>
      </c>
      <c r="G7" s="16">
        <v>154.07211148460601</v>
      </c>
      <c r="H7" s="17">
        <f t="shared" si="1"/>
        <v>0.86650656240969981</v>
      </c>
      <c r="I7" s="17">
        <f t="shared" si="2"/>
        <v>4.2195771458145112E-2</v>
      </c>
      <c r="J7" s="17">
        <f t="shared" si="3"/>
        <v>9.1297666132155036E-2</v>
      </c>
    </row>
    <row r="8" spans="1:10" ht="15" customHeight="1" x14ac:dyDescent="0.3">
      <c r="A8" s="8">
        <v>31</v>
      </c>
      <c r="B8" s="8" t="s">
        <v>16</v>
      </c>
      <c r="C8" s="16">
        <v>203.59283764863798</v>
      </c>
      <c r="D8" s="16">
        <v>360.12013274073598</v>
      </c>
      <c r="E8" s="16">
        <v>2516.7519425465839</v>
      </c>
      <c r="F8" s="16">
        <v>156.527295092098</v>
      </c>
      <c r="G8" s="16">
        <v>203.59283764863798</v>
      </c>
      <c r="H8" s="17">
        <f t="shared" si="1"/>
        <v>0.87482233366084927</v>
      </c>
      <c r="I8" s="17">
        <f t="shared" si="2"/>
        <v>5.4408847872203438E-2</v>
      </c>
      <c r="J8" s="17">
        <f t="shared" si="3"/>
        <v>7.0768818466947186E-2</v>
      </c>
    </row>
    <row r="9" spans="1:10" ht="15" customHeight="1" x14ac:dyDescent="0.3">
      <c r="A9" s="8">
        <v>32</v>
      </c>
      <c r="B9" s="8" t="s">
        <v>17</v>
      </c>
      <c r="C9" s="16">
        <v>321.16262623752101</v>
      </c>
      <c r="D9" s="16">
        <v>522.55569090847405</v>
      </c>
      <c r="E9" s="16">
        <v>3539.8415223534262</v>
      </c>
      <c r="F9" s="16">
        <v>201.39306467095304</v>
      </c>
      <c r="G9" s="16">
        <v>321.16262623752101</v>
      </c>
      <c r="H9" s="17">
        <f t="shared" si="1"/>
        <v>0.87136765228112978</v>
      </c>
      <c r="I9" s="17">
        <f t="shared" si="2"/>
        <v>4.9574931770210759E-2</v>
      </c>
      <c r="J9" s="17">
        <f t="shared" si="3"/>
        <v>7.9057415948659435E-2</v>
      </c>
    </row>
    <row r="10" spans="1:10" ht="15" customHeight="1" x14ac:dyDescent="0.3">
      <c r="A10" s="8">
        <v>33</v>
      </c>
      <c r="B10" s="8" t="s">
        <v>18</v>
      </c>
      <c r="C10" s="16">
        <v>97.559832893952205</v>
      </c>
      <c r="D10" s="16">
        <v>170.39482322643801</v>
      </c>
      <c r="E10" s="16">
        <v>1387.3573183146118</v>
      </c>
      <c r="F10" s="16">
        <v>72.834990332485802</v>
      </c>
      <c r="G10" s="16">
        <v>97.559832893952205</v>
      </c>
      <c r="H10" s="17">
        <f t="shared" si="1"/>
        <v>0.89061493245140377</v>
      </c>
      <c r="I10" s="17">
        <f t="shared" si="2"/>
        <v>4.6756469395979612E-2</v>
      </c>
      <c r="J10" s="17">
        <f t="shared" si="3"/>
        <v>6.262859815261651E-2</v>
      </c>
    </row>
    <row r="11" spans="1:10" ht="15" customHeight="1" x14ac:dyDescent="0.25">
      <c r="A11" s="62"/>
      <c r="B11" s="62"/>
      <c r="C11" s="11">
        <f>SUM(C2:C10)</f>
        <v>1757.6809627198413</v>
      </c>
      <c r="D11" s="11">
        <f t="shared" ref="D11:G11" si="4">SUM(D2:D10)</f>
        <v>2889.562823101578</v>
      </c>
      <c r="E11" s="11">
        <f t="shared" si="4"/>
        <v>23436.879495799301</v>
      </c>
      <c r="F11" s="11">
        <f t="shared" si="4"/>
        <v>1131.8818603817369</v>
      </c>
      <c r="G11" s="11">
        <f t="shared" si="4"/>
        <v>1757.6809627198413</v>
      </c>
      <c r="H11" s="18">
        <f t="shared" si="1"/>
        <v>0.89024104403856197</v>
      </c>
      <c r="I11" s="18">
        <f t="shared" si="2"/>
        <v>4.2994106331226932E-2</v>
      </c>
      <c r="J11" s="18">
        <f t="shared" si="3"/>
        <v>6.6764849630211023E-2</v>
      </c>
    </row>
    <row r="12" spans="1:10" ht="15" customHeight="1" x14ac:dyDescent="0.25">
      <c r="A12" s="3" t="s">
        <v>25</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2"/>
  <sheetViews>
    <sheetView workbookViewId="0"/>
  </sheetViews>
  <sheetFormatPr baseColWidth="10" defaultRowHeight="12.6" x14ac:dyDescent="0.25"/>
  <cols>
    <col min="1" max="1" width="10.77734375" style="1" customWidth="1"/>
    <col min="2" max="2" width="38.77734375" style="1" customWidth="1"/>
    <col min="3" max="12" width="17.77734375" style="1" customWidth="1"/>
    <col min="13" max="16384" width="11.5546875" style="1"/>
  </cols>
  <sheetData>
    <row r="1" spans="1:12" ht="49.95" customHeight="1" x14ac:dyDescent="0.25">
      <c r="A1" s="2" t="s">
        <v>20</v>
      </c>
      <c r="B1" s="2" t="s">
        <v>0</v>
      </c>
      <c r="C1" s="2" t="s">
        <v>36</v>
      </c>
      <c r="D1" s="2" t="s">
        <v>37</v>
      </c>
      <c r="E1" s="2" t="s">
        <v>38</v>
      </c>
      <c r="F1" s="2" t="s">
        <v>39</v>
      </c>
      <c r="G1" s="2" t="s">
        <v>40</v>
      </c>
      <c r="H1" s="2" t="s">
        <v>41</v>
      </c>
      <c r="I1" s="2" t="s">
        <v>42</v>
      </c>
      <c r="J1" s="2" t="s">
        <v>43</v>
      </c>
      <c r="K1" s="2" t="s">
        <v>44</v>
      </c>
      <c r="L1" s="2" t="s">
        <v>45</v>
      </c>
    </row>
    <row r="2" spans="1:12" ht="15" customHeight="1" x14ac:dyDescent="0.3">
      <c r="A2" s="19">
        <v>11</v>
      </c>
      <c r="B2" s="19" t="s">
        <v>1</v>
      </c>
      <c r="C2" s="20">
        <v>695.63826550591193</v>
      </c>
      <c r="D2" s="20">
        <v>1512.2534924754</v>
      </c>
      <c r="E2" s="14">
        <v>2176.8776609472902</v>
      </c>
      <c r="F2" s="14">
        <v>3297.60439167099</v>
      </c>
      <c r="G2" s="14">
        <v>2381.4614724652902</v>
      </c>
      <c r="H2" s="15">
        <v>6.9122580600709041E-2</v>
      </c>
      <c r="I2" s="15">
        <v>0.15026612120929425</v>
      </c>
      <c r="J2" s="15">
        <v>0.21630696446418135</v>
      </c>
      <c r="K2" s="15">
        <v>0.32766875638555992</v>
      </c>
      <c r="L2" s="15">
        <v>0.23663557734025528</v>
      </c>
    </row>
    <row r="3" spans="1:12" ht="15" customHeight="1" x14ac:dyDescent="0.3">
      <c r="A3" s="21">
        <v>12</v>
      </c>
      <c r="B3" s="21" t="s">
        <v>2</v>
      </c>
      <c r="C3" s="22">
        <v>288.455126663334</v>
      </c>
      <c r="D3" s="22">
        <v>497.14603668383705</v>
      </c>
      <c r="E3" s="16">
        <v>702.269031447457</v>
      </c>
      <c r="F3" s="16">
        <v>896.65920510819501</v>
      </c>
      <c r="G3" s="16">
        <v>1179.8790866095999</v>
      </c>
      <c r="H3" s="17">
        <v>8.0926506531121933E-2</v>
      </c>
      <c r="I3" s="17">
        <v>0.13947504573760769</v>
      </c>
      <c r="J3" s="17">
        <v>0.19702260111455089</v>
      </c>
      <c r="K3" s="17">
        <v>0.25155904787599886</v>
      </c>
      <c r="L3" s="17">
        <v>0.33101679874072082</v>
      </c>
    </row>
    <row r="4" spans="1:12" ht="15" customHeight="1" x14ac:dyDescent="0.3">
      <c r="A4" s="21">
        <v>13</v>
      </c>
      <c r="B4" s="21" t="s">
        <v>3</v>
      </c>
      <c r="C4" s="22">
        <v>597.44770276048303</v>
      </c>
      <c r="D4" s="22">
        <v>733.63646046774704</v>
      </c>
      <c r="E4" s="16">
        <v>824.27049040756003</v>
      </c>
      <c r="F4" s="16">
        <v>1355.06186736107</v>
      </c>
      <c r="G4" s="16">
        <v>916.11713155427799</v>
      </c>
      <c r="H4" s="17">
        <v>0.13496965112106554</v>
      </c>
      <c r="I4" s="17">
        <v>0.16573610821752852</v>
      </c>
      <c r="J4" s="17">
        <v>0.18621127841929078</v>
      </c>
      <c r="K4" s="17">
        <v>0.30612257213499533</v>
      </c>
      <c r="L4" s="17">
        <v>0.20696039010711995</v>
      </c>
    </row>
    <row r="5" spans="1:12" ht="15" customHeight="1" x14ac:dyDescent="0.3">
      <c r="A5" s="21">
        <v>14</v>
      </c>
      <c r="B5" s="21" t="s">
        <v>4</v>
      </c>
      <c r="C5" s="22">
        <v>127.409224772691</v>
      </c>
      <c r="D5" s="22">
        <v>190.292720799796</v>
      </c>
      <c r="E5" s="16">
        <v>403.22848474794597</v>
      </c>
      <c r="F5" s="16">
        <v>1007.58876760085</v>
      </c>
      <c r="G5" s="16">
        <v>717.30974518349001</v>
      </c>
      <c r="H5" s="17">
        <v>5.2092451163389925E-2</v>
      </c>
      <c r="I5" s="17">
        <v>7.7802955654877257E-2</v>
      </c>
      <c r="J5" s="17">
        <v>0.16486373091818982</v>
      </c>
      <c r="K5" s="17">
        <v>0.41196207545152408</v>
      </c>
      <c r="L5" s="17">
        <v>0.2932787868120188</v>
      </c>
    </row>
    <row r="6" spans="1:12" ht="15" customHeight="1" x14ac:dyDescent="0.3">
      <c r="A6" s="21">
        <v>15</v>
      </c>
      <c r="B6" s="21" t="s">
        <v>5</v>
      </c>
      <c r="C6" s="22">
        <v>278.95648376551202</v>
      </c>
      <c r="D6" s="22">
        <v>556.17828218338605</v>
      </c>
      <c r="E6" s="16">
        <v>727.54948889104105</v>
      </c>
      <c r="F6" s="16">
        <v>1091.0854370278601</v>
      </c>
      <c r="G6" s="16">
        <v>1257.00773304828</v>
      </c>
      <c r="H6" s="17">
        <v>7.1330186675478746E-2</v>
      </c>
      <c r="I6" s="17">
        <v>0.1422168080034166</v>
      </c>
      <c r="J6" s="17">
        <v>0.18603704835149329</v>
      </c>
      <c r="K6" s="17">
        <v>0.27899451144327742</v>
      </c>
      <c r="L6" s="17">
        <v>0.32142144552633389</v>
      </c>
    </row>
    <row r="7" spans="1:12" ht="15" customHeight="1" x14ac:dyDescent="0.3">
      <c r="A7" s="21">
        <v>16</v>
      </c>
      <c r="B7" s="21" t="s">
        <v>6</v>
      </c>
      <c r="C7" s="22">
        <v>169.54736048019501</v>
      </c>
      <c r="D7" s="22">
        <v>248.10196086478001</v>
      </c>
      <c r="E7" s="16">
        <v>253.89356188075001</v>
      </c>
      <c r="F7" s="16">
        <v>177.95714438167101</v>
      </c>
      <c r="G7" s="16">
        <v>144.09793180625599</v>
      </c>
      <c r="H7" s="17">
        <v>0.17063980342738355</v>
      </c>
      <c r="I7" s="17">
        <v>0.24970055394557314</v>
      </c>
      <c r="J7" s="17">
        <v>0.25552947193106074</v>
      </c>
      <c r="K7" s="17">
        <v>0.17910377401206434</v>
      </c>
      <c r="L7" s="17">
        <v>0.14502639668391823</v>
      </c>
    </row>
    <row r="8" spans="1:12" ht="15" customHeight="1" x14ac:dyDescent="0.3">
      <c r="A8" s="21">
        <v>17</v>
      </c>
      <c r="B8" s="21" t="s">
        <v>7</v>
      </c>
      <c r="C8" s="22">
        <v>5.0973313147964401</v>
      </c>
      <c r="D8" s="22">
        <v>9.1345623805841409</v>
      </c>
      <c r="E8" s="16">
        <v>42.697842003391003</v>
      </c>
      <c r="F8" s="16">
        <v>92.123726400604298</v>
      </c>
      <c r="G8" s="16">
        <v>184.68087168407999</v>
      </c>
      <c r="H8" s="17">
        <v>1.5273619759194007E-2</v>
      </c>
      <c r="I8" s="17">
        <v>2.7370760080415092E-2</v>
      </c>
      <c r="J8" s="17">
        <v>0.12793961448118663</v>
      </c>
      <c r="K8" s="17">
        <v>0.27603910378720259</v>
      </c>
      <c r="L8" s="17">
        <v>0.55337690189200162</v>
      </c>
    </row>
    <row r="9" spans="1:12" ht="15" customHeight="1" x14ac:dyDescent="0.3">
      <c r="A9" s="8">
        <v>18</v>
      </c>
      <c r="B9" s="8" t="s">
        <v>19</v>
      </c>
      <c r="C9" s="24" t="s">
        <v>53</v>
      </c>
      <c r="D9" s="24" t="s">
        <v>53</v>
      </c>
      <c r="E9" s="13" t="s">
        <v>53</v>
      </c>
      <c r="F9" s="13" t="s">
        <v>53</v>
      </c>
      <c r="G9" s="13" t="s">
        <v>53</v>
      </c>
      <c r="H9" s="13" t="s">
        <v>53</v>
      </c>
      <c r="I9" s="13" t="s">
        <v>53</v>
      </c>
      <c r="J9" s="13" t="s">
        <v>53</v>
      </c>
      <c r="K9" s="13" t="s">
        <v>53</v>
      </c>
      <c r="L9" s="13" t="s">
        <v>53</v>
      </c>
    </row>
    <row r="10" spans="1:12" ht="15" customHeight="1" x14ac:dyDescent="0.3">
      <c r="A10" s="21">
        <v>19</v>
      </c>
      <c r="B10" s="21" t="s">
        <v>8</v>
      </c>
      <c r="C10" s="22">
        <v>0</v>
      </c>
      <c r="D10" s="22">
        <v>44.252310806142297</v>
      </c>
      <c r="E10" s="16">
        <v>55.744620254346799</v>
      </c>
      <c r="F10" s="16">
        <v>124.339712503478</v>
      </c>
      <c r="G10" s="16">
        <v>363.38957397285702</v>
      </c>
      <c r="H10" s="17">
        <v>0</v>
      </c>
      <c r="I10" s="17">
        <v>7.5294090148989579E-2</v>
      </c>
      <c r="J10" s="17">
        <v>9.4847938701754619E-2</v>
      </c>
      <c r="K10" s="17">
        <v>0.21156060218750997</v>
      </c>
      <c r="L10" s="17">
        <v>0.61829736896174581</v>
      </c>
    </row>
    <row r="11" spans="1:12" ht="15" customHeight="1" x14ac:dyDescent="0.25">
      <c r="A11" s="62"/>
      <c r="B11" s="62"/>
      <c r="C11" s="23">
        <f t="shared" ref="C11:G11" si="0">SUM(C2:C10)</f>
        <v>2162.5514952629233</v>
      </c>
      <c r="D11" s="23">
        <f t="shared" si="0"/>
        <v>3790.9958266616723</v>
      </c>
      <c r="E11" s="11">
        <f t="shared" si="0"/>
        <v>5186.5311805797819</v>
      </c>
      <c r="F11" s="11">
        <f t="shared" si="0"/>
        <v>8042.4202520547178</v>
      </c>
      <c r="G11" s="11">
        <f t="shared" si="0"/>
        <v>7143.9435463241307</v>
      </c>
      <c r="H11" s="18">
        <v>8.2143704437814283E-2</v>
      </c>
      <c r="I11" s="18">
        <v>0.14399954932514705</v>
      </c>
      <c r="J11" s="18">
        <v>0.1970084343833188</v>
      </c>
      <c r="K11" s="18">
        <v>0.30548830564108931</v>
      </c>
      <c r="L11" s="18">
        <v>0.27136000621263051</v>
      </c>
    </row>
    <row r="12" spans="1:12" ht="15" customHeight="1" x14ac:dyDescent="0.25">
      <c r="A12" s="3" t="s">
        <v>25</v>
      </c>
      <c r="B12" s="3"/>
      <c r="C12" s="3"/>
      <c r="D12" s="3"/>
      <c r="E12" s="3"/>
      <c r="F12" s="3"/>
      <c r="G12" s="3"/>
      <c r="H12" s="3"/>
      <c r="I12" s="3"/>
      <c r="J12" s="3"/>
      <c r="K12" s="3"/>
      <c r="L12" s="4"/>
    </row>
  </sheetData>
  <sortState xmlns:xlrd2="http://schemas.microsoft.com/office/spreadsheetml/2017/richdata2" ref="A2:F40">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heetViews>
  <sheetFormatPr baseColWidth="10" defaultRowHeight="12.6" x14ac:dyDescent="0.25"/>
  <cols>
    <col min="1" max="1" width="10.77734375" style="1" customWidth="1"/>
    <col min="2" max="2" width="38.77734375" style="1" customWidth="1"/>
    <col min="3" max="4" width="20.77734375" style="1" customWidth="1"/>
    <col min="5" max="6" width="15.77734375" style="1" customWidth="1"/>
    <col min="7" max="16384" width="11.5546875" style="1"/>
  </cols>
  <sheetData>
    <row r="1" spans="1:6" ht="49.95" customHeight="1" x14ac:dyDescent="0.25">
      <c r="A1" s="2" t="s">
        <v>20</v>
      </c>
      <c r="B1" s="2" t="s">
        <v>0</v>
      </c>
      <c r="C1" s="2" t="s">
        <v>46</v>
      </c>
      <c r="D1" s="2" t="s">
        <v>47</v>
      </c>
      <c r="E1" s="2" t="s">
        <v>48</v>
      </c>
      <c r="F1" s="2" t="s">
        <v>49</v>
      </c>
    </row>
    <row r="2" spans="1:6" ht="15" customHeight="1" x14ac:dyDescent="0.3">
      <c r="A2" s="5">
        <v>11</v>
      </c>
      <c r="B2" s="5" t="s">
        <v>1</v>
      </c>
      <c r="C2" s="14">
        <v>10215.640959999999</v>
      </c>
      <c r="D2" s="14">
        <v>10063.8352830649</v>
      </c>
      <c r="E2" s="14">
        <f t="shared" ref="E2:E11" si="0">ROUND(D2,0)-ROUND(C2,0)</f>
        <v>-152</v>
      </c>
      <c r="F2" s="26">
        <f t="shared" ref="F2:F11" si="1">D2/C2-1</f>
        <v>-1.486012258354652E-2</v>
      </c>
    </row>
    <row r="3" spans="1:6" ht="15" customHeight="1" x14ac:dyDescent="0.3">
      <c r="A3" s="8">
        <v>12</v>
      </c>
      <c r="B3" s="8" t="s">
        <v>2</v>
      </c>
      <c r="C3" s="16">
        <v>3571.351369</v>
      </c>
      <c r="D3" s="16">
        <v>3564.40848651243</v>
      </c>
      <c r="E3" s="16">
        <f t="shared" si="0"/>
        <v>-7</v>
      </c>
      <c r="F3" s="27">
        <f t="shared" si="1"/>
        <v>-1.944049120407354E-3</v>
      </c>
    </row>
    <row r="4" spans="1:6" ht="15" customHeight="1" x14ac:dyDescent="0.3">
      <c r="A4" s="8">
        <v>13</v>
      </c>
      <c r="B4" s="8" t="s">
        <v>3</v>
      </c>
      <c r="C4" s="16">
        <v>3984.5583229999997</v>
      </c>
      <c r="D4" s="16">
        <v>4426.5336525511202</v>
      </c>
      <c r="E4" s="16">
        <f t="shared" si="0"/>
        <v>442</v>
      </c>
      <c r="F4" s="27">
        <f t="shared" si="1"/>
        <v>0.11092203795836375</v>
      </c>
    </row>
    <row r="5" spans="1:6" ht="15" customHeight="1" x14ac:dyDescent="0.3">
      <c r="A5" s="8">
        <v>14</v>
      </c>
      <c r="B5" s="8" t="s">
        <v>4</v>
      </c>
      <c r="C5" s="16">
        <v>2592.153585</v>
      </c>
      <c r="D5" s="16">
        <v>2445.8289431047601</v>
      </c>
      <c r="E5" s="16">
        <f t="shared" si="0"/>
        <v>-146</v>
      </c>
      <c r="F5" s="27">
        <f t="shared" si="1"/>
        <v>-5.64490633355893E-2</v>
      </c>
    </row>
    <row r="6" spans="1:6" ht="15" customHeight="1" x14ac:dyDescent="0.3">
      <c r="A6" s="8">
        <v>15</v>
      </c>
      <c r="B6" s="8" t="s">
        <v>5</v>
      </c>
      <c r="C6" s="16">
        <v>3939.8063259999999</v>
      </c>
      <c r="D6" s="16">
        <v>3910.7774249161102</v>
      </c>
      <c r="E6" s="16">
        <f t="shared" si="0"/>
        <v>-29</v>
      </c>
      <c r="F6" s="27">
        <f t="shared" si="1"/>
        <v>-7.3681035771527847E-3</v>
      </c>
    </row>
    <row r="7" spans="1:6" ht="15" customHeight="1" x14ac:dyDescent="0.3">
      <c r="A7" s="8">
        <v>16</v>
      </c>
      <c r="B7" s="8" t="s">
        <v>6</v>
      </c>
      <c r="C7" s="16">
        <v>920.8601905999999</v>
      </c>
      <c r="D7" s="16">
        <v>993.59795941365007</v>
      </c>
      <c r="E7" s="16">
        <f t="shared" si="0"/>
        <v>73</v>
      </c>
      <c r="F7" s="27">
        <f t="shared" si="1"/>
        <v>7.8988938338464543E-2</v>
      </c>
    </row>
    <row r="8" spans="1:6" ht="15" customHeight="1" x14ac:dyDescent="0.3">
      <c r="A8" s="8">
        <v>17</v>
      </c>
      <c r="B8" s="8" t="s">
        <v>7</v>
      </c>
      <c r="C8" s="16">
        <v>325.95320079999999</v>
      </c>
      <c r="D8" s="16">
        <v>333.73433378345902</v>
      </c>
      <c r="E8" s="16">
        <f t="shared" si="0"/>
        <v>8</v>
      </c>
      <c r="F8" s="27">
        <f t="shared" si="1"/>
        <v>2.3871933039348869E-2</v>
      </c>
    </row>
    <row r="9" spans="1:6" ht="15" customHeight="1" x14ac:dyDescent="0.3">
      <c r="A9" s="8">
        <v>18</v>
      </c>
      <c r="B9" s="8" t="s">
        <v>19</v>
      </c>
      <c r="C9" s="13" t="s">
        <v>53</v>
      </c>
      <c r="D9" s="13" t="s">
        <v>53</v>
      </c>
      <c r="E9" s="13" t="s">
        <v>53</v>
      </c>
      <c r="F9" s="13" t="s">
        <v>53</v>
      </c>
    </row>
    <row r="10" spans="1:6" ht="15" customHeight="1" x14ac:dyDescent="0.3">
      <c r="A10" s="8">
        <v>19</v>
      </c>
      <c r="B10" s="8" t="s">
        <v>8</v>
      </c>
      <c r="C10" s="16">
        <v>690.54423989999998</v>
      </c>
      <c r="D10" s="16">
        <v>587.72623555446</v>
      </c>
      <c r="E10" s="16">
        <f t="shared" si="0"/>
        <v>-103</v>
      </c>
      <c r="F10" s="27">
        <f t="shared" si="1"/>
        <v>-0.14889415971441511</v>
      </c>
    </row>
    <row r="11" spans="1:6" ht="15" customHeight="1" x14ac:dyDescent="0.25">
      <c r="A11" s="62"/>
      <c r="B11" s="62"/>
      <c r="C11" s="11">
        <f t="shared" ref="C11:D11" si="2">SUM(C2:C10)</f>
        <v>26240.868194299994</v>
      </c>
      <c r="D11" s="11">
        <f t="shared" si="2"/>
        <v>26326.442318900885</v>
      </c>
      <c r="E11" s="25">
        <f t="shared" si="0"/>
        <v>85</v>
      </c>
      <c r="F11" s="28">
        <f t="shared" si="1"/>
        <v>3.2611011178158567E-3</v>
      </c>
    </row>
    <row r="12" spans="1:6" ht="15" customHeight="1" x14ac:dyDescent="0.25">
      <c r="A12" s="3" t="s">
        <v>25</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Faktenblatt</vt:lpstr>
      <vt:lpstr>Legende</vt:lpstr>
      <vt:lpstr>Statistik_Hauptnutzung</vt:lpstr>
      <vt:lpstr>Statistik_Gemtypen_BFS9</vt:lpstr>
      <vt:lpstr>Analyse_unüberbaut_Hauptnutzung</vt:lpstr>
      <vt:lpstr>Anal_unüb_Gemtypen_BFS9</vt:lpstr>
      <vt:lpstr>Analyse_Erschliessung_oeV</vt:lpstr>
      <vt:lpstr>Vergleich_2017_2022</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Giezendanner Rolf ARE</dc:creator>
  <cp:lastModifiedBy>Giezendanner Rolf ARE</cp:lastModifiedBy>
  <dcterms:created xsi:type="dcterms:W3CDTF">2022-08-30T11:08:38Z</dcterms:created>
  <dcterms:modified xsi:type="dcterms:W3CDTF">2022-10-24T12:54:19Z</dcterms:modified>
</cp:coreProperties>
</file>