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GIS\INFOPLAN\Projekte_GISKZ\Bauzonenstatistik\3_Bauzonenstatistik_2022\6_Dokumentation\Resultate_Sept_2022\"/>
    </mc:Choice>
  </mc:AlternateContent>
  <xr:revisionPtr revIDLastSave="0" documentId="13_ncr:1_{9687132D-4DBD-4F1A-BA81-6329D7BA696A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aktenblatt" sheetId="10" r:id="rId1"/>
    <sheet name="Legende" sheetId="11" r:id="rId2"/>
    <sheet name="Statistik_Hauptnutzung" sheetId="9" r:id="rId3"/>
    <sheet name="Statistik_Gemtypen_BFS9" sheetId="8" r:id="rId4"/>
    <sheet name="Analyse_unüberbaut_Hauptnutzung" sheetId="7" r:id="rId5"/>
    <sheet name="Anal_unüb_Gemtypen_BFS9" sheetId="5" r:id="rId6"/>
    <sheet name="Analyse_Erschliessung_oeV" sheetId="3" r:id="rId7"/>
    <sheet name="Vergleich_2017_2022" sheetId="2" r:id="rId8"/>
  </sheets>
  <definedNames>
    <definedName name="aa">#REF!</definedName>
    <definedName name="Auswertung_GdeTypen_CH0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10" i="2"/>
  <c r="E2" i="2"/>
  <c r="E3" i="2"/>
  <c r="E4" i="2"/>
  <c r="E5" i="2"/>
  <c r="E6" i="2"/>
  <c r="E7" i="2"/>
  <c r="E8" i="2"/>
  <c r="E10" i="2"/>
  <c r="C11" i="2"/>
  <c r="F11" i="2" s="1"/>
  <c r="D11" i="2"/>
  <c r="C11" i="3"/>
  <c r="D11" i="3"/>
  <c r="E11" i="3"/>
  <c r="F11" i="3"/>
  <c r="G11" i="3"/>
  <c r="H5" i="5"/>
  <c r="I5" i="5"/>
  <c r="J5" i="5"/>
  <c r="H6" i="5"/>
  <c r="I6" i="5"/>
  <c r="J6" i="5"/>
  <c r="H7" i="5"/>
  <c r="I7" i="5"/>
  <c r="J7" i="5"/>
  <c r="H9" i="5"/>
  <c r="I9" i="5"/>
  <c r="J9" i="5"/>
  <c r="H10" i="5"/>
  <c r="I10" i="5"/>
  <c r="J10" i="5"/>
  <c r="I2" i="5"/>
  <c r="J2" i="5"/>
  <c r="H2" i="5"/>
  <c r="D11" i="5"/>
  <c r="E11" i="5"/>
  <c r="F11" i="5"/>
  <c r="G11" i="5"/>
  <c r="C11" i="5"/>
  <c r="H3" i="7"/>
  <c r="I3" i="7"/>
  <c r="J3" i="7"/>
  <c r="H4" i="7"/>
  <c r="I4" i="7"/>
  <c r="J4" i="7"/>
  <c r="H5" i="7"/>
  <c r="I5" i="7"/>
  <c r="J5" i="7"/>
  <c r="I2" i="7"/>
  <c r="J2" i="7"/>
  <c r="H2" i="7"/>
  <c r="D11" i="7"/>
  <c r="E11" i="7"/>
  <c r="F11" i="7"/>
  <c r="G11" i="7"/>
  <c r="C11" i="7"/>
  <c r="F11" i="8"/>
  <c r="E11" i="8"/>
  <c r="C11" i="8"/>
  <c r="I5" i="8"/>
  <c r="I6" i="8"/>
  <c r="I7" i="8"/>
  <c r="I9" i="8"/>
  <c r="I10" i="8"/>
  <c r="I2" i="8"/>
  <c r="H5" i="8"/>
  <c r="H6" i="8"/>
  <c r="H7" i="8"/>
  <c r="H9" i="8"/>
  <c r="H10" i="8"/>
  <c r="H2" i="8"/>
  <c r="G5" i="8"/>
  <c r="G6" i="8"/>
  <c r="G7" i="8"/>
  <c r="G9" i="8"/>
  <c r="G10" i="8"/>
  <c r="G2" i="8"/>
  <c r="F11" i="9"/>
  <c r="E11" i="9"/>
  <c r="C11" i="9"/>
  <c r="I11" i="9" s="1"/>
  <c r="I3" i="9"/>
  <c r="I4" i="9"/>
  <c r="I5" i="9"/>
  <c r="I6" i="9"/>
  <c r="I7" i="9"/>
  <c r="I8" i="9"/>
  <c r="I9" i="9"/>
  <c r="I10" i="9"/>
  <c r="I2" i="9"/>
  <c r="H3" i="9"/>
  <c r="H4" i="9"/>
  <c r="H5" i="9"/>
  <c r="H6" i="9"/>
  <c r="H7" i="9"/>
  <c r="H8" i="9"/>
  <c r="H9" i="9"/>
  <c r="H10" i="9"/>
  <c r="H2" i="9"/>
  <c r="G3" i="9"/>
  <c r="G4" i="9"/>
  <c r="G5" i="9"/>
  <c r="G6" i="9"/>
  <c r="G7" i="9"/>
  <c r="G8" i="9"/>
  <c r="G9" i="9"/>
  <c r="G10" i="9"/>
  <c r="G2" i="9"/>
  <c r="J11" i="7" l="1"/>
  <c r="J11" i="5"/>
  <c r="E11" i="2"/>
  <c r="I11" i="5"/>
  <c r="H11" i="5"/>
  <c r="I11" i="7"/>
  <c r="H11" i="7"/>
  <c r="D5" i="8"/>
  <c r="D7" i="8"/>
  <c r="D6" i="8"/>
  <c r="D9" i="8"/>
  <c r="D10" i="8"/>
  <c r="G11" i="8"/>
  <c r="H11" i="8"/>
  <c r="I11" i="8"/>
  <c r="D2" i="8"/>
  <c r="D2" i="9"/>
  <c r="D5" i="9"/>
  <c r="D9" i="9"/>
  <c r="D3" i="9"/>
  <c r="D4" i="9"/>
  <c r="D6" i="9"/>
  <c r="D7" i="9"/>
  <c r="D8" i="9"/>
  <c r="D10" i="9"/>
  <c r="G11" i="9"/>
  <c r="H11" i="9"/>
</calcChain>
</file>

<file path=xl/sharedStrings.xml><?xml version="1.0" encoding="utf-8"?>
<sst xmlns="http://schemas.openxmlformats.org/spreadsheetml/2006/main" count="303" uniqueCount="127">
  <si>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</si>
  <si>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</si>
  <si>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</si>
  <si>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</si>
  <si>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</si>
  <si>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</si>
  <si>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</si>
  <si>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</si>
  <si>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</si>
  <si>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</si>
  <si>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Typ_BFS00_9_No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</si>
  <si>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</si>
  <si>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</si>
  <si>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</si>
  <si>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</si>
  <si>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</si>
  <si>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</si>
  <si>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</si>
  <si>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</si>
  <si>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</si>
  <si>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</si>
  <si>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</si>
  <si>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</si>
  <si>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</si>
  <si>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</si>
  <si>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2022</t>
  </si>
  <si>
    <t>Code GT</t>
  </si>
  <si>
    <t>Gemeindetyp BFS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</si>
  <si>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</si>
  <si>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</si>
  <si>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</si>
  <si>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</si>
  <si>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</si>
  <si>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</si>
  <si>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</si>
  <si>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</si>
  <si>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</si>
  <si>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</si>
  <si>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</si>
  <si>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</si>
  <si>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</si>
  <si>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</si>
  <si>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</si>
  <si>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</si>
  <si>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</si>
  <si>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</si>
  <si>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2017 [ha]</t>
  </si>
  <si>
    <t>Fläche der Bauzonen 2022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</si>
  <si>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</si>
  <si>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</si>
  <si>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</si>
  <si>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</si>
  <si>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</si>
  <si>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</si>
  <si>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</si>
  <si>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2022</t>
  </si>
  <si>
    <t>Stand der Daten</t>
  </si>
  <si>
    <t>01.01.2022</t>
  </si>
  <si>
    <t>Vollständigkeit</t>
  </si>
  <si>
    <t>Anzahl Gemeinden</t>
  </si>
  <si>
    <t>Zonentypen</t>
  </si>
  <si>
    <t>Anzahl Zonen innerhalb der Bauzonen</t>
  </si>
  <si>
    <t>Bemerkungen</t>
  </si>
  <si>
    <t>Inhalt</t>
  </si>
  <si>
    <t>- Legende</t>
  </si>
  <si>
    <t>- Statistik nach Hauptnutzungen</t>
  </si>
  <si>
    <t>- Statistik nach Gemeindetypen BFS</t>
  </si>
  <si>
    <t>- Analyse der unüberbauten Bauzonen nach Hauptnutzungen</t>
  </si>
  <si>
    <t>- Analyse der unüberbauten Bauzonen nach Gemeindetypen BFS</t>
  </si>
  <si>
    <t>- Analyse der Erschliessung mit dem ÖV nach Hauptnutzungen</t>
  </si>
  <si>
    <t>- Vergleich 2017 - 2022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</si>
  <si>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</si>
  <si>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</si>
  <si>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</si>
  <si>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</si>
  <si>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</si>
  <si>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12.2022</t>
  </si>
  <si>
    <t>Bezeichnung</t>
  </si>
  <si>
    <t>Beschreibung</t>
  </si>
  <si>
    <t>Code-Nummer der Hauptnutzungen</t>
  </si>
  <si>
    <t>Code-Nummer der Gemeindetypen</t>
  </si>
  <si>
    <t>Hauptnutzung der Bauzonen nach dem minimalen Geodatenmodell Nutzungsplanung</t>
  </si>
  <si>
    <t>Die Gemeindetypologie 2012 des BFS ist kohärent mit der Definition zum "Raum mit städtischem Charakter 2012".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</si>
  <si>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</si>
  <si>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</si>
  <si>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31.12.2021.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</si>
  <si>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</si>
  <si>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</si>
  <si>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31.12.2020.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</si>
  <si>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</si>
  <si>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</si>
  <si>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</si>
  <si>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</si>
  <si>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</si>
  <si>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</si>
  <si>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</si>
  <si>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</si>
  <si>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</si>
  <si>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</si>
  <si>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</si>
  <si>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</si>
  <si>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</si>
  <si>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</si>
  <si>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</si>
  <si>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</si>
  <si>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</si>
  <si>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</si>
  <si>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</si>
  <si>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</si>
  <si>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</si>
  <si>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</si>
  <si>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</si>
  <si>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</si>
  <si>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</si>
  <si>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</si>
  <si>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2017</t>
  </si>
  <si>
    <t>Flächen der Bauzonen, Stand Bauzonenstatistik Schweiz 2022</t>
  </si>
  <si>
    <t>Flächendifferenz zwischen den Bauzonen 2012 und 2017</t>
  </si>
  <si>
    <t>Anteil der Differenz zwischen den Bauzonenflächen 2017 und 2022 (Bauzonenfläche 2017 = 100%)</t>
  </si>
  <si>
    <t>Kantonsnummer</t>
  </si>
  <si>
    <t>Kantonsnummer BFS</t>
  </si>
  <si>
    <t>Kantonskürzel</t>
  </si>
  <si>
    <t>Abkürzung der Kantonsnamen</t>
  </si>
  <si>
    <t>Faktenblatt Kanton BL</t>
  </si>
  <si>
    <t>ja</t>
  </si>
  <si>
    <t>Die Verkehrszonen innerhalb der Bauzonen sind gemäss dem minimalen Geodatenmodell zugeordnet.</t>
  </si>
  <si>
    <t>961 ha Verkehrszonen innerhalb der Bauzonen sind neu ausgeschieden  &gt; siehe Blatt "Vergleich 2017_2022", Code_HN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</si>
</sst>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2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0" fontId="3" fillId="0" borderId="4" xfId="0" applyFont="1" applyBorder="1"/>
    <xf numFmtId="3" fontId="3" fillId="0" borderId="4" xfId="0" applyNumberFormat="1" applyFont="1" applyBorder="1"/>
    <xf numFmtId="0" fontId="3" fillId="0" borderId="5" xfId="0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3" fillId="0" borderId="12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2" fillId="0" borderId="12" xfId="0" applyNumberFormat="1" applyFont="1" applyFill="1" applyBorder="1" applyAlignment="1">
      <alignment horizontal="left" vertical="top" wrapText="1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 xr:uid="{00000000-0005-0000-0000-000002000000}"/>
    <cellStyle name="Standard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4134.2135640844399</c:v>
                </c:pt>
                <c:pt idx="1">
                  <c:v>1192.0933364427001</c:v>
                </c:pt>
                <c:pt idx="2">
                  <c:v>120.14439200069599</c:v>
                </c:pt>
                <c:pt idx="3">
                  <c:v>534.63731025468201</c:v>
                </c:pt>
                <c:pt idx="4">
                  <c:v>1034.7755054152601</c:v>
                </c:pt>
                <c:pt idx="5">
                  <c:v>3.4974945731906302</c:v>
                </c:pt>
                <c:pt idx="6">
                  <c:v>31.8459766576951</c:v>
                </c:pt>
                <c:pt idx="7">
                  <c:v>960.54038952182611</c:v>
                </c:pt>
                <c:pt idx="8">
                  <c:v>55.625876811739396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88-4D7E-8F07-DF873DA54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81074840"/>
        <c:axId val="981074512"/>
      </c:barChart>
      <c:catAx>
        <c:axId val="9810748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74512"/>
        <c:crosses val="autoZero"/>
        <c:auto val="1"/>
        <c:lblAlgn val="ctr"/>
        <c:lblOffset val="100"/>
        <c:noMultiLvlLbl val="0"/>
      </c:catAx>
      <c:valAx>
        <c:axId val="98107451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8107484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311.90916210021402</c:v>
                </c:pt>
                <c:pt idx="1">
                  <c:v>71.834204337310808</c:v>
                </c:pt>
                <c:pt idx="2">
                  <c:v>15.6475510057089</c:v>
                </c:pt>
                <c:pt idx="3">
                  <c:v>52.309776676244297</c:v>
                </c:pt>
                <c:pt idx="4">
                  <c:v>71.928965040188004</c:v>
                </c:pt>
                <c:pt idx="5">
                  <c:v>0.55111223859130798</c:v>
                </c:pt>
                <c:pt idx="6">
                  <c:v>3.2171045554268001</c:v>
                </c:pt>
                <c:pt idx="7">
                  <c:v>92.352560746719504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5E-45F0-A1E1-2B83B77809E8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940.2133646641521</c:v>
                </c:pt>
                <c:pt idx="1">
                  <c:v>247.17054067024003</c:v>
                </c:pt>
                <c:pt idx="2">
                  <c:v>29.892523601670501</c:v>
                </c:pt>
                <c:pt idx="3">
                  <c:v>86.953762555065396</c:v>
                </c:pt>
                <c:pt idx="4">
                  <c:v>256.227974766317</c:v>
                </c:pt>
                <c:pt idx="5">
                  <c:v>0.57962772456623102</c:v>
                </c:pt>
                <c:pt idx="6">
                  <c:v>2.3785810675800798</c:v>
                </c:pt>
                <c:pt idx="7">
                  <c:v>238.70870596157098</c:v>
                </c:pt>
                <c:pt idx="8">
                  <c:v>1.7713384797996901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5E-45F0-A1E1-2B83B77809E8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1207.3557672934899</c:v>
                </c:pt>
                <c:pt idx="1">
                  <c:v>395.237346189265</c:v>
                </c:pt>
                <c:pt idx="2">
                  <c:v>27.6229242152003</c:v>
                </c:pt>
                <c:pt idx="3">
                  <c:v>117.46985452225999</c:v>
                </c:pt>
                <c:pt idx="4">
                  <c:v>315.78302026934</c:v>
                </c:pt>
                <c:pt idx="5">
                  <c:v>0</c:v>
                </c:pt>
                <c:pt idx="6">
                  <c:v>1.3985150852883601</c:v>
                </c:pt>
                <c:pt idx="7">
                  <c:v>271.77479422134797</c:v>
                </c:pt>
                <c:pt idx="8">
                  <c:v>22.113134710915897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5E-45F0-A1E1-2B83B77809E8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1215.09832060963</c:v>
                </c:pt>
                <c:pt idx="1">
                  <c:v>335.38874894098302</c:v>
                </c:pt>
                <c:pt idx="2">
                  <c:v>37.077012664187798</c:v>
                </c:pt>
                <c:pt idx="3">
                  <c:v>228.32436089558701</c:v>
                </c:pt>
                <c:pt idx="4">
                  <c:v>251.60089331516497</c:v>
                </c:pt>
                <c:pt idx="5">
                  <c:v>2.0602024455474899</c:v>
                </c:pt>
                <c:pt idx="6">
                  <c:v>4.1281245437586005</c:v>
                </c:pt>
                <c:pt idx="7">
                  <c:v>263.60279406410598</c:v>
                </c:pt>
                <c:pt idx="8">
                  <c:v>17.114053194689401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5E-45F0-A1E1-2B83B77809E8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459.636949416937</c:v>
                </c:pt>
                <c:pt idx="1">
                  <c:v>142.462496304902</c:v>
                </c:pt>
                <c:pt idx="2">
                  <c:v>9.9043805139291905</c:v>
                </c:pt>
                <c:pt idx="3">
                  <c:v>49.579555605518998</c:v>
                </c:pt>
                <c:pt idx="4">
                  <c:v>139.234652024242</c:v>
                </c:pt>
                <c:pt idx="5">
                  <c:v>0.30655216448549599</c:v>
                </c:pt>
                <c:pt idx="6">
                  <c:v>20.723651405641398</c:v>
                </c:pt>
                <c:pt idx="7">
                  <c:v>94.101534528092699</c:v>
                </c:pt>
                <c:pt idx="8">
                  <c:v>14.627350426330301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5E-45F0-A1E1-2B83B77809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4341168"/>
        <c:axId val="864332968"/>
      </c:barChart>
      <c:catAx>
        <c:axId val="8643411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32968"/>
        <c:crosses val="autoZero"/>
        <c:auto val="1"/>
        <c:lblAlgn val="ctr"/>
        <c:lblOffset val="100"/>
        <c:noMultiLvlLbl val="0"/>
      </c:catAx>
      <c:valAx>
        <c:axId val="86433296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43411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378-434D-A4A3-9F26129697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7.5445827184617273E-2</c:v>
                </c:pt>
                <c:pt idx="1">
                  <c:v>6.0258875829026649E-2</c:v>
                </c:pt>
                <c:pt idx="2">
                  <c:v>0.13023954547639777</c:v>
                </c:pt>
                <c:pt idx="3">
                  <c:v>9.7841612758612792E-2</c:v>
                </c:pt>
                <c:pt idx="4">
                  <c:v>6.9511661866525493E-2</c:v>
                </c:pt>
                <c:pt idx="5">
                  <c:v>0.15757343637235899</c:v>
                </c:pt>
                <c:pt idx="6">
                  <c:v>0.10102075342221986</c:v>
                </c:pt>
                <c:pt idx="7">
                  <c:v>9.6146462714278125E-2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78-434D-A4A3-9F2612969734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0.22742254363252157</c:v>
                </c:pt>
                <c:pt idx="1">
                  <c:v>0.20734160079093814</c:v>
                </c:pt>
                <c:pt idx="2">
                  <c:v>0.24880498460133832</c:v>
                </c:pt>
                <c:pt idx="3">
                  <c:v>0.16264065542609585</c:v>
                </c:pt>
                <c:pt idx="4">
                  <c:v>0.24761696950247539</c:v>
                </c:pt>
                <c:pt idx="5">
                  <c:v>0.1657265543767453</c:v>
                </c:pt>
                <c:pt idx="6">
                  <c:v>7.4690159235713732E-2</c:v>
                </c:pt>
                <c:pt idx="7">
                  <c:v>0.24851501151388505</c:v>
                </c:pt>
                <c:pt idx="8">
                  <c:v>3.1843785326652038E-2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78-434D-A4A3-9F2612969734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378-434D-A4A3-9F26129697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0.2920400092008491</c:v>
                </c:pt>
                <c:pt idx="1">
                  <c:v>0.33154899377986952</c:v>
                </c:pt>
                <c:pt idx="2">
                  <c:v>0.22991438680750173</c:v>
                </c:pt>
                <c:pt idx="3">
                  <c:v>0.21971877433376838</c:v>
                </c:pt>
                <c:pt idx="4">
                  <c:v>0.30517055981395436</c:v>
                </c:pt>
                <c:pt idx="5">
                  <c:v>0</c:v>
                </c:pt>
                <c:pt idx="6">
                  <c:v>4.3914969238364493E-2</c:v>
                </c:pt>
                <c:pt idx="7">
                  <c:v>0.28293947572224332</c:v>
                </c:pt>
                <c:pt idx="8">
                  <c:v>0.39753323414132197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78-434D-A4A3-9F2612969734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0.29391280875416748</c:v>
                </c:pt>
                <c:pt idx="1">
                  <c:v>0.28134437018313435</c:v>
                </c:pt>
                <c:pt idx="2">
                  <c:v>0.30860377289996849</c:v>
                </c:pt>
                <c:pt idx="3">
                  <c:v>0.42706402362159163</c:v>
                </c:pt>
                <c:pt idx="4">
                  <c:v>0.24314538950571543</c:v>
                </c:pt>
                <c:pt idx="5">
                  <c:v>0.58905093415716392</c:v>
                </c:pt>
                <c:pt idx="6">
                  <c:v>0.12962782043492715</c:v>
                </c:pt>
                <c:pt idx="7">
                  <c:v>0.27443176459797702</c:v>
                </c:pt>
                <c:pt idx="8">
                  <c:v>0.30766352236768485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78-434D-A4A3-9F2612969734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0.11117881122784469</c:v>
                </c:pt>
                <c:pt idx="1">
                  <c:v>0.11950615941703117</c:v>
                </c:pt>
                <c:pt idx="2">
                  <c:v>8.2437310214793502E-2</c:v>
                </c:pt>
                <c:pt idx="3">
                  <c:v>9.2734933859931451E-2</c:v>
                </c:pt>
                <c:pt idx="4">
                  <c:v>0.13455541931132936</c:v>
                </c:pt>
                <c:pt idx="5">
                  <c:v>8.7649075093731876E-2</c:v>
                </c:pt>
                <c:pt idx="6">
                  <c:v>0.65074629766877479</c:v>
                </c:pt>
                <c:pt idx="7">
                  <c:v>9.7967285451616481E-2</c:v>
                </c:pt>
                <c:pt idx="8">
                  <c:v>0.26295945816434119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78-434D-A4A3-9F2612969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4352320"/>
        <c:axId val="864360848"/>
      </c:barChart>
      <c:catAx>
        <c:axId val="8643523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60848"/>
        <c:crosses val="autoZero"/>
        <c:auto val="1"/>
        <c:lblAlgn val="ctr"/>
        <c:lblOffset val="100"/>
        <c:noMultiLvlLbl val="0"/>
      </c:catAx>
      <c:valAx>
        <c:axId val="86436084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643523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2017 und 2022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2017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DD-4867-8607-3BB585AF40C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Vergleich_2017_2022!$C$2:$C$10</c:f>
              <c:numCache>
                <c:formatCode>#,##0</c:formatCode>
                <c:ptCount val="9"/>
                <c:pt idx="0">
                  <c:v>4131.366704</c:v>
                </c:pt>
                <c:pt idx="1">
                  <c:v>1204.028832</c:v>
                </c:pt>
                <c:pt idx="2">
                  <c:v>101.86031750000001</c:v>
                </c:pt>
                <c:pt idx="3">
                  <c:v>529.15983849999998</c:v>
                </c:pt>
                <c:pt idx="4">
                  <c:v>1032.8368250000001</c:v>
                </c:pt>
                <c:pt idx="5">
                  <c:v>3.9191800290000001</c:v>
                </c:pt>
                <c:pt idx="6">
                  <c:v>31.854282419999997</c:v>
                </c:pt>
                <c:pt idx="7" formatCode="General">
                  <c:v>0</c:v>
                </c:pt>
                <c:pt idx="8">
                  <c:v>58.383840259999999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DD-4867-8607-3BB585AF40CF}"/>
            </c:ext>
          </c:extLst>
        </c:ser>
        <c:ser>
          <c:idx val="1"/>
          <c:order val="1"/>
          <c:tx>
            <c:v>Fläche der Bauzonen 2022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Vergleich_2017_2022!$D$2:$D$10</c:f>
              <c:numCache>
                <c:formatCode>#,##0</c:formatCode>
                <c:ptCount val="9"/>
                <c:pt idx="0">
                  <c:v>4134.2135640844399</c:v>
                </c:pt>
                <c:pt idx="1">
                  <c:v>1192.0933364427001</c:v>
                </c:pt>
                <c:pt idx="2">
                  <c:v>120.14439200069599</c:v>
                </c:pt>
                <c:pt idx="3">
                  <c:v>534.63731025468201</c:v>
                </c:pt>
                <c:pt idx="4">
                  <c:v>1034.7755054152601</c:v>
                </c:pt>
                <c:pt idx="5">
                  <c:v>3.4974945731906302</c:v>
                </c:pt>
                <c:pt idx="6">
                  <c:v>31.8459766576951</c:v>
                </c:pt>
                <c:pt idx="7">
                  <c:v>960.54038952182611</c:v>
                </c:pt>
                <c:pt idx="8">
                  <c:v>55.625876811739396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DD-4867-8607-3BB585AF4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64356584"/>
        <c:axId val="864356912"/>
      </c:barChart>
      <c:catAx>
        <c:axId val="8643565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56912"/>
        <c:crosses val="autoZero"/>
        <c:auto val="1"/>
        <c:lblAlgn val="ctr"/>
        <c:lblOffset val="100"/>
        <c:noMultiLvlLbl val="0"/>
      </c:catAx>
      <c:valAx>
        <c:axId val="86435691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43565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F0-4CC7-AB15-E5017FFE9531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60F0-4CC7-AB15-E5017FFE9531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F0-4CC7-AB15-E5017FFE9531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60F0-4CC7-AB15-E5017FFE9531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4C2-4DB6-ABCE-64198F009E1B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4C2-4DB6-ABCE-64198F009E1B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4C2-4DB6-ABCE-64198F009E1B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74C2-4DB6-ABCE-64198F009E1B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74C2-4DB6-ABCE-64198F009E1B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0F0-4CC7-AB15-E5017FFE9531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60F0-4CC7-AB15-E5017FFE9531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0F0-4CC7-AB15-E5017FFE9531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60F0-4CC7-AB15-E5017FFE95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4134.2135640844399</c:v>
                </c:pt>
                <c:pt idx="1">
                  <c:v>1192.0933364427001</c:v>
                </c:pt>
                <c:pt idx="2">
                  <c:v>120.14439200069599</c:v>
                </c:pt>
                <c:pt idx="3">
                  <c:v>534.63731025468201</c:v>
                </c:pt>
                <c:pt idx="4">
                  <c:v>1034.7755054152601</c:v>
                </c:pt>
                <c:pt idx="5">
                  <c:v>3.4974945731906302</c:v>
                </c:pt>
                <c:pt idx="6">
                  <c:v>31.8459766576951</c:v>
                </c:pt>
                <c:pt idx="7">
                  <c:v>960.54038952182611</c:v>
                </c:pt>
                <c:pt idx="8">
                  <c:v>55.625876811739396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F0-4CC7-AB15-E5017FFE9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2C-4DB8-825E-BC1EC4DD7D6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C2C-4DB8-825E-BC1EC4DD7D6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C2C-4DB8-825E-BC1EC4DD7D6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General</c:formatCode>
                <c:ptCount val="9"/>
                <c:pt idx="0" formatCode="#,##0">
                  <c:v>4819.7285071282295</c:v>
                </c:pt>
                <c:pt idx="1">
                  <c:v>0</c:v>
                </c:pt>
                <c:pt idx="2">
                  <c:v>0</c:v>
                </c:pt>
                <c:pt idx="3" formatCode="#,##0">
                  <c:v>1053.0037917664099</c:v>
                </c:pt>
                <c:pt idx="4" formatCode="#,##0">
                  <c:v>924.31566308025401</c:v>
                </c:pt>
                <c:pt idx="5" formatCode="#,##0">
                  <c:v>926.59400517995391</c:v>
                </c:pt>
                <c:pt idx="6">
                  <c:v>0</c:v>
                </c:pt>
                <c:pt idx="7" formatCode="#,##0">
                  <c:v>329.94083907013402</c:v>
                </c:pt>
                <c:pt idx="8" formatCode="#,##0">
                  <c:v>13.79103953724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2C-4DB8-825E-BC1EC4DD7D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81061064"/>
        <c:axId val="981075824"/>
      </c:barChart>
      <c:catAx>
        <c:axId val="9810610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75824"/>
        <c:crosses val="autoZero"/>
        <c:auto val="1"/>
        <c:lblAlgn val="ctr"/>
        <c:lblOffset val="100"/>
        <c:noMultiLvlLbl val="0"/>
      </c:catAx>
      <c:valAx>
        <c:axId val="98107582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8106106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BE-406F-BC36-9C00E2440F1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BE-406F-BC36-9C00E2440F1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4BE-406F-BC36-9C00E2440F1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General</c:formatCode>
                <c:ptCount val="9"/>
                <c:pt idx="0" formatCode="#,##0">
                  <c:v>243.54732548387443</c:v>
                </c:pt>
                <c:pt idx="1">
                  <c:v>0</c:v>
                </c:pt>
                <c:pt idx="2">
                  <c:v>0</c:v>
                </c:pt>
                <c:pt idx="3" formatCode="#,##0">
                  <c:v>317.32274342044661</c:v>
                </c:pt>
                <c:pt idx="4" formatCode="#,##0">
                  <c:v>331.33156363775817</c:v>
                </c:pt>
                <c:pt idx="5" formatCode="#,##0">
                  <c:v>404.30840613489568</c:v>
                </c:pt>
                <c:pt idx="6">
                  <c:v>0</c:v>
                </c:pt>
                <c:pt idx="7" formatCode="#,##0">
                  <c:v>570.0429147721735</c:v>
                </c:pt>
                <c:pt idx="8" formatCode="#,##0">
                  <c:v>647.46664494084507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BE-406F-BC36-9C00E2440F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81077136"/>
        <c:axId val="981068280"/>
      </c:barChart>
      <c:catAx>
        <c:axId val="9810771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68280"/>
        <c:crosses val="autoZero"/>
        <c:auto val="1"/>
        <c:lblAlgn val="ctr"/>
        <c:lblOffset val="100"/>
        <c:noMultiLvlLbl val="0"/>
      </c:catAx>
      <c:valAx>
        <c:axId val="98106828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810771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4EC-4DF8-85CF-2105980867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4EC-4DF8-85CF-2105980867C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4EC-4DF8-85CF-2105980867C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General</c:formatCode>
                <c:ptCount val="9"/>
                <c:pt idx="0" formatCode="#,##0">
                  <c:v>153.00871142037002</c:v>
                </c:pt>
                <c:pt idx="1">
                  <c:v>0</c:v>
                </c:pt>
                <c:pt idx="2">
                  <c:v>0</c:v>
                </c:pt>
                <c:pt idx="3" formatCode="#,##0">
                  <c:v>212.12808053312045</c:v>
                </c:pt>
                <c:pt idx="4" formatCode="#,##0">
                  <c:v>257.69924809865449</c:v>
                </c:pt>
                <c:pt idx="5" formatCode="#,##0">
                  <c:v>330.50149992151302</c:v>
                </c:pt>
                <c:pt idx="6">
                  <c:v>0</c:v>
                </c:pt>
                <c:pt idx="7" formatCode="#,##0">
                  <c:v>416.90780777120801</c:v>
                </c:pt>
                <c:pt idx="8" formatCode="#,##0">
                  <c:v>562.8995729485714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EC-4DF8-85CF-210598086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81068608"/>
        <c:axId val="981071560"/>
      </c:barChart>
      <c:catAx>
        <c:axId val="9810686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71560"/>
        <c:crosses val="autoZero"/>
        <c:auto val="1"/>
        <c:lblAlgn val="ctr"/>
        <c:lblOffset val="100"/>
        <c:noMultiLvlLbl val="0"/>
      </c:catAx>
      <c:valAx>
        <c:axId val="98107156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8106860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3654.661584115765</c:v>
                </c:pt>
                <c:pt idx="1">
                  <c:v>824.04263644399009</c:v>
                </c:pt>
                <c:pt idx="2">
                  <c:v>102.28590166537739</c:v>
                </c:pt>
                <c:pt idx="3">
                  <c:v>501.48222616566119</c:v>
                </c:pt>
                <c:pt idx="4">
                  <c:v>1034.7755054152601</c:v>
                </c:pt>
                <c:pt idx="5">
                  <c:v>3.4974945731906302</c:v>
                </c:pt>
                <c:pt idx="6">
                  <c:v>31.8459766576951</c:v>
                </c:pt>
                <c:pt idx="7">
                  <c:v>960.54038952182611</c:v>
                </c:pt>
                <c:pt idx="8">
                  <c:v>55.625876811739396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0B-4F50-9280-FBE2147218CC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247.07898618045505</c:v>
                </c:pt>
                <c:pt idx="1">
                  <c:v>88.224057108983004</c:v>
                </c:pt>
                <c:pt idx="2">
                  <c:v>9.59680226228922</c:v>
                </c:pt>
                <c:pt idx="3">
                  <c:v>22.727133221411204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0B-4F50-9280-FBE2147218CC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232.47299378821998</c:v>
                </c:pt>
                <c:pt idx="1">
                  <c:v>279.826642889727</c:v>
                </c:pt>
                <c:pt idx="2">
                  <c:v>8.2616880730293794</c:v>
                </c:pt>
                <c:pt idx="3">
                  <c:v>10.427950867609599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0B-4F50-9280-FBE214721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79760"/>
        <c:axId val="981078776"/>
      </c:barChart>
      <c:catAx>
        <c:axId val="9810797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78776"/>
        <c:crosses val="autoZero"/>
        <c:auto val="1"/>
        <c:lblAlgn val="ctr"/>
        <c:lblOffset val="100"/>
        <c:noMultiLvlLbl val="0"/>
      </c:catAx>
      <c:valAx>
        <c:axId val="98107877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810797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6D4-4AD3-9A09-D478A40C507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6D4-4AD3-9A09-D478A40C507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6D4-4AD3-9A09-D478A40C507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6D4-4AD3-9A09-D478A40C507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6D4-4AD3-9A09-D478A40C50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0.88400406207005511</c:v>
                </c:pt>
                <c:pt idx="1">
                  <c:v>0.69125680955737734</c:v>
                </c:pt>
                <c:pt idx="2">
                  <c:v>0.8513581030464149</c:v>
                </c:pt>
                <c:pt idx="3">
                  <c:v>0.93798583927255852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D4-4AD3-9A09-D478A40C507A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6D4-4AD3-9A09-D478A40C507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6D4-4AD3-9A09-D478A40C507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6D4-4AD3-9A09-D478A40C507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6D4-4AD3-9A09-D478A40C507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6D4-4AD3-9A09-D478A40C50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5.9764446695963806E-2</c:v>
                </c:pt>
                <c:pt idx="1">
                  <c:v>7.4007675751506588E-2</c:v>
                </c:pt>
                <c:pt idx="2">
                  <c:v>7.9877238566687547E-2</c:v>
                </c:pt>
                <c:pt idx="3">
                  <c:v>4.2509441046276429E-2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D4-4AD3-9A09-D478A40C507A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6D4-4AD3-9A09-D478A40C507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6D4-4AD3-9A09-D478A40C507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6D4-4AD3-9A09-D478A40C507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6D4-4AD3-9A09-D478A40C507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6D4-4AD3-9A09-D478A40C50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5.6231491233981107E-2</c:v>
                </c:pt>
                <c:pt idx="1">
                  <c:v>0.23473551469111606</c:v>
                </c:pt>
                <c:pt idx="2">
                  <c:v>6.8764658386897659E-2</c:v>
                </c:pt>
                <c:pt idx="3">
                  <c:v>1.9504719681164972E-2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D4-4AD3-9A09-D478A40C5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32856"/>
        <c:axId val="981033840"/>
      </c:barChart>
      <c:catAx>
        <c:axId val="9810328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33840"/>
        <c:crosses val="autoZero"/>
        <c:auto val="1"/>
        <c:lblAlgn val="ctr"/>
        <c:lblOffset val="100"/>
        <c:noMultiLvlLbl val="0"/>
      </c:catAx>
      <c:valAx>
        <c:axId val="98103384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9810328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General</c:formatCode>
                <c:ptCount val="9"/>
                <c:pt idx="0" formatCode="#,##0">
                  <c:v>4336.0436482432215</c:v>
                </c:pt>
                <c:pt idx="1">
                  <c:v>0</c:v>
                </c:pt>
                <c:pt idx="2">
                  <c:v>0</c:v>
                </c:pt>
                <c:pt idx="3" formatCode="#,##0">
                  <c:v>927.10108629493288</c:v>
                </c:pt>
                <c:pt idx="4" formatCode="#,##0">
                  <c:v>804.86542796564299</c:v>
                </c:pt>
                <c:pt idx="5" formatCode="#,##0">
                  <c:v>811.73000343611091</c:v>
                </c:pt>
                <c:pt idx="6">
                  <c:v>0</c:v>
                </c:pt>
                <c:pt idx="7" formatCode="#,##0">
                  <c:v>276.46058790144832</c:v>
                </c:pt>
                <c:pt idx="8" formatCode="#,##0">
                  <c:v>12.55683752914152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85-407F-868D-69A4F079894F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General</c:formatCode>
                <c:ptCount val="9"/>
                <c:pt idx="0" formatCode="#,##0">
                  <c:v>196.40964835446601</c:v>
                </c:pt>
                <c:pt idx="1">
                  <c:v>0</c:v>
                </c:pt>
                <c:pt idx="2">
                  <c:v>0</c:v>
                </c:pt>
                <c:pt idx="3" formatCode="#,##0">
                  <c:v>47.670108831756195</c:v>
                </c:pt>
                <c:pt idx="4" formatCode="#,##0">
                  <c:v>45.551367997094005</c:v>
                </c:pt>
                <c:pt idx="5" formatCode="#,##0">
                  <c:v>55.780835662108608</c:v>
                </c:pt>
                <c:pt idx="6">
                  <c:v>0</c:v>
                </c:pt>
                <c:pt idx="7" formatCode="#,##0">
                  <c:v>21.570313756086399</c:v>
                </c:pt>
                <c:pt idx="8" formatCode="#,##0">
                  <c:v>0.64470417162591986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85-407F-868D-69A4F079894F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General</c:formatCode>
                <c:ptCount val="9"/>
                <c:pt idx="0" formatCode="#,##0">
                  <c:v>287.27521053054198</c:v>
                </c:pt>
                <c:pt idx="1">
                  <c:v>0</c:v>
                </c:pt>
                <c:pt idx="2">
                  <c:v>0</c:v>
                </c:pt>
                <c:pt idx="3" formatCode="#,##0">
                  <c:v>78.232596639720811</c:v>
                </c:pt>
                <c:pt idx="4" formatCode="#,##0">
                  <c:v>73.898867117517</c:v>
                </c:pt>
                <c:pt idx="5" formatCode="#,##0">
                  <c:v>59.083166081734397</c:v>
                </c:pt>
                <c:pt idx="6">
                  <c:v>0</c:v>
                </c:pt>
                <c:pt idx="7" formatCode="#,##0">
                  <c:v>31.909937412599298</c:v>
                </c:pt>
                <c:pt idx="8" formatCode="#,##0">
                  <c:v>0.58949783647256004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85-407F-868D-69A4F079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19408"/>
        <c:axId val="981020064"/>
      </c:barChart>
      <c:catAx>
        <c:axId val="9810194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20064"/>
        <c:crosses val="autoZero"/>
        <c:auto val="1"/>
        <c:lblAlgn val="ctr"/>
        <c:lblOffset val="100"/>
        <c:noMultiLvlLbl val="0"/>
      </c:catAx>
      <c:valAx>
        <c:axId val="98102006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810194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1F6-40BF-80CB-24B8F39EC29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1F6-40BF-80CB-24B8F39EC29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1F6-40BF-80CB-24B8F39EC2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General</c:formatCode>
                <c:ptCount val="9"/>
                <c:pt idx="0" formatCode="0%">
                  <c:v>0.89964479157495014</c:v>
                </c:pt>
                <c:pt idx="1">
                  <c:v>0</c:v>
                </c:pt>
                <c:pt idx="2">
                  <c:v>0</c:v>
                </c:pt>
                <c:pt idx="3" formatCode="0%">
                  <c:v>0.88043470834964832</c:v>
                </c:pt>
                <c:pt idx="4" formatCode="0%">
                  <c:v>0.87076900253259082</c:v>
                </c:pt>
                <c:pt idx="5" formatCode="0%">
                  <c:v>0.8760363210837574</c:v>
                </c:pt>
                <c:pt idx="6">
                  <c:v>0</c:v>
                </c:pt>
                <c:pt idx="7" formatCode="0%">
                  <c:v>0.83790957397269139</c:v>
                </c:pt>
                <c:pt idx="8" formatCode="0%">
                  <c:v>0.91050696325206237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F6-40BF-80CB-24B8F39EC295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1F6-40BF-80CB-24B8F39EC29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1F6-40BF-80CB-24B8F39EC29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1F6-40BF-80CB-24B8F39EC2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General</c:formatCode>
                <c:ptCount val="9"/>
                <c:pt idx="0" formatCode="0%">
                  <c:v>4.0751185064466226E-2</c:v>
                </c:pt>
                <c:pt idx="1">
                  <c:v>0</c:v>
                </c:pt>
                <c:pt idx="2">
                  <c:v>0</c:v>
                </c:pt>
                <c:pt idx="3" formatCode="0%">
                  <c:v>4.5270595608957652E-2</c:v>
                </c:pt>
                <c:pt idx="4" formatCode="0%">
                  <c:v>4.9281181544944777E-2</c:v>
                </c:pt>
                <c:pt idx="5" formatCode="0%">
                  <c:v>6.0199866770425964E-2</c:v>
                </c:pt>
                <c:pt idx="6">
                  <c:v>0</c:v>
                </c:pt>
                <c:pt idx="7" formatCode="0%">
                  <c:v>6.5376307512818366E-2</c:v>
                </c:pt>
                <c:pt idx="8" formatCode="0%">
                  <c:v>4.6748047519189734E-2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F6-40BF-80CB-24B8F39EC295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1F6-40BF-80CB-24B8F39EC29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1F6-40BF-80CB-24B8F39EC29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1F6-40BF-80CB-24B8F39EC2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General</c:formatCode>
                <c:ptCount val="9"/>
                <c:pt idx="0" formatCode="0%">
                  <c:v>5.9604023360583659E-2</c:v>
                </c:pt>
                <c:pt idx="1">
                  <c:v>0</c:v>
                </c:pt>
                <c:pt idx="2">
                  <c:v>0</c:v>
                </c:pt>
                <c:pt idx="3" formatCode="0%">
                  <c:v>7.4294696041394048E-2</c:v>
                </c:pt>
                <c:pt idx="4" formatCode="0%">
                  <c:v>7.9949815922464487E-2</c:v>
                </c:pt>
                <c:pt idx="5" formatCode="0%">
                  <c:v>6.3763812145816598E-2</c:v>
                </c:pt>
                <c:pt idx="6">
                  <c:v>0</c:v>
                </c:pt>
                <c:pt idx="7" formatCode="0%">
                  <c:v>9.6714118514490258E-2</c:v>
                </c:pt>
                <c:pt idx="8" formatCode="0%">
                  <c:v>4.2744989228747886E-2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F6-40BF-80CB-24B8F39EC2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4323456"/>
        <c:axId val="864327720"/>
      </c:barChart>
      <c:catAx>
        <c:axId val="8643234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27720"/>
        <c:crosses val="autoZero"/>
        <c:auto val="1"/>
        <c:lblAlgn val="ctr"/>
        <c:lblOffset val="100"/>
        <c:noMultiLvlLbl val="0"/>
      </c:catAx>
      <c:valAx>
        <c:axId val="86432772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643234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40640</xdr:rowOff>
    </xdr:from>
    <xdr:to>
      <xdr:col>4</xdr:col>
      <xdr:colOff>271780</xdr:colOff>
      <xdr:row>50</xdr:row>
      <xdr:rowOff>43180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1148080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132080</xdr:colOff>
      <xdr:row>12</xdr:row>
      <xdr:rowOff>66040</xdr:rowOff>
    </xdr:from>
    <xdr:to>
      <xdr:col>8</xdr:col>
      <xdr:colOff>1021080</xdr:colOff>
      <xdr:row>32</xdr:row>
      <xdr:rowOff>104140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942340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3"/>
  <sheetViews>
    <sheetView tabSelected="1" workbookViewId="0"/>
  </sheetViews>
  <sheetFormatPr baseColWidth="10" defaultColWidth="11.44140625" defaultRowHeight="14.4" x14ac:dyDescent="0.3"/>
  <cols>
    <col min="1" max="1" width="37.6640625" style="29" customWidth="1"/>
    <col min="2" max="2" width="57.6640625" style="29" customWidth="1"/>
    <col min="3" max="16384" width="11.44140625" style="30"/>
  </cols>
  <sheetData>
    <row r="1" spans="1:2" ht="18" x14ac:dyDescent="0.3">
      <c r="A1" s="28" t="s">
        <v>54</v>
      </c>
    </row>
    <row r="2" spans="1:2" ht="18" x14ac:dyDescent="0.3">
      <c r="A2" s="28" t="s">
        <v>55</v>
      </c>
    </row>
    <row r="4" spans="1:2" ht="13.8" x14ac:dyDescent="0.3">
      <c r="A4" s="55" t="s">
        <v>123</v>
      </c>
      <c r="B4" s="56"/>
    </row>
    <row r="5" spans="1:2" ht="13.8" x14ac:dyDescent="0.3">
      <c r="A5" s="57"/>
      <c r="B5" s="58"/>
    </row>
    <row r="6" spans="1:2" x14ac:dyDescent="0.3">
      <c r="A6" s="31" t="s">
        <v>56</v>
      </c>
      <c r="B6" s="32" t="s">
        <v>57</v>
      </c>
    </row>
    <row r="7" spans="1:2" x14ac:dyDescent="0.3">
      <c r="A7" s="33"/>
      <c r="B7" s="34"/>
    </row>
    <row r="8" spans="1:2" x14ac:dyDescent="0.3">
      <c r="A8" s="31" t="s">
        <v>58</v>
      </c>
      <c r="B8" s="32" t="s">
        <v>124</v>
      </c>
    </row>
    <row r="9" spans="1:2" x14ac:dyDescent="0.3">
      <c r="A9" s="35" t="s">
        <v>59</v>
      </c>
      <c r="B9" s="36">
        <v>86</v>
      </c>
    </row>
    <row r="10" spans="1:2" x14ac:dyDescent="0.3">
      <c r="A10" s="33"/>
      <c r="B10" s="34"/>
    </row>
    <row r="11" spans="1:2" x14ac:dyDescent="0.3">
      <c r="A11" s="31" t="s">
        <v>60</v>
      </c>
      <c r="B11" s="37"/>
    </row>
    <row r="12" spans="1:2" x14ac:dyDescent="0.3">
      <c r="A12" s="35" t="s">
        <v>61</v>
      </c>
      <c r="B12" s="54">
        <v>70</v>
      </c>
    </row>
    <row r="13" spans="1:2" x14ac:dyDescent="0.3">
      <c r="A13" s="33"/>
      <c r="B13" s="38"/>
    </row>
    <row r="14" spans="1:2" ht="28.8" x14ac:dyDescent="0.3">
      <c r="A14" s="31" t="s">
        <v>8</v>
      </c>
      <c r="B14" s="37" t="s">
        <v>125</v>
      </c>
    </row>
    <row r="15" spans="1:2" x14ac:dyDescent="0.3">
      <c r="A15" s="33"/>
      <c r="B15" s="38"/>
    </row>
    <row r="16" spans="1:2" ht="28.8" x14ac:dyDescent="0.3">
      <c r="A16" s="39" t="s">
        <v>62</v>
      </c>
      <c r="B16" s="40" t="s">
        <v>126</v>
      </c>
    </row>
    <row r="17" spans="1:2" x14ac:dyDescent="0.3">
      <c r="A17" s="39"/>
      <c r="B17" s="40"/>
    </row>
    <row r="18" spans="1:2" x14ac:dyDescent="0.3">
      <c r="A18" s="39"/>
      <c r="B18" s="40"/>
    </row>
    <row r="19" spans="1:2" x14ac:dyDescent="0.3">
      <c r="A19" s="39"/>
      <c r="B19" s="40"/>
    </row>
    <row r="20" spans="1:2" x14ac:dyDescent="0.3">
      <c r="A20" s="39"/>
      <c r="B20" s="40"/>
    </row>
    <row r="21" spans="1:2" x14ac:dyDescent="0.3">
      <c r="A21" s="33"/>
      <c r="B21" s="34"/>
    </row>
    <row r="23" spans="1:2" ht="17.100000000000001" customHeight="1" x14ac:dyDescent="0.3">
      <c r="A23" s="41" t="s">
        <v>63</v>
      </c>
    </row>
    <row r="24" spans="1:2" ht="15" customHeight="1" x14ac:dyDescent="0.3">
      <c r="A24" s="42" t="s">
        <v>64</v>
      </c>
    </row>
    <row r="25" spans="1:2" ht="15" customHeight="1" x14ac:dyDescent="0.3">
      <c r="A25" s="42" t="s">
        <v>65</v>
      </c>
    </row>
    <row r="26" spans="1:2" ht="15" customHeight="1" x14ac:dyDescent="0.3">
      <c r="A26" s="42" t="s">
        <v>66</v>
      </c>
    </row>
    <row r="27" spans="1:2" ht="15" customHeight="1" x14ac:dyDescent="0.3">
      <c r="A27" s="42" t="s">
        <v>67</v>
      </c>
    </row>
    <row r="28" spans="1:2" ht="15" customHeight="1" x14ac:dyDescent="0.3">
      <c r="A28" s="42" t="s">
        <v>68</v>
      </c>
    </row>
    <row r="29" spans="1:2" ht="15" customHeight="1" x14ac:dyDescent="0.3">
      <c r="A29" s="42" t="s">
        <v>69</v>
      </c>
    </row>
    <row r="30" spans="1:2" ht="15" customHeight="1" x14ac:dyDescent="0.3">
      <c r="A30" s="42" t="s">
        <v>70</v>
      </c>
    </row>
    <row r="31" spans="1:2" x14ac:dyDescent="0.3">
      <c r="A31" s="42"/>
    </row>
    <row r="32" spans="1:2" x14ac:dyDescent="0.3">
      <c r="A32" s="42"/>
    </row>
    <row r="33" spans="1:1" x14ac:dyDescent="0.3">
      <c r="A33" s="42"/>
    </row>
    <row r="34" spans="1:1" x14ac:dyDescent="0.3">
      <c r="A34" s="43" t="s">
        <v>55</v>
      </c>
    </row>
    <row r="35" spans="1:1" x14ac:dyDescent="0.3">
      <c r="A35" s="43" t="s">
        <v>71</v>
      </c>
    </row>
    <row r="36" spans="1:1" x14ac:dyDescent="0.3">
      <c r="A36" s="43" t="s">
        <v>72</v>
      </c>
    </row>
    <row r="37" spans="1:1" x14ac:dyDescent="0.3">
      <c r="A37" s="43"/>
    </row>
    <row r="38" spans="1:1" x14ac:dyDescent="0.3">
      <c r="A38" s="43" t="s">
        <v>73</v>
      </c>
    </row>
    <row r="39" spans="1:1" x14ac:dyDescent="0.3">
      <c r="A39" s="43" t="s">
        <v>54</v>
      </c>
    </row>
    <row r="40" spans="1:1" x14ac:dyDescent="0.3">
      <c r="A40" s="43" t="s">
        <v>74</v>
      </c>
    </row>
    <row r="41" spans="1:1" x14ac:dyDescent="0.3">
      <c r="A41" s="44" t="s">
        <v>75</v>
      </c>
    </row>
    <row r="42" spans="1:1" x14ac:dyDescent="0.3">
      <c r="A42" s="43"/>
    </row>
    <row r="43" spans="1:1" x14ac:dyDescent="0.3">
      <c r="A43" s="43" t="s">
        <v>76</v>
      </c>
    </row>
  </sheetData>
  <mergeCells count="1">
    <mergeCell ref="A4:B5"/>
  </mergeCells>
  <hyperlinks>
    <hyperlink ref="A41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9"/>
  <sheetViews>
    <sheetView workbookViewId="0">
      <selection sqref="A1:A2"/>
    </sheetView>
  </sheetViews>
  <sheetFormatPr baseColWidth="10" defaultColWidth="11.44140625" defaultRowHeight="14.4" x14ac:dyDescent="0.3"/>
  <cols>
    <col min="1" max="1" width="50.6640625" style="53" customWidth="1"/>
    <col min="2" max="2" width="70.6640625" style="53" customWidth="1"/>
    <col min="3" max="16384" width="11.44140625" style="45"/>
  </cols>
  <sheetData>
    <row r="1" spans="1:2" x14ac:dyDescent="0.3">
      <c r="A1" s="59" t="s">
        <v>77</v>
      </c>
      <c r="B1" s="59" t="s">
        <v>78</v>
      </c>
    </row>
    <row r="2" spans="1:2" x14ac:dyDescent="0.3">
      <c r="A2" s="60"/>
      <c r="B2" s="60"/>
    </row>
    <row r="3" spans="1:2" x14ac:dyDescent="0.3">
      <c r="A3" s="46" t="s">
        <v>20</v>
      </c>
      <c r="B3" s="47" t="s">
        <v>79</v>
      </c>
    </row>
    <row r="4" spans="1:2" x14ac:dyDescent="0.3">
      <c r="A4" s="48" t="s">
        <v>26</v>
      </c>
      <c r="B4" s="49" t="s">
        <v>80</v>
      </c>
    </row>
    <row r="5" spans="1:2" x14ac:dyDescent="0.3">
      <c r="A5" s="48" t="s">
        <v>0</v>
      </c>
      <c r="B5" s="49" t="s">
        <v>81</v>
      </c>
    </row>
    <row r="6" spans="1:2" ht="28.8" x14ac:dyDescent="0.3">
      <c r="A6" s="48" t="s">
        <v>27</v>
      </c>
      <c r="B6" s="49" t="s">
        <v>82</v>
      </c>
    </row>
    <row r="7" spans="1:2" x14ac:dyDescent="0.3">
      <c r="A7" s="48" t="s">
        <v>21</v>
      </c>
      <c r="B7" s="49" t="s">
        <v>83</v>
      </c>
    </row>
    <row r="8" spans="1:2" ht="28.8" x14ac:dyDescent="0.3">
      <c r="A8" s="48" t="s">
        <v>22</v>
      </c>
      <c r="B8" s="49" t="s">
        <v>84</v>
      </c>
    </row>
    <row r="9" spans="1:2" ht="43.2" x14ac:dyDescent="0.3">
      <c r="A9" s="48" t="s">
        <v>23</v>
      </c>
      <c r="B9" s="49" t="s">
        <v>85</v>
      </c>
    </row>
    <row r="10" spans="1:2" ht="16.2" x14ac:dyDescent="0.3">
      <c r="A10" s="48" t="s">
        <v>86</v>
      </c>
      <c r="B10" s="49" t="s">
        <v>87</v>
      </c>
    </row>
    <row r="11" spans="1:2" ht="43.2" x14ac:dyDescent="0.3">
      <c r="A11" s="48" t="s">
        <v>24</v>
      </c>
      <c r="B11" s="49" t="s">
        <v>88</v>
      </c>
    </row>
    <row r="12" spans="1:2" ht="16.2" x14ac:dyDescent="0.3">
      <c r="A12" s="48" t="s">
        <v>89</v>
      </c>
      <c r="B12" s="50" t="s">
        <v>90</v>
      </c>
    </row>
    <row r="13" spans="1:2" ht="16.2" x14ac:dyDescent="0.3">
      <c r="A13" s="48" t="s">
        <v>91</v>
      </c>
      <c r="B13" s="50" t="s">
        <v>92</v>
      </c>
    </row>
    <row r="14" spans="1:2" x14ac:dyDescent="0.3">
      <c r="A14" s="48" t="s">
        <v>28</v>
      </c>
      <c r="B14" s="50" t="s">
        <v>93</v>
      </c>
    </row>
    <row r="15" spans="1:2" x14ac:dyDescent="0.3">
      <c r="A15" s="48" t="s">
        <v>29</v>
      </c>
      <c r="B15" s="50" t="s">
        <v>94</v>
      </c>
    </row>
    <row r="16" spans="1:2" x14ac:dyDescent="0.3">
      <c r="A16" s="48" t="s">
        <v>30</v>
      </c>
      <c r="B16" s="50" t="s">
        <v>95</v>
      </c>
    </row>
    <row r="17" spans="1:2" ht="28.8" x14ac:dyDescent="0.3">
      <c r="A17" s="48" t="s">
        <v>31</v>
      </c>
      <c r="B17" s="50" t="s">
        <v>96</v>
      </c>
    </row>
    <row r="18" spans="1:2" x14ac:dyDescent="0.3">
      <c r="A18" s="48" t="s">
        <v>32</v>
      </c>
      <c r="B18" s="50" t="s">
        <v>97</v>
      </c>
    </row>
    <row r="19" spans="1:2" x14ac:dyDescent="0.3">
      <c r="A19" s="48" t="s">
        <v>33</v>
      </c>
      <c r="B19" s="50" t="s">
        <v>98</v>
      </c>
    </row>
    <row r="20" spans="1:2" ht="28.8" x14ac:dyDescent="0.3">
      <c r="A20" s="48" t="s">
        <v>34</v>
      </c>
      <c r="B20" s="50" t="s">
        <v>99</v>
      </c>
    </row>
    <row r="21" spans="1:2" x14ac:dyDescent="0.3">
      <c r="A21" s="48" t="s">
        <v>35</v>
      </c>
      <c r="B21" s="50" t="s">
        <v>100</v>
      </c>
    </row>
    <row r="22" spans="1:2" ht="16.2" x14ac:dyDescent="0.3">
      <c r="A22" s="48" t="s">
        <v>101</v>
      </c>
      <c r="B22" s="50" t="s">
        <v>102</v>
      </c>
    </row>
    <row r="23" spans="1:2" ht="43.2" x14ac:dyDescent="0.3">
      <c r="A23" s="48" t="s">
        <v>103</v>
      </c>
      <c r="B23" s="50" t="s">
        <v>104</v>
      </c>
    </row>
    <row r="24" spans="1:2" x14ac:dyDescent="0.3">
      <c r="A24" s="48" t="s">
        <v>36</v>
      </c>
      <c r="B24" s="50" t="s">
        <v>105</v>
      </c>
    </row>
    <row r="25" spans="1:2" x14ac:dyDescent="0.3">
      <c r="A25" s="48" t="s">
        <v>37</v>
      </c>
      <c r="B25" s="50" t="s">
        <v>106</v>
      </c>
    </row>
    <row r="26" spans="1:2" x14ac:dyDescent="0.3">
      <c r="A26" s="48" t="s">
        <v>38</v>
      </c>
      <c r="B26" s="50" t="s">
        <v>107</v>
      </c>
    </row>
    <row r="27" spans="1:2" x14ac:dyDescent="0.3">
      <c r="A27" s="48" t="s">
        <v>39</v>
      </c>
      <c r="B27" s="50" t="s">
        <v>108</v>
      </c>
    </row>
    <row r="28" spans="1:2" x14ac:dyDescent="0.3">
      <c r="A28" s="48" t="s">
        <v>40</v>
      </c>
      <c r="B28" s="50" t="s">
        <v>109</v>
      </c>
    </row>
    <row r="29" spans="1:2" x14ac:dyDescent="0.3">
      <c r="A29" s="48" t="s">
        <v>41</v>
      </c>
      <c r="B29" s="50" t="s">
        <v>110</v>
      </c>
    </row>
    <row r="30" spans="1:2" x14ac:dyDescent="0.3">
      <c r="A30" s="48" t="s">
        <v>42</v>
      </c>
      <c r="B30" s="50" t="s">
        <v>111</v>
      </c>
    </row>
    <row r="31" spans="1:2" x14ac:dyDescent="0.3">
      <c r="A31" s="48" t="s">
        <v>43</v>
      </c>
      <c r="B31" s="50" t="s">
        <v>112</v>
      </c>
    </row>
    <row r="32" spans="1:2" x14ac:dyDescent="0.3">
      <c r="A32" s="48" t="s">
        <v>44</v>
      </c>
      <c r="B32" s="50" t="s">
        <v>113</v>
      </c>
    </row>
    <row r="33" spans="1:2" x14ac:dyDescent="0.3">
      <c r="A33" s="48" t="s">
        <v>45</v>
      </c>
      <c r="B33" s="50" t="s">
        <v>114</v>
      </c>
    </row>
    <row r="34" spans="1:2" x14ac:dyDescent="0.3">
      <c r="A34" s="48" t="s">
        <v>46</v>
      </c>
      <c r="B34" s="50" t="s">
        <v>115</v>
      </c>
    </row>
    <row r="35" spans="1:2" x14ac:dyDescent="0.3">
      <c r="A35" s="48" t="s">
        <v>47</v>
      </c>
      <c r="B35" s="50" t="s">
        <v>116</v>
      </c>
    </row>
    <row r="36" spans="1:2" x14ac:dyDescent="0.3">
      <c r="A36" s="48" t="s">
        <v>48</v>
      </c>
      <c r="B36" s="50" t="s">
        <v>117</v>
      </c>
    </row>
    <row r="37" spans="1:2" ht="28.8" x14ac:dyDescent="0.3">
      <c r="A37" s="48" t="s">
        <v>49</v>
      </c>
      <c r="B37" s="50" t="s">
        <v>118</v>
      </c>
    </row>
    <row r="38" spans="1:2" x14ac:dyDescent="0.3">
      <c r="A38" s="48" t="s">
        <v>119</v>
      </c>
      <c r="B38" s="50" t="s">
        <v>120</v>
      </c>
    </row>
    <row r="39" spans="1:2" x14ac:dyDescent="0.3">
      <c r="A39" s="51" t="s">
        <v>121</v>
      </c>
      <c r="B39" s="52" t="s">
        <v>122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20</v>
      </c>
      <c r="B1" s="2" t="s">
        <v>0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</v>
      </c>
      <c r="C2" s="6">
        <v>4134.2135640844399</v>
      </c>
      <c r="D2" s="7">
        <f t="shared" ref="D2:D10" si="0">C2/$C$11</f>
        <v>0.51246088790791955</v>
      </c>
      <c r="E2" s="6">
        <v>244574</v>
      </c>
      <c r="F2" s="6">
        <v>30753</v>
      </c>
      <c r="G2" s="6">
        <f>(C2*10000)/E2</f>
        <v>169.03732874649143</v>
      </c>
      <c r="H2" s="6">
        <f>(C2*10000)/F2</f>
        <v>1344.3285416331544</v>
      </c>
      <c r="I2" s="6">
        <f>(C2*10000)/(E2+F2)</f>
        <v>150.15648897799488</v>
      </c>
    </row>
    <row r="3" spans="1:9" ht="15" customHeight="1" x14ac:dyDescent="0.3">
      <c r="A3" s="8">
        <v>12</v>
      </c>
      <c r="B3" s="8" t="s">
        <v>2</v>
      </c>
      <c r="C3" s="9">
        <v>1192.0933364427001</v>
      </c>
      <c r="D3" s="10">
        <f t="shared" si="0"/>
        <v>0.14776721139171001</v>
      </c>
      <c r="E3" s="9">
        <v>2890</v>
      </c>
      <c r="F3" s="9">
        <v>69529</v>
      </c>
      <c r="G3" s="9">
        <f t="shared" ref="G3:G10" si="1">(C3*10000)/E3</f>
        <v>4124.8904375179936</v>
      </c>
      <c r="H3" s="9">
        <f t="shared" ref="H3:H10" si="2">(C3*10000)/F3</f>
        <v>171.45267966498872</v>
      </c>
      <c r="I3" s="9">
        <f t="shared" ref="I3:I10" si="3">(C3*10000)/(E3+F3)</f>
        <v>164.6105768434665</v>
      </c>
    </row>
    <row r="4" spans="1:9" ht="15" customHeight="1" x14ac:dyDescent="0.3">
      <c r="A4" s="8">
        <v>13</v>
      </c>
      <c r="B4" s="8" t="s">
        <v>3</v>
      </c>
      <c r="C4" s="9">
        <v>120.14439200069599</v>
      </c>
      <c r="D4" s="10">
        <f t="shared" si="0"/>
        <v>1.4892627303221793E-2</v>
      </c>
      <c r="E4" s="9">
        <v>4985</v>
      </c>
      <c r="F4" s="9">
        <v>3662</v>
      </c>
      <c r="G4" s="9">
        <f t="shared" si="1"/>
        <v>241.01181945977129</v>
      </c>
      <c r="H4" s="9">
        <f t="shared" si="2"/>
        <v>328.08408520124522</v>
      </c>
      <c r="I4" s="9">
        <f t="shared" si="3"/>
        <v>138.94343934392967</v>
      </c>
    </row>
    <row r="5" spans="1:9" ht="15" customHeight="1" x14ac:dyDescent="0.3">
      <c r="A5" s="8">
        <v>14</v>
      </c>
      <c r="B5" s="8" t="s">
        <v>4</v>
      </c>
      <c r="C5" s="9">
        <v>534.63731025468201</v>
      </c>
      <c r="D5" s="10">
        <f t="shared" si="0"/>
        <v>6.627154269484184E-2</v>
      </c>
      <c r="E5" s="9">
        <v>31143</v>
      </c>
      <c r="F5" s="9">
        <v>18339</v>
      </c>
      <c r="G5" s="9">
        <f t="shared" si="1"/>
        <v>171.67174333066245</v>
      </c>
      <c r="H5" s="9">
        <f t="shared" si="2"/>
        <v>291.53024170057364</v>
      </c>
      <c r="I5" s="9">
        <f t="shared" si="3"/>
        <v>108.04682718052666</v>
      </c>
    </row>
    <row r="6" spans="1:9" ht="15" customHeight="1" x14ac:dyDescent="0.3">
      <c r="A6" s="8">
        <v>15</v>
      </c>
      <c r="B6" s="8" t="s">
        <v>5</v>
      </c>
      <c r="C6" s="9">
        <v>1034.7755054152601</v>
      </c>
      <c r="D6" s="10">
        <f t="shared" si="0"/>
        <v>0.12826671048086175</v>
      </c>
      <c r="E6" s="9">
        <v>3762</v>
      </c>
      <c r="F6" s="9">
        <v>25596</v>
      </c>
      <c r="G6" s="9">
        <f t="shared" si="1"/>
        <v>2750.5994295993091</v>
      </c>
      <c r="H6" s="9">
        <f t="shared" si="2"/>
        <v>404.27234935742308</v>
      </c>
      <c r="I6" s="9">
        <f t="shared" si="3"/>
        <v>352.46798331468767</v>
      </c>
    </row>
    <row r="7" spans="1:9" ht="15" customHeight="1" x14ac:dyDescent="0.3">
      <c r="A7" s="8">
        <v>16</v>
      </c>
      <c r="B7" s="8" t="s">
        <v>6</v>
      </c>
      <c r="C7" s="9">
        <v>3.4974945731906302</v>
      </c>
      <c r="D7" s="10">
        <f t="shared" si="0"/>
        <v>4.3353570071973975E-4</v>
      </c>
      <c r="E7" s="9">
        <v>9</v>
      </c>
      <c r="F7" s="9">
        <v>122</v>
      </c>
      <c r="G7" s="9">
        <f t="shared" si="1"/>
        <v>3886.1050813229222</v>
      </c>
      <c r="H7" s="9">
        <f t="shared" si="2"/>
        <v>286.67988304841231</v>
      </c>
      <c r="I7" s="9">
        <f t="shared" si="3"/>
        <v>266.98431856417022</v>
      </c>
    </row>
    <row r="8" spans="1:9" ht="15" customHeight="1" x14ac:dyDescent="0.3">
      <c r="A8" s="8">
        <v>17</v>
      </c>
      <c r="B8" s="8" t="s">
        <v>7</v>
      </c>
      <c r="C8" s="9">
        <v>31.8459766576951</v>
      </c>
      <c r="D8" s="10">
        <f t="shared" si="0"/>
        <v>3.9475022809837557E-3</v>
      </c>
      <c r="E8" s="9">
        <v>195</v>
      </c>
      <c r="F8" s="9">
        <v>305</v>
      </c>
      <c r="G8" s="9">
        <f t="shared" si="1"/>
        <v>1633.1270080869283</v>
      </c>
      <c r="H8" s="9">
        <f t="shared" si="2"/>
        <v>1044.1303822195116</v>
      </c>
      <c r="I8" s="9">
        <f t="shared" si="3"/>
        <v>636.91953315390208</v>
      </c>
    </row>
    <row r="9" spans="1:9" ht="15" customHeight="1" x14ac:dyDescent="0.3">
      <c r="A9" s="8">
        <v>18</v>
      </c>
      <c r="B9" s="8" t="s">
        <v>8</v>
      </c>
      <c r="C9" s="9">
        <v>960.54038952182611</v>
      </c>
      <c r="D9" s="10">
        <f t="shared" si="0"/>
        <v>0.11906481686433751</v>
      </c>
      <c r="E9" s="9">
        <v>299</v>
      </c>
      <c r="F9" s="9">
        <v>184</v>
      </c>
      <c r="G9" s="9">
        <f t="shared" si="1"/>
        <v>32125.096639525957</v>
      </c>
      <c r="H9" s="9">
        <f t="shared" si="2"/>
        <v>52203.282039229678</v>
      </c>
      <c r="I9" s="9">
        <f t="shared" si="3"/>
        <v>19886.964586373211</v>
      </c>
    </row>
    <row r="10" spans="1:9" ht="15" customHeight="1" x14ac:dyDescent="0.3">
      <c r="A10" s="8">
        <v>19</v>
      </c>
      <c r="B10" s="8" t="s">
        <v>9</v>
      </c>
      <c r="C10" s="9">
        <v>55.625876811739396</v>
      </c>
      <c r="D10" s="10">
        <f t="shared" si="0"/>
        <v>6.8951653754039822E-3</v>
      </c>
      <c r="E10" s="9">
        <v>40</v>
      </c>
      <c r="F10" s="9">
        <v>313</v>
      </c>
      <c r="G10" s="9">
        <f t="shared" si="1"/>
        <v>13906.469202934848</v>
      </c>
      <c r="H10" s="9">
        <f t="shared" si="2"/>
        <v>1777.18456267538</v>
      </c>
      <c r="I10" s="9">
        <f t="shared" si="3"/>
        <v>1575.8038756866683</v>
      </c>
    </row>
    <row r="11" spans="1:9" ht="15" customHeight="1" x14ac:dyDescent="0.25">
      <c r="A11" s="61"/>
      <c r="B11" s="61"/>
      <c r="C11" s="11">
        <f>SUM(C2:C10)</f>
        <v>8067.3738457622303</v>
      </c>
      <c r="D11" s="12"/>
      <c r="E11" s="11">
        <f>SUM(E2:E10)</f>
        <v>287897</v>
      </c>
      <c r="F11" s="11">
        <f>SUM(F2:F10)</f>
        <v>148803</v>
      </c>
      <c r="G11" s="11">
        <f>(C11*10000)/E11</f>
        <v>280.21736404902555</v>
      </c>
      <c r="H11" s="11">
        <f>(C11*10000)/F11</f>
        <v>542.15129034779068</v>
      </c>
      <c r="I11" s="11">
        <f>(C11*10000)/(E11+F11)</f>
        <v>184.73491746650402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26</v>
      </c>
      <c r="B1" s="2" t="s">
        <v>27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11</v>
      </c>
      <c r="C2" s="6">
        <v>4819.7285071282295</v>
      </c>
      <c r="D2" s="7">
        <f>C2/$C$11</f>
        <v>0.59743462981575157</v>
      </c>
      <c r="E2" s="6">
        <v>197897</v>
      </c>
      <c r="F2" s="6">
        <v>117100</v>
      </c>
      <c r="G2" s="6">
        <f>(C2*10000)/E2</f>
        <v>243.54732548387443</v>
      </c>
      <c r="H2" s="6">
        <f>(C2*10000)/F2</f>
        <v>411.59082042085652</v>
      </c>
      <c r="I2" s="6">
        <f>(C2*10000)/(E2+F2)</f>
        <v>153.00871142037002</v>
      </c>
    </row>
    <row r="3" spans="1:9" ht="15" customHeight="1" x14ac:dyDescent="0.3">
      <c r="A3" s="8">
        <v>12</v>
      </c>
      <c r="B3" s="8" t="s">
        <v>12</v>
      </c>
      <c r="C3" s="13" t="s">
        <v>53</v>
      </c>
      <c r="D3" s="13" t="s">
        <v>53</v>
      </c>
      <c r="E3" s="13" t="s">
        <v>53</v>
      </c>
      <c r="F3" s="13" t="s">
        <v>53</v>
      </c>
      <c r="G3" s="13" t="s">
        <v>53</v>
      </c>
      <c r="H3" s="13" t="s">
        <v>53</v>
      </c>
      <c r="I3" s="13" t="s">
        <v>53</v>
      </c>
    </row>
    <row r="4" spans="1:9" ht="15" customHeight="1" x14ac:dyDescent="0.3">
      <c r="A4" s="8">
        <v>13</v>
      </c>
      <c r="B4" s="8" t="s">
        <v>13</v>
      </c>
      <c r="C4" s="13" t="s">
        <v>53</v>
      </c>
      <c r="D4" s="13" t="s">
        <v>53</v>
      </c>
      <c r="E4" s="13" t="s">
        <v>53</v>
      </c>
      <c r="F4" s="13" t="s">
        <v>53</v>
      </c>
      <c r="G4" s="13" t="s">
        <v>53</v>
      </c>
      <c r="H4" s="13" t="s">
        <v>53</v>
      </c>
      <c r="I4" s="13" t="s">
        <v>53</v>
      </c>
    </row>
    <row r="5" spans="1:9" ht="15" customHeight="1" x14ac:dyDescent="0.3">
      <c r="A5" s="8">
        <v>21</v>
      </c>
      <c r="B5" s="8" t="s">
        <v>14</v>
      </c>
      <c r="C5" s="9">
        <v>1053.0037917664099</v>
      </c>
      <c r="D5" s="10">
        <f>C5/$C$11</f>
        <v>0.13052621731662417</v>
      </c>
      <c r="E5" s="9">
        <v>33184</v>
      </c>
      <c r="F5" s="9">
        <v>16456</v>
      </c>
      <c r="G5" s="9">
        <f t="shared" ref="G5:G10" si="0">(C5*10000)/E5</f>
        <v>317.32274342044661</v>
      </c>
      <c r="H5" s="9">
        <f t="shared" ref="H5:H10" si="1">(C5*10000)/F5</f>
        <v>639.8904908643716</v>
      </c>
      <c r="I5" s="9">
        <f t="shared" ref="I5:I10" si="2">(C5*10000)/(E5+F5)</f>
        <v>212.12808053312045</v>
      </c>
    </row>
    <row r="6" spans="1:9" ht="15" customHeight="1" x14ac:dyDescent="0.3">
      <c r="A6" s="8">
        <v>22</v>
      </c>
      <c r="B6" s="8" t="s">
        <v>15</v>
      </c>
      <c r="C6" s="9">
        <v>924.31566308025401</v>
      </c>
      <c r="D6" s="10">
        <f>C6/$C$11</f>
        <v>0.11457454194536869</v>
      </c>
      <c r="E6" s="9">
        <v>27897</v>
      </c>
      <c r="F6" s="9">
        <v>7971</v>
      </c>
      <c r="G6" s="9">
        <f t="shared" si="0"/>
        <v>331.33156363775817</v>
      </c>
      <c r="H6" s="9">
        <f t="shared" si="1"/>
        <v>1159.5981220427225</v>
      </c>
      <c r="I6" s="9">
        <f t="shared" si="2"/>
        <v>257.69924809865449</v>
      </c>
    </row>
    <row r="7" spans="1:9" ht="15" customHeight="1" x14ac:dyDescent="0.3">
      <c r="A7" s="8">
        <v>23</v>
      </c>
      <c r="B7" s="8" t="s">
        <v>16</v>
      </c>
      <c r="C7" s="9">
        <v>926.59400517995391</v>
      </c>
      <c r="D7" s="10">
        <f>C7/$C$11</f>
        <v>0.1148569562902669</v>
      </c>
      <c r="E7" s="9">
        <v>22918</v>
      </c>
      <c r="F7" s="9">
        <v>5118</v>
      </c>
      <c r="G7" s="9">
        <f t="shared" si="0"/>
        <v>404.30840613489568</v>
      </c>
      <c r="H7" s="9">
        <f t="shared" si="1"/>
        <v>1810.4611277451229</v>
      </c>
      <c r="I7" s="9">
        <f t="shared" si="2"/>
        <v>330.50149992151302</v>
      </c>
    </row>
    <row r="8" spans="1:9" ht="15" customHeight="1" x14ac:dyDescent="0.3">
      <c r="A8" s="8">
        <v>31</v>
      </c>
      <c r="B8" s="8" t="s">
        <v>17</v>
      </c>
      <c r="C8" s="13" t="s">
        <v>53</v>
      </c>
      <c r="D8" s="13" t="s">
        <v>53</v>
      </c>
      <c r="E8" s="13" t="s">
        <v>53</v>
      </c>
      <c r="F8" s="13" t="s">
        <v>53</v>
      </c>
      <c r="G8" s="13" t="s">
        <v>53</v>
      </c>
      <c r="H8" s="13" t="s">
        <v>53</v>
      </c>
      <c r="I8" s="13" t="s">
        <v>53</v>
      </c>
    </row>
    <row r="9" spans="1:9" ht="15" customHeight="1" x14ac:dyDescent="0.3">
      <c r="A9" s="8">
        <v>32</v>
      </c>
      <c r="B9" s="8" t="s">
        <v>18</v>
      </c>
      <c r="C9" s="9">
        <v>329.94083907013402</v>
      </c>
      <c r="D9" s="10">
        <f>C9/$C$11</f>
        <v>4.0898171496471729E-2</v>
      </c>
      <c r="E9" s="9">
        <v>5788</v>
      </c>
      <c r="F9" s="9">
        <v>2126</v>
      </c>
      <c r="G9" s="9">
        <f t="shared" si="0"/>
        <v>570.0429147721735</v>
      </c>
      <c r="H9" s="9">
        <f t="shared" si="1"/>
        <v>1551.9324509413641</v>
      </c>
      <c r="I9" s="9">
        <f t="shared" si="2"/>
        <v>416.90780777120801</v>
      </c>
    </row>
    <row r="10" spans="1:9" ht="15" customHeight="1" x14ac:dyDescent="0.3">
      <c r="A10" s="8">
        <v>33</v>
      </c>
      <c r="B10" s="8" t="s">
        <v>19</v>
      </c>
      <c r="C10" s="9">
        <v>13.79103953724</v>
      </c>
      <c r="D10" s="10">
        <f>C10/$C$11</f>
        <v>1.7094831355168212E-3</v>
      </c>
      <c r="E10" s="9">
        <v>213</v>
      </c>
      <c r="F10" s="9">
        <v>32</v>
      </c>
      <c r="G10" s="9">
        <f t="shared" si="0"/>
        <v>647.46664494084507</v>
      </c>
      <c r="H10" s="9">
        <f t="shared" si="1"/>
        <v>4309.6998553875001</v>
      </c>
      <c r="I10" s="9">
        <f t="shared" si="2"/>
        <v>562.8995729485714</v>
      </c>
    </row>
    <row r="11" spans="1:9" ht="15" customHeight="1" x14ac:dyDescent="0.25">
      <c r="A11" s="61"/>
      <c r="B11" s="61"/>
      <c r="C11" s="11">
        <f>SUM(C2:C10)</f>
        <v>8067.3738457622221</v>
      </c>
      <c r="D11" s="12"/>
      <c r="E11" s="11">
        <f>SUM(E2:E10)</f>
        <v>287897</v>
      </c>
      <c r="F11" s="11">
        <f>SUM(F2:F10)</f>
        <v>148803</v>
      </c>
      <c r="G11" s="11">
        <f>(C11*10000)/E11</f>
        <v>280.21736404902521</v>
      </c>
      <c r="H11" s="11">
        <f>(C11*10000)/F11</f>
        <v>542.15129034779011</v>
      </c>
      <c r="I11" s="11">
        <f>(C11*10000)/(E11+F11)</f>
        <v>184.73491746650382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20</v>
      </c>
      <c r="B1" s="2" t="s">
        <v>0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</v>
      </c>
      <c r="C2" s="14">
        <v>232.47299378821998</v>
      </c>
      <c r="D2" s="14">
        <v>479.55197996867503</v>
      </c>
      <c r="E2" s="14">
        <v>3654.661584115765</v>
      </c>
      <c r="F2" s="14">
        <v>247.07898618045505</v>
      </c>
      <c r="G2" s="14">
        <v>232.47299378821998</v>
      </c>
      <c r="H2" s="15">
        <f>E2/SUM($E2:$G2)</f>
        <v>0.88400406207005511</v>
      </c>
      <c r="I2" s="15">
        <f t="shared" ref="I2:J2" si="0">F2/SUM($E2:$G2)</f>
        <v>5.9764446695963806E-2</v>
      </c>
      <c r="J2" s="15">
        <f t="shared" si="0"/>
        <v>5.6231491233981107E-2</v>
      </c>
    </row>
    <row r="3" spans="1:10" ht="15" customHeight="1" x14ac:dyDescent="0.3">
      <c r="A3" s="8">
        <v>12</v>
      </c>
      <c r="B3" s="8" t="s">
        <v>2</v>
      </c>
      <c r="C3" s="16">
        <v>279.826642889727</v>
      </c>
      <c r="D3" s="16">
        <v>368.05069999871</v>
      </c>
      <c r="E3" s="16">
        <v>824.04263644399009</v>
      </c>
      <c r="F3" s="16">
        <v>88.224057108983004</v>
      </c>
      <c r="G3" s="16">
        <v>279.826642889727</v>
      </c>
      <c r="H3" s="17">
        <f t="shared" ref="H3:H11" si="1">E3/SUM($E3:$G3)</f>
        <v>0.69125680955737734</v>
      </c>
      <c r="I3" s="17">
        <f t="shared" ref="I3:I11" si="2">F3/SUM($E3:$G3)</f>
        <v>7.4007675751506588E-2</v>
      </c>
      <c r="J3" s="17">
        <f t="shared" ref="J3:J11" si="3">G3/SUM($E3:$G3)</f>
        <v>0.23473551469111606</v>
      </c>
    </row>
    <row r="4" spans="1:10" ht="15" customHeight="1" x14ac:dyDescent="0.3">
      <c r="A4" s="8">
        <v>13</v>
      </c>
      <c r="B4" s="8" t="s">
        <v>3</v>
      </c>
      <c r="C4" s="16">
        <v>8.2616880730293794</v>
      </c>
      <c r="D4" s="16">
        <v>17.858490335318599</v>
      </c>
      <c r="E4" s="16">
        <v>102.28590166537739</v>
      </c>
      <c r="F4" s="16">
        <v>9.59680226228922</v>
      </c>
      <c r="G4" s="16">
        <v>8.2616880730293794</v>
      </c>
      <c r="H4" s="17">
        <f t="shared" si="1"/>
        <v>0.8513581030464149</v>
      </c>
      <c r="I4" s="17">
        <f t="shared" si="2"/>
        <v>7.9877238566687547E-2</v>
      </c>
      <c r="J4" s="17">
        <f t="shared" si="3"/>
        <v>6.8764658386897659E-2</v>
      </c>
    </row>
    <row r="5" spans="1:10" ht="15" customHeight="1" x14ac:dyDescent="0.3">
      <c r="A5" s="8">
        <v>14</v>
      </c>
      <c r="B5" s="8" t="s">
        <v>4</v>
      </c>
      <c r="C5" s="16">
        <v>10.427950867609599</v>
      </c>
      <c r="D5" s="16">
        <v>33.155084089020804</v>
      </c>
      <c r="E5" s="16">
        <v>501.48222616566119</v>
      </c>
      <c r="F5" s="16">
        <v>22.727133221411204</v>
      </c>
      <c r="G5" s="16">
        <v>10.427950867609599</v>
      </c>
      <c r="H5" s="17">
        <f t="shared" si="1"/>
        <v>0.93798583927255852</v>
      </c>
      <c r="I5" s="17">
        <f t="shared" si="2"/>
        <v>4.2509441046276429E-2</v>
      </c>
      <c r="J5" s="17">
        <f t="shared" si="3"/>
        <v>1.9504719681164972E-2</v>
      </c>
    </row>
    <row r="6" spans="1:10" ht="15" customHeight="1" x14ac:dyDescent="0.3">
      <c r="A6" s="8">
        <v>15</v>
      </c>
      <c r="B6" s="8" t="s">
        <v>5</v>
      </c>
      <c r="C6" s="13" t="s">
        <v>53</v>
      </c>
      <c r="D6" s="13" t="s">
        <v>53</v>
      </c>
      <c r="E6" s="16">
        <v>1034.7755054152601</v>
      </c>
      <c r="F6" s="13" t="s">
        <v>53</v>
      </c>
      <c r="G6" s="13" t="s">
        <v>53</v>
      </c>
      <c r="H6" s="13" t="s">
        <v>53</v>
      </c>
      <c r="I6" s="13" t="s">
        <v>53</v>
      </c>
      <c r="J6" s="13" t="s">
        <v>53</v>
      </c>
    </row>
    <row r="7" spans="1:10" ht="15" customHeight="1" x14ac:dyDescent="0.3">
      <c r="A7" s="8">
        <v>16</v>
      </c>
      <c r="B7" s="8" t="s">
        <v>6</v>
      </c>
      <c r="C7" s="13" t="s">
        <v>53</v>
      </c>
      <c r="D7" s="13" t="s">
        <v>53</v>
      </c>
      <c r="E7" s="16">
        <v>3.4974945731906302</v>
      </c>
      <c r="F7" s="13" t="s">
        <v>53</v>
      </c>
      <c r="G7" s="13" t="s">
        <v>53</v>
      </c>
      <c r="H7" s="13" t="s">
        <v>53</v>
      </c>
      <c r="I7" s="13" t="s">
        <v>53</v>
      </c>
      <c r="J7" s="13" t="s">
        <v>53</v>
      </c>
    </row>
    <row r="8" spans="1:10" ht="15" customHeight="1" x14ac:dyDescent="0.3">
      <c r="A8" s="8">
        <v>17</v>
      </c>
      <c r="B8" s="8" t="s">
        <v>7</v>
      </c>
      <c r="C8" s="13" t="s">
        <v>53</v>
      </c>
      <c r="D8" s="13" t="s">
        <v>53</v>
      </c>
      <c r="E8" s="16">
        <v>31.8459766576951</v>
      </c>
      <c r="F8" s="13" t="s">
        <v>53</v>
      </c>
      <c r="G8" s="13" t="s">
        <v>53</v>
      </c>
      <c r="H8" s="13" t="s">
        <v>53</v>
      </c>
      <c r="I8" s="13" t="s">
        <v>53</v>
      </c>
      <c r="J8" s="13" t="s">
        <v>53</v>
      </c>
    </row>
    <row r="9" spans="1:10" ht="15" customHeight="1" x14ac:dyDescent="0.3">
      <c r="A9" s="8">
        <v>18</v>
      </c>
      <c r="B9" s="8" t="s">
        <v>8</v>
      </c>
      <c r="C9" s="13" t="s">
        <v>53</v>
      </c>
      <c r="D9" s="13" t="s">
        <v>53</v>
      </c>
      <c r="E9" s="16">
        <v>960.54038952182611</v>
      </c>
      <c r="F9" s="13" t="s">
        <v>53</v>
      </c>
      <c r="G9" s="13" t="s">
        <v>53</v>
      </c>
      <c r="H9" s="13" t="s">
        <v>53</v>
      </c>
      <c r="I9" s="13" t="s">
        <v>53</v>
      </c>
      <c r="J9" s="13" t="s">
        <v>53</v>
      </c>
    </row>
    <row r="10" spans="1:10" ht="15" customHeight="1" x14ac:dyDescent="0.3">
      <c r="A10" s="8">
        <v>19</v>
      </c>
      <c r="B10" s="8" t="s">
        <v>9</v>
      </c>
      <c r="C10" s="13" t="s">
        <v>53</v>
      </c>
      <c r="D10" s="13" t="s">
        <v>53</v>
      </c>
      <c r="E10" s="16">
        <v>55.625876811739396</v>
      </c>
      <c r="F10" s="13" t="s">
        <v>53</v>
      </c>
      <c r="G10" s="13" t="s">
        <v>53</v>
      </c>
      <c r="H10" s="13" t="s">
        <v>53</v>
      </c>
      <c r="I10" s="13" t="s">
        <v>53</v>
      </c>
      <c r="J10" s="13" t="s">
        <v>53</v>
      </c>
    </row>
    <row r="11" spans="1:10" ht="15" customHeight="1" x14ac:dyDescent="0.25">
      <c r="A11" s="61"/>
      <c r="B11" s="61"/>
      <c r="C11" s="11">
        <f>SUM(C2:C10)</f>
        <v>530.98927561858602</v>
      </c>
      <c r="D11" s="11">
        <f t="shared" ref="D11:G11" si="4">SUM(D2:D10)</f>
        <v>898.6162543917244</v>
      </c>
      <c r="E11" s="11">
        <f t="shared" si="4"/>
        <v>7168.7575913705059</v>
      </c>
      <c r="F11" s="11">
        <f t="shared" si="4"/>
        <v>367.62697877313843</v>
      </c>
      <c r="G11" s="11">
        <f t="shared" si="4"/>
        <v>530.98927561858602</v>
      </c>
      <c r="H11" s="18">
        <f t="shared" si="1"/>
        <v>0.88861105589351541</v>
      </c>
      <c r="I11" s="18">
        <f t="shared" si="2"/>
        <v>4.5569597467737519E-2</v>
      </c>
      <c r="J11" s="18">
        <f t="shared" si="3"/>
        <v>6.5819346638747042E-2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10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11</v>
      </c>
      <c r="C2" s="14">
        <v>287.27521053054198</v>
      </c>
      <c r="D2" s="14">
        <v>483.684858885008</v>
      </c>
      <c r="E2" s="14">
        <v>4336.0436482432215</v>
      </c>
      <c r="F2" s="14">
        <v>196.40964835446601</v>
      </c>
      <c r="G2" s="14">
        <v>287.27521053054198</v>
      </c>
      <c r="H2" s="15">
        <f>E2/SUM($E2:$G2)</f>
        <v>0.89964479157495014</v>
      </c>
      <c r="I2" s="15">
        <f t="shared" ref="I2:J2" si="0">F2/SUM($E2:$G2)</f>
        <v>4.0751185064466226E-2</v>
      </c>
      <c r="J2" s="15">
        <f t="shared" si="0"/>
        <v>5.9604023360583659E-2</v>
      </c>
    </row>
    <row r="3" spans="1:10" ht="15" customHeight="1" x14ac:dyDescent="0.3">
      <c r="A3" s="8">
        <v>12</v>
      </c>
      <c r="B3" s="8" t="s">
        <v>12</v>
      </c>
      <c r="C3" s="13" t="s">
        <v>53</v>
      </c>
      <c r="D3" s="13" t="s">
        <v>53</v>
      </c>
      <c r="E3" s="13" t="s">
        <v>53</v>
      </c>
      <c r="F3" s="13" t="s">
        <v>53</v>
      </c>
      <c r="G3" s="13" t="s">
        <v>53</v>
      </c>
      <c r="H3" s="13" t="s">
        <v>53</v>
      </c>
      <c r="I3" s="13" t="s">
        <v>53</v>
      </c>
      <c r="J3" s="13" t="s">
        <v>53</v>
      </c>
    </row>
    <row r="4" spans="1:10" ht="15" customHeight="1" x14ac:dyDescent="0.3">
      <c r="A4" s="8">
        <v>13</v>
      </c>
      <c r="B4" s="8" t="s">
        <v>13</v>
      </c>
      <c r="C4" s="13" t="s">
        <v>53</v>
      </c>
      <c r="D4" s="13" t="s">
        <v>53</v>
      </c>
      <c r="E4" s="13" t="s">
        <v>53</v>
      </c>
      <c r="F4" s="13" t="s">
        <v>53</v>
      </c>
      <c r="G4" s="13" t="s">
        <v>53</v>
      </c>
      <c r="H4" s="13" t="s">
        <v>53</v>
      </c>
      <c r="I4" s="13" t="s">
        <v>53</v>
      </c>
      <c r="J4" s="13" t="s">
        <v>53</v>
      </c>
    </row>
    <row r="5" spans="1:10" ht="15" customHeight="1" x14ac:dyDescent="0.3">
      <c r="A5" s="8">
        <v>21</v>
      </c>
      <c r="B5" s="8" t="s">
        <v>14</v>
      </c>
      <c r="C5" s="16">
        <v>78.232596639720811</v>
      </c>
      <c r="D5" s="16">
        <v>125.90270547147701</v>
      </c>
      <c r="E5" s="16">
        <v>927.10108629493288</v>
      </c>
      <c r="F5" s="16">
        <v>47.670108831756195</v>
      </c>
      <c r="G5" s="16">
        <v>78.232596639720811</v>
      </c>
      <c r="H5" s="17">
        <f t="shared" ref="H5:H11" si="1">E5/SUM($E5:$G5)</f>
        <v>0.88043470834964832</v>
      </c>
      <c r="I5" s="17">
        <f t="shared" ref="I5:I11" si="2">F5/SUM($E5:$G5)</f>
        <v>4.5270595608957652E-2</v>
      </c>
      <c r="J5" s="17">
        <f t="shared" ref="J5:J11" si="3">G5/SUM($E5:$G5)</f>
        <v>7.4294696041394048E-2</v>
      </c>
    </row>
    <row r="6" spans="1:10" ht="15" customHeight="1" x14ac:dyDescent="0.3">
      <c r="A6" s="8">
        <v>22</v>
      </c>
      <c r="B6" s="8" t="s">
        <v>15</v>
      </c>
      <c r="C6" s="16">
        <v>73.898867117517</v>
      </c>
      <c r="D6" s="16">
        <v>119.450235114611</v>
      </c>
      <c r="E6" s="16">
        <v>804.86542796564299</v>
      </c>
      <c r="F6" s="16">
        <v>45.551367997094005</v>
      </c>
      <c r="G6" s="16">
        <v>73.898867117517</v>
      </c>
      <c r="H6" s="17">
        <f t="shared" si="1"/>
        <v>0.87076900253259082</v>
      </c>
      <c r="I6" s="17">
        <f t="shared" si="2"/>
        <v>4.9281181544944777E-2</v>
      </c>
      <c r="J6" s="17">
        <f t="shared" si="3"/>
        <v>7.9949815922464487E-2</v>
      </c>
    </row>
    <row r="7" spans="1:10" ht="15" customHeight="1" x14ac:dyDescent="0.3">
      <c r="A7" s="8">
        <v>23</v>
      </c>
      <c r="B7" s="8" t="s">
        <v>16</v>
      </c>
      <c r="C7" s="16">
        <v>59.083166081734397</v>
      </c>
      <c r="D7" s="16">
        <v>114.864001743843</v>
      </c>
      <c r="E7" s="16">
        <v>811.73000343611091</v>
      </c>
      <c r="F7" s="16">
        <v>55.780835662108608</v>
      </c>
      <c r="G7" s="16">
        <v>59.083166081734397</v>
      </c>
      <c r="H7" s="17">
        <f t="shared" si="1"/>
        <v>0.8760363210837574</v>
      </c>
      <c r="I7" s="17">
        <f t="shared" si="2"/>
        <v>6.0199866770425964E-2</v>
      </c>
      <c r="J7" s="17">
        <f t="shared" si="3"/>
        <v>6.3763812145816598E-2</v>
      </c>
    </row>
    <row r="8" spans="1:10" ht="15" customHeight="1" x14ac:dyDescent="0.3">
      <c r="A8" s="8">
        <v>31</v>
      </c>
      <c r="B8" s="8" t="s">
        <v>17</v>
      </c>
      <c r="C8" s="13" t="s">
        <v>53</v>
      </c>
      <c r="D8" s="13" t="s">
        <v>53</v>
      </c>
      <c r="E8" s="13" t="s">
        <v>53</v>
      </c>
      <c r="F8" s="13" t="s">
        <v>53</v>
      </c>
      <c r="G8" s="13" t="s">
        <v>53</v>
      </c>
      <c r="H8" s="13" t="s">
        <v>53</v>
      </c>
      <c r="I8" s="13" t="s">
        <v>53</v>
      </c>
      <c r="J8" s="13" t="s">
        <v>53</v>
      </c>
    </row>
    <row r="9" spans="1:10" ht="15" customHeight="1" x14ac:dyDescent="0.3">
      <c r="A9" s="8">
        <v>32</v>
      </c>
      <c r="B9" s="8" t="s">
        <v>18</v>
      </c>
      <c r="C9" s="16">
        <v>31.909937412599298</v>
      </c>
      <c r="D9" s="16">
        <v>53.480251168685697</v>
      </c>
      <c r="E9" s="16">
        <v>276.46058790144832</v>
      </c>
      <c r="F9" s="16">
        <v>21.570313756086399</v>
      </c>
      <c r="G9" s="16">
        <v>31.909937412599298</v>
      </c>
      <c r="H9" s="17">
        <f t="shared" si="1"/>
        <v>0.83790957397269139</v>
      </c>
      <c r="I9" s="17">
        <f t="shared" si="2"/>
        <v>6.5376307512818366E-2</v>
      </c>
      <c r="J9" s="17">
        <f t="shared" si="3"/>
        <v>9.6714118514490258E-2</v>
      </c>
    </row>
    <row r="10" spans="1:10" ht="15" customHeight="1" x14ac:dyDescent="0.3">
      <c r="A10" s="8">
        <v>33</v>
      </c>
      <c r="B10" s="8" t="s">
        <v>19</v>
      </c>
      <c r="C10" s="16">
        <v>0.58949783647256004</v>
      </c>
      <c r="D10" s="16">
        <v>1.2342020080984799</v>
      </c>
      <c r="E10" s="16">
        <v>12.55683752914152</v>
      </c>
      <c r="F10" s="16">
        <v>0.64470417162591986</v>
      </c>
      <c r="G10" s="16">
        <v>0.58949783647256004</v>
      </c>
      <c r="H10" s="17">
        <f t="shared" si="1"/>
        <v>0.91050696325206237</v>
      </c>
      <c r="I10" s="17">
        <f t="shared" si="2"/>
        <v>4.6748047519189734E-2</v>
      </c>
      <c r="J10" s="17">
        <f t="shared" si="3"/>
        <v>4.2744989228747886E-2</v>
      </c>
    </row>
    <row r="11" spans="1:10" ht="15" customHeight="1" x14ac:dyDescent="0.25">
      <c r="A11" s="61"/>
      <c r="B11" s="61"/>
      <c r="C11" s="11">
        <f>SUM(C2:C10)</f>
        <v>530.98927561858613</v>
      </c>
      <c r="D11" s="11">
        <f t="shared" ref="D11:G11" si="4">SUM(D2:D10)</f>
        <v>898.61625439172326</v>
      </c>
      <c r="E11" s="11">
        <f t="shared" si="4"/>
        <v>7168.7575913704977</v>
      </c>
      <c r="F11" s="11">
        <f t="shared" si="4"/>
        <v>367.62697877313713</v>
      </c>
      <c r="G11" s="11">
        <f t="shared" si="4"/>
        <v>530.98927561858613</v>
      </c>
      <c r="H11" s="18">
        <f t="shared" si="1"/>
        <v>0.88861105589351541</v>
      </c>
      <c r="I11" s="18">
        <f t="shared" si="2"/>
        <v>4.5569597467737408E-2</v>
      </c>
      <c r="J11" s="18">
        <f t="shared" si="3"/>
        <v>6.5819346638747125E-2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12" width="17.77734375" style="1" customWidth="1"/>
    <col min="13" max="16384" width="11.5546875" style="1"/>
  </cols>
  <sheetData>
    <row r="1" spans="1:12" ht="49.95" customHeight="1" x14ac:dyDescent="0.25">
      <c r="A1" s="2" t="s">
        <v>20</v>
      </c>
      <c r="B1" s="2" t="s">
        <v>0</v>
      </c>
      <c r="C1" s="2" t="s">
        <v>36</v>
      </c>
      <c r="D1" s="2" t="s">
        <v>37</v>
      </c>
      <c r="E1" s="2" t="s">
        <v>38</v>
      </c>
      <c r="F1" s="2" t="s">
        <v>39</v>
      </c>
      <c r="G1" s="2" t="s">
        <v>40</v>
      </c>
      <c r="H1" s="2" t="s">
        <v>41</v>
      </c>
      <c r="I1" s="2" t="s">
        <v>42</v>
      </c>
      <c r="J1" s="2" t="s">
        <v>43</v>
      </c>
      <c r="K1" s="2" t="s">
        <v>44</v>
      </c>
      <c r="L1" s="2" t="s">
        <v>45</v>
      </c>
    </row>
    <row r="2" spans="1:12" ht="15" customHeight="1" x14ac:dyDescent="0.3">
      <c r="A2" s="19">
        <v>11</v>
      </c>
      <c r="B2" s="19" t="s">
        <v>1</v>
      </c>
      <c r="C2" s="20">
        <v>311.90916210021402</v>
      </c>
      <c r="D2" s="20">
        <v>940.2133646641521</v>
      </c>
      <c r="E2" s="14">
        <v>1207.3557672934899</v>
      </c>
      <c r="F2" s="14">
        <v>1215.09832060963</v>
      </c>
      <c r="G2" s="14">
        <v>459.636949416937</v>
      </c>
      <c r="H2" s="15">
        <v>7.5445827184617273E-2</v>
      </c>
      <c r="I2" s="15">
        <v>0.22742254363252157</v>
      </c>
      <c r="J2" s="15">
        <v>0.2920400092008491</v>
      </c>
      <c r="K2" s="15">
        <v>0.29391280875416748</v>
      </c>
      <c r="L2" s="15">
        <v>0.11117881122784469</v>
      </c>
    </row>
    <row r="3" spans="1:12" ht="15" customHeight="1" x14ac:dyDescent="0.3">
      <c r="A3" s="21">
        <v>12</v>
      </c>
      <c r="B3" s="21" t="s">
        <v>2</v>
      </c>
      <c r="C3" s="22">
        <v>71.834204337310808</v>
      </c>
      <c r="D3" s="22">
        <v>247.17054067024003</v>
      </c>
      <c r="E3" s="16">
        <v>395.237346189265</v>
      </c>
      <c r="F3" s="16">
        <v>335.38874894098302</v>
      </c>
      <c r="G3" s="16">
        <v>142.462496304902</v>
      </c>
      <c r="H3" s="17">
        <v>6.0258875829026649E-2</v>
      </c>
      <c r="I3" s="17">
        <v>0.20734160079093814</v>
      </c>
      <c r="J3" s="17">
        <v>0.33154899377986952</v>
      </c>
      <c r="K3" s="17">
        <v>0.28134437018313435</v>
      </c>
      <c r="L3" s="17">
        <v>0.11950615941703117</v>
      </c>
    </row>
    <row r="4" spans="1:12" ht="15" customHeight="1" x14ac:dyDescent="0.3">
      <c r="A4" s="21">
        <v>13</v>
      </c>
      <c r="B4" s="21" t="s">
        <v>3</v>
      </c>
      <c r="C4" s="22">
        <v>15.6475510057089</v>
      </c>
      <c r="D4" s="22">
        <v>29.892523601670501</v>
      </c>
      <c r="E4" s="16">
        <v>27.6229242152003</v>
      </c>
      <c r="F4" s="16">
        <v>37.077012664187798</v>
      </c>
      <c r="G4" s="16">
        <v>9.9043805139291905</v>
      </c>
      <c r="H4" s="17">
        <v>0.13023954547639777</v>
      </c>
      <c r="I4" s="17">
        <v>0.24880498460133832</v>
      </c>
      <c r="J4" s="17">
        <v>0.22991438680750173</v>
      </c>
      <c r="K4" s="17">
        <v>0.30860377289996849</v>
      </c>
      <c r="L4" s="17">
        <v>8.2437310214793502E-2</v>
      </c>
    </row>
    <row r="5" spans="1:12" ht="15" customHeight="1" x14ac:dyDescent="0.3">
      <c r="A5" s="21">
        <v>14</v>
      </c>
      <c r="B5" s="21" t="s">
        <v>4</v>
      </c>
      <c r="C5" s="22">
        <v>52.309776676244297</v>
      </c>
      <c r="D5" s="22">
        <v>86.953762555065396</v>
      </c>
      <c r="E5" s="16">
        <v>117.46985452225999</v>
      </c>
      <c r="F5" s="16">
        <v>228.32436089558701</v>
      </c>
      <c r="G5" s="16">
        <v>49.579555605518998</v>
      </c>
      <c r="H5" s="17">
        <v>9.7841612758612792E-2</v>
      </c>
      <c r="I5" s="17">
        <v>0.16264065542609585</v>
      </c>
      <c r="J5" s="17">
        <v>0.21971877433376838</v>
      </c>
      <c r="K5" s="17">
        <v>0.42706402362159163</v>
      </c>
      <c r="L5" s="17">
        <v>9.2734933859931451E-2</v>
      </c>
    </row>
    <row r="6" spans="1:12" ht="15" customHeight="1" x14ac:dyDescent="0.3">
      <c r="A6" s="21">
        <v>15</v>
      </c>
      <c r="B6" s="21" t="s">
        <v>5</v>
      </c>
      <c r="C6" s="22">
        <v>71.928965040188004</v>
      </c>
      <c r="D6" s="22">
        <v>256.227974766317</v>
      </c>
      <c r="E6" s="16">
        <v>315.78302026934</v>
      </c>
      <c r="F6" s="16">
        <v>251.60089331516497</v>
      </c>
      <c r="G6" s="16">
        <v>139.234652024242</v>
      </c>
      <c r="H6" s="17">
        <v>6.9511661866525493E-2</v>
      </c>
      <c r="I6" s="17">
        <v>0.24761696950247539</v>
      </c>
      <c r="J6" s="17">
        <v>0.30517055981395436</v>
      </c>
      <c r="K6" s="17">
        <v>0.24314538950571543</v>
      </c>
      <c r="L6" s="17">
        <v>0.13455541931132936</v>
      </c>
    </row>
    <row r="7" spans="1:12" ht="15" customHeight="1" x14ac:dyDescent="0.3">
      <c r="A7" s="21">
        <v>16</v>
      </c>
      <c r="B7" s="21" t="s">
        <v>6</v>
      </c>
      <c r="C7" s="22">
        <v>0.55111223859130798</v>
      </c>
      <c r="D7" s="22">
        <v>0.57962772456623102</v>
      </c>
      <c r="E7" s="16">
        <v>0</v>
      </c>
      <c r="F7" s="16">
        <v>2.0602024455474899</v>
      </c>
      <c r="G7" s="16">
        <v>0.30655216448549599</v>
      </c>
      <c r="H7" s="17">
        <v>0.15757343637235899</v>
      </c>
      <c r="I7" s="17">
        <v>0.1657265543767453</v>
      </c>
      <c r="J7" s="17">
        <v>0</v>
      </c>
      <c r="K7" s="17">
        <v>0.58905093415716392</v>
      </c>
      <c r="L7" s="17">
        <v>8.7649075093731876E-2</v>
      </c>
    </row>
    <row r="8" spans="1:12" ht="15" customHeight="1" x14ac:dyDescent="0.3">
      <c r="A8" s="21">
        <v>17</v>
      </c>
      <c r="B8" s="21" t="s">
        <v>7</v>
      </c>
      <c r="C8" s="22">
        <v>3.2171045554268001</v>
      </c>
      <c r="D8" s="22">
        <v>2.3785810675800798</v>
      </c>
      <c r="E8" s="16">
        <v>1.3985150852883601</v>
      </c>
      <c r="F8" s="16">
        <v>4.1281245437586005</v>
      </c>
      <c r="G8" s="16">
        <v>20.723651405641398</v>
      </c>
      <c r="H8" s="17">
        <v>0.10102075342221986</v>
      </c>
      <c r="I8" s="17">
        <v>7.4690159235713732E-2</v>
      </c>
      <c r="J8" s="17">
        <v>4.3914969238364493E-2</v>
      </c>
      <c r="K8" s="17">
        <v>0.12962782043492715</v>
      </c>
      <c r="L8" s="17">
        <v>0.65074629766877479</v>
      </c>
    </row>
    <row r="9" spans="1:12" ht="15" customHeight="1" x14ac:dyDescent="0.3">
      <c r="A9" s="21">
        <v>18</v>
      </c>
      <c r="B9" s="21" t="s">
        <v>8</v>
      </c>
      <c r="C9" s="22">
        <v>92.352560746719504</v>
      </c>
      <c r="D9" s="22">
        <v>238.70870596157098</v>
      </c>
      <c r="E9" s="16">
        <v>271.77479422134797</v>
      </c>
      <c r="F9" s="16">
        <v>263.60279406410598</v>
      </c>
      <c r="G9" s="16">
        <v>94.101534528092699</v>
      </c>
      <c r="H9" s="17">
        <v>9.6146462714278125E-2</v>
      </c>
      <c r="I9" s="17">
        <v>0.24851501151388505</v>
      </c>
      <c r="J9" s="17">
        <v>0.28293947572224332</v>
      </c>
      <c r="K9" s="17">
        <v>0.27443176459797702</v>
      </c>
      <c r="L9" s="17">
        <v>9.7967285451616481E-2</v>
      </c>
    </row>
    <row r="10" spans="1:12" ht="15" customHeight="1" x14ac:dyDescent="0.3">
      <c r="A10" s="21">
        <v>19</v>
      </c>
      <c r="B10" s="21" t="s">
        <v>9</v>
      </c>
      <c r="C10" s="22">
        <v>0</v>
      </c>
      <c r="D10" s="22">
        <v>1.7713384797996901</v>
      </c>
      <c r="E10" s="16">
        <v>22.113134710915897</v>
      </c>
      <c r="F10" s="16">
        <v>17.114053194689401</v>
      </c>
      <c r="G10" s="16">
        <v>14.627350426330301</v>
      </c>
      <c r="H10" s="17">
        <v>0</v>
      </c>
      <c r="I10" s="17">
        <v>3.1843785326652038E-2</v>
      </c>
      <c r="J10" s="17">
        <v>0.39753323414132197</v>
      </c>
      <c r="K10" s="17">
        <v>0.30766352236768485</v>
      </c>
      <c r="L10" s="17">
        <v>0.26295945816434119</v>
      </c>
    </row>
    <row r="11" spans="1:12" ht="15" customHeight="1" x14ac:dyDescent="0.25">
      <c r="A11" s="61"/>
      <c r="B11" s="61"/>
      <c r="C11" s="23">
        <f t="shared" ref="C11:G11" si="0">SUM(C2:C10)</f>
        <v>619.75043670040361</v>
      </c>
      <c r="D11" s="23">
        <f t="shared" si="0"/>
        <v>1803.8964194909622</v>
      </c>
      <c r="E11" s="11">
        <f t="shared" si="0"/>
        <v>2358.7553565071075</v>
      </c>
      <c r="F11" s="11">
        <f t="shared" si="0"/>
        <v>2354.3945106736546</v>
      </c>
      <c r="G11" s="11">
        <f t="shared" si="0"/>
        <v>930.5771223900789</v>
      </c>
      <c r="H11" s="18">
        <v>7.682183180663664E-2</v>
      </c>
      <c r="I11" s="18">
        <v>0.22360392043050656</v>
      </c>
      <c r="J11" s="18">
        <v>0.29238205661513533</v>
      </c>
      <c r="K11" s="18">
        <v>0.29184150328057729</v>
      </c>
      <c r="L11" s="18">
        <v>0.11535068786714418</v>
      </c>
    </row>
    <row r="12" spans="1:12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xmlns:xlrd2="http://schemas.microsoft.com/office/spreadsheetml/2017/richdata2" ref="A2:F44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0.77734375" style="1" customWidth="1"/>
    <col min="5" max="6" width="15.77734375" style="1" customWidth="1"/>
    <col min="7" max="16384" width="11.5546875" style="1"/>
  </cols>
  <sheetData>
    <row r="1" spans="1:6" ht="49.95" customHeight="1" x14ac:dyDescent="0.25">
      <c r="A1" s="2" t="s">
        <v>20</v>
      </c>
      <c r="B1" s="2" t="s">
        <v>0</v>
      </c>
      <c r="C1" s="2" t="s">
        <v>46</v>
      </c>
      <c r="D1" s="2" t="s">
        <v>47</v>
      </c>
      <c r="E1" s="2" t="s">
        <v>48</v>
      </c>
      <c r="F1" s="2" t="s">
        <v>49</v>
      </c>
    </row>
    <row r="2" spans="1:6" ht="15" customHeight="1" x14ac:dyDescent="0.3">
      <c r="A2" s="5">
        <v>11</v>
      </c>
      <c r="B2" s="5" t="s">
        <v>1</v>
      </c>
      <c r="C2" s="14">
        <v>4131.366704</v>
      </c>
      <c r="D2" s="14">
        <v>4134.2135640844399</v>
      </c>
      <c r="E2" s="14">
        <f t="shared" ref="E2:E11" si="0">ROUND(D2,0)-ROUND(C2,0)</f>
        <v>3</v>
      </c>
      <c r="F2" s="25">
        <f t="shared" ref="F2:F11" si="1">D2/C2-1</f>
        <v>6.8908433659098378E-4</v>
      </c>
    </row>
    <row r="3" spans="1:6" ht="15" customHeight="1" x14ac:dyDescent="0.3">
      <c r="A3" s="8">
        <v>12</v>
      </c>
      <c r="B3" s="8" t="s">
        <v>2</v>
      </c>
      <c r="C3" s="16">
        <v>1204.028832</v>
      </c>
      <c r="D3" s="16">
        <v>1192.0933364427001</v>
      </c>
      <c r="E3" s="16">
        <f t="shared" si="0"/>
        <v>-12</v>
      </c>
      <c r="F3" s="26">
        <f t="shared" si="1"/>
        <v>-9.9129649058934399E-3</v>
      </c>
    </row>
    <row r="4" spans="1:6" ht="15" customHeight="1" x14ac:dyDescent="0.3">
      <c r="A4" s="8">
        <v>13</v>
      </c>
      <c r="B4" s="8" t="s">
        <v>3</v>
      </c>
      <c r="C4" s="16">
        <v>101.86031750000001</v>
      </c>
      <c r="D4" s="16">
        <v>120.14439200069599</v>
      </c>
      <c r="E4" s="16">
        <f t="shared" si="0"/>
        <v>18</v>
      </c>
      <c r="F4" s="26">
        <f t="shared" si="1"/>
        <v>0.17950144815419389</v>
      </c>
    </row>
    <row r="5" spans="1:6" ht="15" customHeight="1" x14ac:dyDescent="0.3">
      <c r="A5" s="8">
        <v>14</v>
      </c>
      <c r="B5" s="8" t="s">
        <v>4</v>
      </c>
      <c r="C5" s="16">
        <v>529.15983849999998</v>
      </c>
      <c r="D5" s="16">
        <v>534.63731025468201</v>
      </c>
      <c r="E5" s="16">
        <f t="shared" si="0"/>
        <v>6</v>
      </c>
      <c r="F5" s="26">
        <f t="shared" si="1"/>
        <v>1.0351261294146763E-2</v>
      </c>
    </row>
    <row r="6" spans="1:6" ht="15" customHeight="1" x14ac:dyDescent="0.3">
      <c r="A6" s="8">
        <v>15</v>
      </c>
      <c r="B6" s="8" t="s">
        <v>5</v>
      </c>
      <c r="C6" s="16">
        <v>1032.8368250000001</v>
      </c>
      <c r="D6" s="16">
        <v>1034.7755054152601</v>
      </c>
      <c r="E6" s="16">
        <f t="shared" si="0"/>
        <v>2</v>
      </c>
      <c r="F6" s="26">
        <f t="shared" si="1"/>
        <v>1.8770442419693278E-3</v>
      </c>
    </row>
    <row r="7" spans="1:6" ht="15" customHeight="1" x14ac:dyDescent="0.3">
      <c r="A7" s="8">
        <v>16</v>
      </c>
      <c r="B7" s="8" t="s">
        <v>6</v>
      </c>
      <c r="C7" s="16">
        <v>3.9191800290000001</v>
      </c>
      <c r="D7" s="16">
        <v>3.4974945731906302</v>
      </c>
      <c r="E7" s="16">
        <f t="shared" si="0"/>
        <v>-1</v>
      </c>
      <c r="F7" s="26">
        <f t="shared" si="1"/>
        <v>-0.10759532674924488</v>
      </c>
    </row>
    <row r="8" spans="1:6" ht="15" customHeight="1" x14ac:dyDescent="0.3">
      <c r="A8" s="8">
        <v>17</v>
      </c>
      <c r="B8" s="8" t="s">
        <v>7</v>
      </c>
      <c r="C8" s="16">
        <v>31.854282419999997</v>
      </c>
      <c r="D8" s="16">
        <v>31.8459766576951</v>
      </c>
      <c r="E8" s="16">
        <f t="shared" si="0"/>
        <v>0</v>
      </c>
      <c r="F8" s="26">
        <f t="shared" si="1"/>
        <v>-2.607424080500742E-4</v>
      </c>
    </row>
    <row r="9" spans="1:6" ht="15" customHeight="1" x14ac:dyDescent="0.3">
      <c r="A9" s="8">
        <v>18</v>
      </c>
      <c r="B9" s="8" t="s">
        <v>8</v>
      </c>
      <c r="C9" s="13" t="s">
        <v>53</v>
      </c>
      <c r="D9" s="16">
        <v>960.54038952182611</v>
      </c>
      <c r="E9" s="16">
        <v>960.54038952182611</v>
      </c>
      <c r="F9" s="26">
        <v>1</v>
      </c>
    </row>
    <row r="10" spans="1:6" ht="15" customHeight="1" x14ac:dyDescent="0.3">
      <c r="A10" s="8">
        <v>19</v>
      </c>
      <c r="B10" s="8" t="s">
        <v>9</v>
      </c>
      <c r="C10" s="16">
        <v>58.383840259999999</v>
      </c>
      <c r="D10" s="16">
        <v>55.625876811739396</v>
      </c>
      <c r="E10" s="16">
        <f t="shared" si="0"/>
        <v>-2</v>
      </c>
      <c r="F10" s="26">
        <f t="shared" si="1"/>
        <v>-4.7238472768810658E-2</v>
      </c>
    </row>
    <row r="11" spans="1:6" ht="15" customHeight="1" x14ac:dyDescent="0.25">
      <c r="A11" s="61"/>
      <c r="B11" s="61"/>
      <c r="C11" s="11">
        <f t="shared" ref="C11:D11" si="2">SUM(C2:C10)</f>
        <v>7093.4098197090007</v>
      </c>
      <c r="D11" s="11">
        <f t="shared" si="2"/>
        <v>8067.3738457622303</v>
      </c>
      <c r="E11" s="24">
        <f t="shared" si="0"/>
        <v>974</v>
      </c>
      <c r="F11" s="27">
        <f t="shared" si="1"/>
        <v>0.1373054780152525</v>
      </c>
    </row>
    <row r="12" spans="1:6" ht="15" customHeight="1" x14ac:dyDescent="0.25">
      <c r="A12" s="3" t="s">
        <v>25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Statistik_Gemtypen_BFS9</vt:lpstr>
      <vt:lpstr>Analyse_unüberbaut_Hauptnutzung</vt:lpstr>
      <vt:lpstr>Anal_unüb_Gemtypen_BFS9</vt:lpstr>
      <vt:lpstr>Analyse_Erschliessung_oeV</vt:lpstr>
      <vt:lpstr>Vergleich_2017_2022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Giezendanner Rolf ARE</dc:creator>
  <cp:lastModifiedBy>Giezendanner Rolf ARE</cp:lastModifiedBy>
  <dcterms:created xsi:type="dcterms:W3CDTF">2022-08-30T11:26:06Z</dcterms:created>
  <dcterms:modified xsi:type="dcterms:W3CDTF">2022-10-24T12:55:49Z</dcterms:modified>
</cp:coreProperties>
</file>