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9D0D9C4F-5820-45F8-BC41-300E68AAA8D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9" i="2"/>
  <c r="E2" i="2"/>
  <c r="E3" i="2"/>
  <c r="E4" i="2"/>
  <c r="E5" i="2"/>
  <c r="E6" i="2"/>
  <c r="E7" i="2"/>
  <c r="E9" i="2"/>
  <c r="C11" i="2"/>
  <c r="D11" i="2"/>
  <c r="F11" i="2" s="1"/>
  <c r="C11" i="3"/>
  <c r="D11" i="3"/>
  <c r="E11" i="3"/>
  <c r="F11" i="3"/>
  <c r="G11" i="3"/>
  <c r="I2" i="5"/>
  <c r="J2" i="5"/>
  <c r="H2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I2" i="8"/>
  <c r="H2" i="8"/>
  <c r="G2" i="8"/>
  <c r="F11" i="9"/>
  <c r="E11" i="9"/>
  <c r="C11" i="9"/>
  <c r="I3" i="9"/>
  <c r="I4" i="9"/>
  <c r="I5" i="9"/>
  <c r="I6" i="9"/>
  <c r="I7" i="9"/>
  <c r="I9" i="9"/>
  <c r="I2" i="9"/>
  <c r="H3" i="9"/>
  <c r="H4" i="9"/>
  <c r="H5" i="9"/>
  <c r="H6" i="9"/>
  <c r="H7" i="9"/>
  <c r="H9" i="9"/>
  <c r="H2" i="9"/>
  <c r="G3" i="9"/>
  <c r="G4" i="9"/>
  <c r="G5" i="9"/>
  <c r="G6" i="9"/>
  <c r="G7" i="9"/>
  <c r="G9" i="9"/>
  <c r="G2" i="9"/>
  <c r="E11" i="2" l="1"/>
  <c r="I11" i="5"/>
  <c r="H11" i="5"/>
  <c r="I11" i="7"/>
  <c r="H11" i="7"/>
  <c r="G11" i="8"/>
  <c r="H11" i="8"/>
  <c r="I11" i="8"/>
  <c r="D2" i="8"/>
  <c r="G11" i="9"/>
  <c r="H11" i="9"/>
  <c r="I11" i="9"/>
  <c r="D7" i="9"/>
  <c r="D2" i="9"/>
  <c r="D4" i="9"/>
  <c r="D6" i="9"/>
  <c r="D9" i="9"/>
  <c r="D3" i="9"/>
  <c r="D5" i="9"/>
</calcChain>
</file>

<file path=xl/sharedStrings.xml><?xml version="1.0" encoding="utf-8"?>
<sst xmlns="http://schemas.openxmlformats.org/spreadsheetml/2006/main" count="421" uniqueCount="127">
  <si>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</si>
  <si>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</si>
  <si>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</si>
  <si>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</si>
  <si>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</si>
  <si>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</si>
  <si>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</si>
  <si>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Verkehrszonen innerhalb der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</si>
  <si>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</si>
  <si>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</si>
  <si>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</si>
  <si>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</si>
  <si>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</si>
  <si>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</si>
  <si>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</si>
  <si>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</si>
  <si>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</si>
  <si>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</si>
  <si>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</si>
  <si>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</si>
  <si>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</si>
  <si>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</si>
  <si>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</si>
  <si>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</si>
  <si>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</si>
  <si>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</si>
  <si>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</si>
  <si>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</si>
  <si>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</si>
  <si>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</si>
  <si>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</si>
  <si>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</si>
  <si>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</si>
  <si>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</si>
  <si>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</si>
  <si>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</si>
  <si>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</si>
  <si>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</si>
  <si>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</si>
  <si>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</si>
  <si>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</si>
  <si>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</si>
  <si>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</si>
  <si>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</si>
  <si>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</si>
  <si>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</si>
  <si>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</si>
  <si>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</si>
  <si>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</si>
  <si>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</si>
  <si>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</si>
  <si>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</si>
  <si>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</si>
  <si>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</si>
  <si>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</si>
  <si>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</si>
  <si>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</si>
  <si>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</si>
  <si>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</si>
  <si>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</si>
  <si>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</si>
  <si>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</si>
  <si>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</si>
  <si>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</si>
  <si>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</si>
  <si>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</si>
  <si>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</si>
  <si>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</si>
  <si>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</si>
  <si>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</si>
  <si>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</si>
  <si>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</si>
  <si>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</si>
  <si>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</si>
  <si>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</si>
  <si>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</si>
  <si>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</si>
  <si>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</si>
  <si>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</si>
  <si>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</si>
  <si>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</si>
  <si>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</si>
  <si>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</si>
  <si>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</si>
  <si>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</si>
  <si>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</si>
  <si>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</si>
  <si>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</si>
  <si>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</si>
  <si>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</si>
  <si>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</si>
  <si>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</si>
  <si>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</si>
  <si>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</si>
  <si>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</si>
  <si>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</si>
  <si>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</si>
  <si>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</si>
  <si>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</si>
  <si>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</si>
  <si>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</si>
  <si>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</si>
  <si>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</si>
  <si>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</si>
  <si>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</si>
  <si>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</si>
  <si>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</si>
  <si>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</si>
  <si>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</si>
  <si>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</si>
  <si>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</si>
  <si>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</si>
  <si>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</si>
  <si>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</si>
  <si>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</si>
  <si>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</si>
  <si>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</si>
  <si>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</si>
  <si>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</si>
  <si>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</si>
  <si>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</si>
  <si>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</si>
  <si>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</si>
  <si>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BS</t>
  </si>
  <si>
    <t>ja</t>
  </si>
  <si>
    <t>Die Bahnareale sind den Verkehrszonen innerhalb der Bauzonen zugeordnet. Die Strassenflächen sind ausgeschnitten.</t>
  </si>
  <si>
    <t>Nicht alle Flächendifferenzen zwischen 2017 und 2022 sind mit einer nutzungsplanerischen (realen) Veränderung zu erklären. Aufgrund des grundlegenden Methodikwechsels zwischen 2017 und 2022 und der systematischen Zuordnung zu den MGDM-Klassen hat sich insbesondere bei den Zentrumszonen ein Differenz von einigen Hektaren ergeben (-28 ha)  &gt; siehe Blatt "Vergleich 2017_2022", Code_HN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</si>
</sst>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0" fontId="3" fillId="0" borderId="5" xfId="0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2" fillId="0" borderId="12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66-4529-BB2E-FAAE58C5A7F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66-4529-BB2E-FAAE58C5A7F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777.54397380608202</c:v>
                </c:pt>
                <c:pt idx="1">
                  <c:v>188.45057944297298</c:v>
                </c:pt>
                <c:pt idx="2">
                  <c:v>378.84177998150898</c:v>
                </c:pt>
                <c:pt idx="3">
                  <c:v>94.293172006768103</c:v>
                </c:pt>
                <c:pt idx="4">
                  <c:v>268.74032496288896</c:v>
                </c:pt>
                <c:pt idx="5">
                  <c:v>223.21580049560802</c:v>
                </c:pt>
                <c:pt idx="6" formatCode="General">
                  <c:v>0</c:v>
                </c:pt>
                <c:pt idx="7">
                  <c:v>171.464632545455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6-4529-BB2E-FAAE58C5A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18864"/>
        <c:axId val="864313616"/>
      </c:barChart>
      <c:catAx>
        <c:axId val="864318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13616"/>
        <c:crosses val="autoZero"/>
        <c:auto val="1"/>
        <c:lblAlgn val="ctr"/>
        <c:lblOffset val="100"/>
        <c:noMultiLvlLbl val="0"/>
      </c:catAx>
      <c:valAx>
        <c:axId val="864313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188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259.58851199244498</c:v>
                </c:pt>
                <c:pt idx="1">
                  <c:v>76.841853873370709</c:v>
                </c:pt>
                <c:pt idx="2">
                  <c:v>294.36215021201497</c:v>
                </c:pt>
                <c:pt idx="3">
                  <c:v>90.0819213670175</c:v>
                </c:pt>
                <c:pt idx="4">
                  <c:v>108.40453437686399</c:v>
                </c:pt>
                <c:pt idx="5">
                  <c:v>98.421298234842695</c:v>
                </c:pt>
                <c:pt idx="6" formatCode="General">
                  <c:v>0</c:v>
                </c:pt>
                <c:pt idx="7">
                  <c:v>78.770162004048899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E6-43BE-85C0-8F6AD14B1994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344.50296387956399</c:v>
                </c:pt>
                <c:pt idx="1">
                  <c:v>75.249126721592901</c:v>
                </c:pt>
                <c:pt idx="2">
                  <c:v>82.343865139733808</c:v>
                </c:pt>
                <c:pt idx="3">
                  <c:v>4.21125063975059</c:v>
                </c:pt>
                <c:pt idx="4">
                  <c:v>111.701481330939</c:v>
                </c:pt>
                <c:pt idx="5">
                  <c:v>81.995143946372295</c:v>
                </c:pt>
                <c:pt idx="6" formatCode="General">
                  <c:v>0</c:v>
                </c:pt>
                <c:pt idx="7">
                  <c:v>68.990701005295506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E6-43BE-85C0-8F6AD14B1994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141.95161052457999</c:v>
                </c:pt>
                <c:pt idx="1">
                  <c:v>27.4778402019843</c:v>
                </c:pt>
                <c:pt idx="2">
                  <c:v>2.13576462975325</c:v>
                </c:pt>
                <c:pt idx="3">
                  <c:v>0</c:v>
                </c:pt>
                <c:pt idx="4">
                  <c:v>40.499071701439298</c:v>
                </c:pt>
                <c:pt idx="5">
                  <c:v>40.469154541142302</c:v>
                </c:pt>
                <c:pt idx="6" formatCode="General">
                  <c:v>0</c:v>
                </c:pt>
                <c:pt idx="7">
                  <c:v>16.3369905392132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E6-43BE-85C0-8F6AD14B1994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31.322758338984301</c:v>
                </c:pt>
                <c:pt idx="1">
                  <c:v>8.8817586460244691</c:v>
                </c:pt>
                <c:pt idx="2">
                  <c:v>0</c:v>
                </c:pt>
                <c:pt idx="3">
                  <c:v>0</c:v>
                </c:pt>
                <c:pt idx="4">
                  <c:v>8.0571168861908511</c:v>
                </c:pt>
                <c:pt idx="5">
                  <c:v>2.3302037732550098</c:v>
                </c:pt>
                <c:pt idx="6" formatCode="General">
                  <c:v>0</c:v>
                </c:pt>
                <c:pt idx="7">
                  <c:v>7.3667789968941406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E6-43BE-85C0-8F6AD14B1994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0.178129070508103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7.8120667456267598E-2</c:v>
                </c:pt>
                <c:pt idx="5">
                  <c:v>0</c:v>
                </c:pt>
                <c:pt idx="6" formatCode="General">
                  <c:v>0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E6-43BE-85C0-8F6AD14B1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81904"/>
        <c:axId val="689584856"/>
      </c:barChart>
      <c:catAx>
        <c:axId val="689581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84856"/>
        <c:crosses val="autoZero"/>
        <c:auto val="1"/>
        <c:lblAlgn val="ctr"/>
        <c:lblOffset val="100"/>
        <c:noMultiLvlLbl val="0"/>
      </c:catAx>
      <c:valAx>
        <c:axId val="6895848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58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C9-432A-99DD-B775114A2CD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C9-432A-99DD-B775114A2C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0.33385701740026097</c:v>
                </c:pt>
                <c:pt idx="1">
                  <c:v>0.4077559968268713</c:v>
                </c:pt>
                <c:pt idx="2">
                  <c:v>0.77700550933529033</c:v>
                </c:pt>
                <c:pt idx="3">
                  <c:v>0.95533875305999549</c:v>
                </c:pt>
                <c:pt idx="4">
                  <c:v>0.40338023105328041</c:v>
                </c:pt>
                <c:pt idx="5">
                  <c:v>0.44092442388180014</c:v>
                </c:pt>
                <c:pt idx="6" formatCode="General">
                  <c:v>0</c:v>
                </c:pt>
                <c:pt idx="7">
                  <c:v>0.45939597475396887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9-432A-99DD-B775114A2CD8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C9-432A-99DD-B775114A2CD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C9-432A-99DD-B775114A2C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0.44306556990368068</c:v>
                </c:pt>
                <c:pt idx="1">
                  <c:v>0.3993043000664494</c:v>
                </c:pt>
                <c:pt idx="2">
                  <c:v>0.21735687427018868</c:v>
                </c:pt>
                <c:pt idx="3">
                  <c:v>4.4661246940004506E-2</c:v>
                </c:pt>
                <c:pt idx="4">
                  <c:v>0.41564838230497769</c:v>
                </c:pt>
                <c:pt idx="5">
                  <c:v>0.36733575205839447</c:v>
                </c:pt>
                <c:pt idx="6" formatCode="General">
                  <c:v>0</c:v>
                </c:pt>
                <c:pt idx="7">
                  <c:v>0.40236111658191376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C9-432A-99DD-B775114A2CD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C9-432A-99DD-B775114A2CD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DC9-432A-99DD-B775114A2CD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C9-432A-99DD-B775114A2C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0.18256409323028536</c:v>
                </c:pt>
                <c:pt idx="1">
                  <c:v>0.14580926353850482</c:v>
                </c:pt>
                <c:pt idx="2">
                  <c:v>5.6376163945210441E-3</c:v>
                </c:pt>
                <c:pt idx="3">
                  <c:v>0</c:v>
                </c:pt>
                <c:pt idx="4">
                  <c:v>0.15069964549247253</c:v>
                </c:pt>
                <c:pt idx="5">
                  <c:v>0.18130058199861973</c:v>
                </c:pt>
                <c:pt idx="6" formatCode="General">
                  <c:v>0</c:v>
                </c:pt>
                <c:pt idx="7">
                  <c:v>9.5279068905843312E-2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C9-432A-99DD-B775114A2CD8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C9-432A-99DD-B775114A2C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C9-432A-99DD-B775114A2CD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C9-432A-99DD-B775114A2CD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C9-432A-99DD-B775114A2C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4.0284227508907637E-2</c:v>
                </c:pt>
                <c:pt idx="1">
                  <c:v>4.7130439568174455E-2</c:v>
                </c:pt>
                <c:pt idx="2">
                  <c:v>0</c:v>
                </c:pt>
                <c:pt idx="3">
                  <c:v>0</c:v>
                </c:pt>
                <c:pt idx="4">
                  <c:v>2.9981049130990912E-2</c:v>
                </c:pt>
                <c:pt idx="5">
                  <c:v>1.0439242061185601E-2</c:v>
                </c:pt>
                <c:pt idx="6" formatCode="General">
                  <c:v>0</c:v>
                </c:pt>
                <c:pt idx="7">
                  <c:v>4.2963839758274114E-2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C9-432A-99DD-B775114A2CD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DC9-432A-99DD-B775114A2C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DC9-432A-99DD-B775114A2C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C9-432A-99DD-B775114A2CD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DC9-432A-99DD-B775114A2CD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C9-432A-99DD-B775114A2CD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C9-432A-99DD-B775114A2CD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C9-432A-99DD-B775114A2C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2.290919568653595E-4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2.9069201827844538E-4</c:v>
                </c:pt>
                <c:pt idx="5">
                  <c:v>0</c:v>
                </c:pt>
                <c:pt idx="6" formatCode="General">
                  <c:v>0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C9-432A-99DD-B775114A2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600272"/>
        <c:axId val="689607160"/>
      </c:barChart>
      <c:catAx>
        <c:axId val="689600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607160"/>
        <c:crosses val="autoZero"/>
        <c:auto val="1"/>
        <c:lblAlgn val="ctr"/>
        <c:lblOffset val="100"/>
        <c:noMultiLvlLbl val="0"/>
      </c:catAx>
      <c:valAx>
        <c:axId val="68960716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89600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5F-4C06-8526-21101CC8465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5F-4C06-8526-21101CC8465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777.21033639999996</c:v>
                </c:pt>
                <c:pt idx="1">
                  <c:v>199.26191170000001</c:v>
                </c:pt>
                <c:pt idx="2">
                  <c:v>343.46454169999998</c:v>
                </c:pt>
                <c:pt idx="3">
                  <c:v>122.04814420000001</c:v>
                </c:pt>
                <c:pt idx="4">
                  <c:v>264.4686762</c:v>
                </c:pt>
                <c:pt idx="5">
                  <c:v>214.77089509999999</c:v>
                </c:pt>
                <c:pt idx="6" formatCode="General">
                  <c:v>0</c:v>
                </c:pt>
                <c:pt idx="7">
                  <c:v>172.841644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5F-4C06-8526-21101CC84658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5F-4C06-8526-21101CC8465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5F-4C06-8526-21101CC8465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777.54397380608202</c:v>
                </c:pt>
                <c:pt idx="1">
                  <c:v>188.45057944297298</c:v>
                </c:pt>
                <c:pt idx="2">
                  <c:v>378.84177998150898</c:v>
                </c:pt>
                <c:pt idx="3">
                  <c:v>94.293172006768103</c:v>
                </c:pt>
                <c:pt idx="4">
                  <c:v>268.74032496288896</c:v>
                </c:pt>
                <c:pt idx="5">
                  <c:v>223.21580049560802</c:v>
                </c:pt>
                <c:pt idx="6" formatCode="General">
                  <c:v>0</c:v>
                </c:pt>
                <c:pt idx="7">
                  <c:v>171.464632545455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5F-4C06-8526-21101CC84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89604864"/>
        <c:axId val="689605848"/>
      </c:barChart>
      <c:catAx>
        <c:axId val="689604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605848"/>
        <c:crosses val="autoZero"/>
        <c:auto val="1"/>
        <c:lblAlgn val="ctr"/>
        <c:lblOffset val="100"/>
        <c:noMultiLvlLbl val="0"/>
      </c:catAx>
      <c:valAx>
        <c:axId val="68960584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604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A9-4F1F-8C8F-4D41D1EAD0C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CA9-4F1F-8C8F-4D41D1EAD0C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A9-4F1F-8C8F-4D41D1EAD0C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CA9-4F1F-8C8F-4D41D1EAD0C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83C-479E-B545-119AD17B510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83C-479E-B545-119AD17B510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CA9-4F1F-8C8F-4D41D1EAD0C1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83C-479E-B545-119AD17B510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A9-4F1F-8C8F-4D41D1EAD0C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CA9-4F1F-8C8F-4D41D1EAD0C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9CA9-4F1F-8C8F-4D41D1EAD0C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CA9-4F1F-8C8F-4D41D1EAD0C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9CA9-4F1F-8C8F-4D41D1EAD0C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CA9-4F1F-8C8F-4D41D1EAD0C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A9-4F1F-8C8F-4D41D1EAD0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777.54397380608202</c:v>
                </c:pt>
                <c:pt idx="1">
                  <c:v>188.45057944297298</c:v>
                </c:pt>
                <c:pt idx="2">
                  <c:v>378.84177998150898</c:v>
                </c:pt>
                <c:pt idx="3">
                  <c:v>94.293172006768103</c:v>
                </c:pt>
                <c:pt idx="4">
                  <c:v>268.74032496288896</c:v>
                </c:pt>
                <c:pt idx="5">
                  <c:v>223.21580049560802</c:v>
                </c:pt>
                <c:pt idx="6" formatCode="General">
                  <c:v>0</c:v>
                </c:pt>
                <c:pt idx="7">
                  <c:v>171.464632545455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9-4F1F-8C8F-4D41D1EAD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56-42E9-B95C-67903DAE026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56-42E9-B95C-67903DAE026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56-42E9-B95C-67903DAE02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56-42E9-B95C-67903DAE02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56-42E9-B95C-67903DAE02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56-42E9-B95C-67903DAE026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56-42E9-B95C-67903DAE026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56-42E9-B95C-67903DAE02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2102.5502632412799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56-42E9-B95C-67903DAE0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23128"/>
        <c:axId val="864329032"/>
      </c:barChart>
      <c:catAx>
        <c:axId val="8643231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9032"/>
        <c:crosses val="autoZero"/>
        <c:auto val="1"/>
        <c:lblAlgn val="ctr"/>
        <c:lblOffset val="100"/>
        <c:noMultiLvlLbl val="0"/>
      </c:catAx>
      <c:valAx>
        <c:axId val="864329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31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AA-4309-8310-853259913F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AA-4309-8310-853259913F3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AA-4309-8310-853259913F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A-4309-8310-853259913F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A-4309-8310-853259913F3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A-4309-8310-853259913F3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A-4309-8310-853259913F3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A-4309-8310-853259913F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107.48190427521253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A-4309-8310-853259913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26408"/>
        <c:axId val="864326736"/>
      </c:barChart>
      <c:catAx>
        <c:axId val="864326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6736"/>
        <c:crosses val="autoZero"/>
        <c:auto val="1"/>
        <c:lblAlgn val="ctr"/>
        <c:lblOffset val="100"/>
        <c:noMultiLvlLbl val="0"/>
      </c:catAx>
      <c:valAx>
        <c:axId val="8643267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64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71E-4220-893F-D5E86C44D4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1E-4220-893F-D5E86C44D4C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71E-4220-893F-D5E86C44D4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1E-4220-893F-D5E86C44D4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71E-4220-893F-D5E86C44D4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1E-4220-893F-D5E86C44D4C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1E-4220-893F-D5E86C44D4C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1E-4220-893F-D5E86C44D4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55.242899079121699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E-4220-893F-D5E86C44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21160"/>
        <c:axId val="864323784"/>
      </c:barChart>
      <c:catAx>
        <c:axId val="864321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3784"/>
        <c:crosses val="autoZero"/>
        <c:auto val="1"/>
        <c:lblAlgn val="ctr"/>
        <c:lblOffset val="100"/>
        <c:noMultiLvlLbl val="0"/>
      </c:catAx>
      <c:valAx>
        <c:axId val="8643237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11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701.96011277774107</c:v>
                </c:pt>
                <c:pt idx="1">
                  <c:v>154.14553894043667</c:v>
                </c:pt>
                <c:pt idx="2">
                  <c:v>359.18222867414289</c:v>
                </c:pt>
                <c:pt idx="3">
                  <c:v>91.648194760202102</c:v>
                </c:pt>
                <c:pt idx="4">
                  <c:v>268.74032496288896</c:v>
                </c:pt>
                <c:pt idx="5">
                  <c:v>223.21580049560802</c:v>
                </c:pt>
                <c:pt idx="6" formatCode="General">
                  <c:v>0</c:v>
                </c:pt>
                <c:pt idx="7">
                  <c:v>171.464632545455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B-4800-B150-9354E178AC77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43.685005174358487</c:v>
                </c:pt>
                <c:pt idx="1">
                  <c:v>12.4730946015328</c:v>
                </c:pt>
                <c:pt idx="2">
                  <c:v>10.315329328502937</c:v>
                </c:pt>
                <c:pt idx="3">
                  <c:v>2.1389977447401498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B-4800-B150-9354E178AC77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31.898855853982504</c:v>
                </c:pt>
                <c:pt idx="1">
                  <c:v>21.8319459010035</c:v>
                </c:pt>
                <c:pt idx="2">
                  <c:v>9.3442219788631604</c:v>
                </c:pt>
                <c:pt idx="3">
                  <c:v>0.50597950182585005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3B-4800-B150-9354E178A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25096"/>
        <c:axId val="864327064"/>
      </c:barChart>
      <c:catAx>
        <c:axId val="864325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7064"/>
        <c:crosses val="autoZero"/>
        <c:auto val="1"/>
        <c:lblAlgn val="ctr"/>
        <c:lblOffset val="100"/>
        <c:noMultiLvlLbl val="0"/>
      </c:catAx>
      <c:valAx>
        <c:axId val="8643270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5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66-4373-8469-EB0EEC9F14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366-4373-8469-EB0EEC9F14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66-4373-8469-EB0EEC9F14B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366-4373-8469-EB0EEC9F14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366-4373-8469-EB0EEC9F14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0.90279152874356738</c:v>
                </c:pt>
                <c:pt idx="1">
                  <c:v>0.81796266902475956</c:v>
                </c:pt>
                <c:pt idx="2">
                  <c:v>0.94810616899665701</c:v>
                </c:pt>
                <c:pt idx="3">
                  <c:v>0.97194942973838916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6-4373-8469-EB0EEC9F14BD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366-4373-8469-EB0EEC9F14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366-4373-8469-EB0EEC9F14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366-4373-8469-EB0EEC9F14B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366-4373-8469-EB0EEC9F14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366-4373-8469-EB0EEC9F14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5.6183324218333462E-2</c:v>
                </c:pt>
                <c:pt idx="1">
                  <c:v>6.61876160763267E-2</c:v>
                </c:pt>
                <c:pt idx="2">
                  <c:v>2.7228594821316756E-2</c:v>
                </c:pt>
                <c:pt idx="3">
                  <c:v>2.2684545436509638E-2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66-4373-8469-EB0EEC9F14BD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366-4373-8469-EB0EEC9F14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366-4373-8469-EB0EEC9F14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366-4373-8469-EB0EEC9F14B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366-4373-8469-EB0EEC9F14B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366-4373-8469-EB0EEC9F14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4.1025147038099244E-2</c:v>
                </c:pt>
                <c:pt idx="1">
                  <c:v>0.11584971489891367</c:v>
                </c:pt>
                <c:pt idx="2">
                  <c:v>2.4665236182026297E-2</c:v>
                </c:pt>
                <c:pt idx="3">
                  <c:v>5.3660248251011459E-3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66-4373-8469-EB0EEC9F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46744"/>
        <c:axId val="864351336"/>
      </c:barChart>
      <c:catAx>
        <c:axId val="864346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1336"/>
        <c:crosses val="autoZero"/>
        <c:auto val="1"/>
        <c:lblAlgn val="ctr"/>
        <c:lblOffset val="100"/>
        <c:noMultiLvlLbl val="0"/>
      </c:catAx>
      <c:valAx>
        <c:axId val="86435133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46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1970.3568331564709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FA-4989-A424-F4FD0BF5F1C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68.612426849134025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FA-4989-A424-F4FD0BF5F1C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63.581003235674999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FA-4989-A424-F4FD0BF5F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33952"/>
        <c:axId val="864339200"/>
      </c:barChart>
      <c:catAx>
        <c:axId val="864333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9200"/>
        <c:crosses val="autoZero"/>
        <c:auto val="1"/>
        <c:lblAlgn val="ctr"/>
        <c:lblOffset val="100"/>
        <c:noMultiLvlLbl val="0"/>
      </c:catAx>
      <c:valAx>
        <c:axId val="864339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33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A88-433F-B90B-8B45063345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88-433F-B90B-8B450633457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88-433F-B90B-8B45063345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88-433F-B90B-8B450633457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88-433F-B90B-8B45063345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88-433F-B90B-8B450633457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88-433F-B90B-8B45063345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88-433F-B90B-8B45063345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0.93712710112289044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8-433F-B90B-8B4506334571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A88-433F-B90B-8B45063345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A88-433F-B90B-8B450633457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A88-433F-B90B-8B45063345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A88-433F-B90B-8B450633457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A88-433F-B90B-8B45063345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88-433F-B90B-8B450633457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A88-433F-B90B-8B45063345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88-433F-B90B-8B45063345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3.263295439290069E-2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88-433F-B90B-8B4506334571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A88-433F-B90B-8B45063345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A88-433F-B90B-8B450633457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A88-433F-B90B-8B45063345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A88-433F-B90B-8B450633457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A88-433F-B90B-8B45063345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A88-433F-B90B-8B450633457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A88-433F-B90B-8B450633457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A88-433F-B90B-8B45063345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3.0239944484208844E-2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88-433F-B90B-8B4506334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79608"/>
        <c:axId val="689580264"/>
      </c:barChart>
      <c:catAx>
        <c:axId val="689579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80264"/>
        <c:crosses val="autoZero"/>
        <c:auto val="1"/>
        <c:lblAlgn val="ctr"/>
        <c:lblOffset val="100"/>
        <c:noMultiLvlLbl val="0"/>
      </c:catAx>
      <c:valAx>
        <c:axId val="6895802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89579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6" t="s">
        <v>123</v>
      </c>
      <c r="B4" s="57"/>
    </row>
    <row r="5" spans="1:2" ht="13.8" x14ac:dyDescent="0.3">
      <c r="A5" s="58"/>
      <c r="B5" s="59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3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55">
        <v>16</v>
      </c>
    </row>
    <row r="13" spans="1:2" x14ac:dyDescent="0.3">
      <c r="A13" s="34"/>
      <c r="B13" s="39"/>
    </row>
    <row r="14" spans="1:2" ht="28.8" x14ac:dyDescent="0.3">
      <c r="A14" s="32" t="s">
        <v>7</v>
      </c>
      <c r="B14" s="38" t="s">
        <v>125</v>
      </c>
    </row>
    <row r="15" spans="1:2" x14ac:dyDescent="0.3">
      <c r="A15" s="34"/>
      <c r="B15" s="39"/>
    </row>
    <row r="16" spans="1:2" ht="100.8" x14ac:dyDescent="0.3">
      <c r="A16" s="40" t="s">
        <v>62</v>
      </c>
      <c r="B16" s="41" t="s">
        <v>126</v>
      </c>
    </row>
    <row r="17" spans="1:2" x14ac:dyDescent="0.3">
      <c r="A17" s="40"/>
      <c r="B17" s="41"/>
    </row>
    <row r="18" spans="1:2" x14ac:dyDescent="0.3">
      <c r="A18" s="40"/>
      <c r="B18" s="41"/>
    </row>
    <row r="19" spans="1:2" x14ac:dyDescent="0.3">
      <c r="A19" s="40"/>
      <c r="B19" s="41"/>
    </row>
    <row r="20" spans="1:2" x14ac:dyDescent="0.3">
      <c r="A20" s="40"/>
      <c r="B20" s="41"/>
    </row>
    <row r="21" spans="1:2" x14ac:dyDescent="0.3">
      <c r="A21" s="34"/>
      <c r="B21" s="35"/>
    </row>
    <row r="23" spans="1:2" ht="17.100000000000001" customHeight="1" x14ac:dyDescent="0.3">
      <c r="A23" s="42" t="s">
        <v>63</v>
      </c>
    </row>
    <row r="24" spans="1:2" ht="15" customHeight="1" x14ac:dyDescent="0.3">
      <c r="A24" s="43" t="s">
        <v>64</v>
      </c>
    </row>
    <row r="25" spans="1:2" ht="15" customHeight="1" x14ac:dyDescent="0.3">
      <c r="A25" s="43" t="s">
        <v>65</v>
      </c>
    </row>
    <row r="26" spans="1:2" ht="15" customHeight="1" x14ac:dyDescent="0.3">
      <c r="A26" s="43" t="s">
        <v>66</v>
      </c>
    </row>
    <row r="27" spans="1:2" ht="15" customHeight="1" x14ac:dyDescent="0.3">
      <c r="A27" s="43" t="s">
        <v>67</v>
      </c>
    </row>
    <row r="28" spans="1:2" ht="15" customHeight="1" x14ac:dyDescent="0.3">
      <c r="A28" s="43" t="s">
        <v>68</v>
      </c>
    </row>
    <row r="29" spans="1:2" ht="15" customHeight="1" x14ac:dyDescent="0.3">
      <c r="A29" s="43" t="s">
        <v>69</v>
      </c>
    </row>
    <row r="30" spans="1:2" ht="15" customHeight="1" x14ac:dyDescent="0.3">
      <c r="A30" s="43" t="s">
        <v>70</v>
      </c>
    </row>
    <row r="31" spans="1:2" x14ac:dyDescent="0.3">
      <c r="A31" s="43"/>
    </row>
    <row r="32" spans="1:2" x14ac:dyDescent="0.3">
      <c r="A32" s="43"/>
    </row>
    <row r="33" spans="1:1" x14ac:dyDescent="0.3">
      <c r="A33" s="43"/>
    </row>
    <row r="34" spans="1:1" x14ac:dyDescent="0.3">
      <c r="A34" s="44" t="s">
        <v>55</v>
      </c>
    </row>
    <row r="35" spans="1:1" x14ac:dyDescent="0.3">
      <c r="A35" s="44" t="s">
        <v>71</v>
      </c>
    </row>
    <row r="36" spans="1:1" x14ac:dyDescent="0.3">
      <c r="A36" s="44" t="s">
        <v>72</v>
      </c>
    </row>
    <row r="37" spans="1:1" x14ac:dyDescent="0.3">
      <c r="A37" s="44"/>
    </row>
    <row r="38" spans="1:1" x14ac:dyDescent="0.3">
      <c r="A38" s="44" t="s">
        <v>73</v>
      </c>
    </row>
    <row r="39" spans="1:1" x14ac:dyDescent="0.3">
      <c r="A39" s="44" t="s">
        <v>54</v>
      </c>
    </row>
    <row r="40" spans="1:1" x14ac:dyDescent="0.3">
      <c r="A40" s="44" t="s">
        <v>74</v>
      </c>
    </row>
    <row r="41" spans="1:1" x14ac:dyDescent="0.3">
      <c r="A41" s="45" t="s">
        <v>75</v>
      </c>
    </row>
    <row r="42" spans="1:1" x14ac:dyDescent="0.3">
      <c r="A42" s="44"/>
    </row>
    <row r="43" spans="1:1" x14ac:dyDescent="0.3">
      <c r="A43" s="44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4" customWidth="1"/>
    <col min="2" max="2" width="70.6640625" style="54" customWidth="1"/>
    <col min="3" max="16384" width="11.44140625" style="46"/>
  </cols>
  <sheetData>
    <row r="1" spans="1:2" x14ac:dyDescent="0.3">
      <c r="A1" s="60" t="s">
        <v>77</v>
      </c>
      <c r="B1" s="60" t="s">
        <v>78</v>
      </c>
    </row>
    <row r="2" spans="1:2" x14ac:dyDescent="0.3">
      <c r="A2" s="61"/>
      <c r="B2" s="61"/>
    </row>
    <row r="3" spans="1:2" x14ac:dyDescent="0.3">
      <c r="A3" s="47" t="s">
        <v>20</v>
      </c>
      <c r="B3" s="48" t="s">
        <v>79</v>
      </c>
    </row>
    <row r="4" spans="1:2" x14ac:dyDescent="0.3">
      <c r="A4" s="49" t="s">
        <v>26</v>
      </c>
      <c r="B4" s="50" t="s">
        <v>80</v>
      </c>
    </row>
    <row r="5" spans="1:2" x14ac:dyDescent="0.3">
      <c r="A5" s="49" t="s">
        <v>0</v>
      </c>
      <c r="B5" s="50" t="s">
        <v>81</v>
      </c>
    </row>
    <row r="6" spans="1:2" ht="28.8" x14ac:dyDescent="0.3">
      <c r="A6" s="49" t="s">
        <v>27</v>
      </c>
      <c r="B6" s="50" t="s">
        <v>82</v>
      </c>
    </row>
    <row r="7" spans="1:2" x14ac:dyDescent="0.3">
      <c r="A7" s="49" t="s">
        <v>21</v>
      </c>
      <c r="B7" s="50" t="s">
        <v>83</v>
      </c>
    </row>
    <row r="8" spans="1:2" ht="28.8" x14ac:dyDescent="0.3">
      <c r="A8" s="49" t="s">
        <v>22</v>
      </c>
      <c r="B8" s="50" t="s">
        <v>84</v>
      </c>
    </row>
    <row r="9" spans="1:2" ht="43.2" x14ac:dyDescent="0.3">
      <c r="A9" s="49" t="s">
        <v>23</v>
      </c>
      <c r="B9" s="50" t="s">
        <v>85</v>
      </c>
    </row>
    <row r="10" spans="1:2" ht="16.2" x14ac:dyDescent="0.3">
      <c r="A10" s="49" t="s">
        <v>86</v>
      </c>
      <c r="B10" s="50" t="s">
        <v>87</v>
      </c>
    </row>
    <row r="11" spans="1:2" ht="43.2" x14ac:dyDescent="0.3">
      <c r="A11" s="49" t="s">
        <v>24</v>
      </c>
      <c r="B11" s="50" t="s">
        <v>88</v>
      </c>
    </row>
    <row r="12" spans="1:2" ht="16.2" x14ac:dyDescent="0.3">
      <c r="A12" s="49" t="s">
        <v>89</v>
      </c>
      <c r="B12" s="51" t="s">
        <v>90</v>
      </c>
    </row>
    <row r="13" spans="1:2" ht="16.2" x14ac:dyDescent="0.3">
      <c r="A13" s="49" t="s">
        <v>91</v>
      </c>
      <c r="B13" s="51" t="s">
        <v>92</v>
      </c>
    </row>
    <row r="14" spans="1:2" x14ac:dyDescent="0.3">
      <c r="A14" s="49" t="s">
        <v>28</v>
      </c>
      <c r="B14" s="51" t="s">
        <v>93</v>
      </c>
    </row>
    <row r="15" spans="1:2" x14ac:dyDescent="0.3">
      <c r="A15" s="49" t="s">
        <v>29</v>
      </c>
      <c r="B15" s="51" t="s">
        <v>94</v>
      </c>
    </row>
    <row r="16" spans="1:2" x14ac:dyDescent="0.3">
      <c r="A16" s="49" t="s">
        <v>30</v>
      </c>
      <c r="B16" s="51" t="s">
        <v>95</v>
      </c>
    </row>
    <row r="17" spans="1:2" ht="28.8" x14ac:dyDescent="0.3">
      <c r="A17" s="49" t="s">
        <v>31</v>
      </c>
      <c r="B17" s="51" t="s">
        <v>96</v>
      </c>
    </row>
    <row r="18" spans="1:2" x14ac:dyDescent="0.3">
      <c r="A18" s="49" t="s">
        <v>32</v>
      </c>
      <c r="B18" s="51" t="s">
        <v>97</v>
      </c>
    </row>
    <row r="19" spans="1:2" x14ac:dyDescent="0.3">
      <c r="A19" s="49" t="s">
        <v>33</v>
      </c>
      <c r="B19" s="51" t="s">
        <v>98</v>
      </c>
    </row>
    <row r="20" spans="1:2" ht="28.8" x14ac:dyDescent="0.3">
      <c r="A20" s="49" t="s">
        <v>34</v>
      </c>
      <c r="B20" s="51" t="s">
        <v>99</v>
      </c>
    </row>
    <row r="21" spans="1:2" x14ac:dyDescent="0.3">
      <c r="A21" s="49" t="s">
        <v>35</v>
      </c>
      <c r="B21" s="51" t="s">
        <v>100</v>
      </c>
    </row>
    <row r="22" spans="1:2" ht="16.2" x14ac:dyDescent="0.3">
      <c r="A22" s="49" t="s">
        <v>101</v>
      </c>
      <c r="B22" s="51" t="s">
        <v>102</v>
      </c>
    </row>
    <row r="23" spans="1:2" ht="43.2" x14ac:dyDescent="0.3">
      <c r="A23" s="49" t="s">
        <v>103</v>
      </c>
      <c r="B23" s="51" t="s">
        <v>104</v>
      </c>
    </row>
    <row r="24" spans="1:2" x14ac:dyDescent="0.3">
      <c r="A24" s="49" t="s">
        <v>36</v>
      </c>
      <c r="B24" s="51" t="s">
        <v>105</v>
      </c>
    </row>
    <row r="25" spans="1:2" x14ac:dyDescent="0.3">
      <c r="A25" s="49" t="s">
        <v>37</v>
      </c>
      <c r="B25" s="51" t="s">
        <v>106</v>
      </c>
    </row>
    <row r="26" spans="1:2" x14ac:dyDescent="0.3">
      <c r="A26" s="49" t="s">
        <v>38</v>
      </c>
      <c r="B26" s="51" t="s">
        <v>107</v>
      </c>
    </row>
    <row r="27" spans="1:2" x14ac:dyDescent="0.3">
      <c r="A27" s="49" t="s">
        <v>39</v>
      </c>
      <c r="B27" s="51" t="s">
        <v>108</v>
      </c>
    </row>
    <row r="28" spans="1:2" x14ac:dyDescent="0.3">
      <c r="A28" s="49" t="s">
        <v>40</v>
      </c>
      <c r="B28" s="51" t="s">
        <v>109</v>
      </c>
    </row>
    <row r="29" spans="1:2" x14ac:dyDescent="0.3">
      <c r="A29" s="49" t="s">
        <v>41</v>
      </c>
      <c r="B29" s="51" t="s">
        <v>110</v>
      </c>
    </row>
    <row r="30" spans="1:2" x14ac:dyDescent="0.3">
      <c r="A30" s="49" t="s">
        <v>42</v>
      </c>
      <c r="B30" s="51" t="s">
        <v>111</v>
      </c>
    </row>
    <row r="31" spans="1:2" x14ac:dyDescent="0.3">
      <c r="A31" s="49" t="s">
        <v>43</v>
      </c>
      <c r="B31" s="51" t="s">
        <v>112</v>
      </c>
    </row>
    <row r="32" spans="1:2" x14ac:dyDescent="0.3">
      <c r="A32" s="49" t="s">
        <v>44</v>
      </c>
      <c r="B32" s="51" t="s">
        <v>113</v>
      </c>
    </row>
    <row r="33" spans="1:2" x14ac:dyDescent="0.3">
      <c r="A33" s="49" t="s">
        <v>45</v>
      </c>
      <c r="B33" s="51" t="s">
        <v>114</v>
      </c>
    </row>
    <row r="34" spans="1:2" x14ac:dyDescent="0.3">
      <c r="A34" s="49" t="s">
        <v>46</v>
      </c>
      <c r="B34" s="51" t="s">
        <v>115</v>
      </c>
    </row>
    <row r="35" spans="1:2" x14ac:dyDescent="0.3">
      <c r="A35" s="49" t="s">
        <v>47</v>
      </c>
      <c r="B35" s="51" t="s">
        <v>116</v>
      </c>
    </row>
    <row r="36" spans="1:2" x14ac:dyDescent="0.3">
      <c r="A36" s="49" t="s">
        <v>48</v>
      </c>
      <c r="B36" s="51" t="s">
        <v>117</v>
      </c>
    </row>
    <row r="37" spans="1:2" ht="28.8" x14ac:dyDescent="0.3">
      <c r="A37" s="49" t="s">
        <v>49</v>
      </c>
      <c r="B37" s="51" t="s">
        <v>118</v>
      </c>
    </row>
    <row r="38" spans="1:2" x14ac:dyDescent="0.3">
      <c r="A38" s="49" t="s">
        <v>119</v>
      </c>
      <c r="B38" s="51" t="s">
        <v>120</v>
      </c>
    </row>
    <row r="39" spans="1:2" x14ac:dyDescent="0.3">
      <c r="A39" s="52" t="s">
        <v>121</v>
      </c>
      <c r="B39" s="53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777.54397380608202</v>
      </c>
      <c r="D2" s="7">
        <f t="shared" ref="D2:D7" si="0">C2/$C$11</f>
        <v>0.36980993386927313</v>
      </c>
      <c r="E2" s="6">
        <v>102438</v>
      </c>
      <c r="F2" s="6">
        <v>12754</v>
      </c>
      <c r="G2" s="6">
        <f>(C2*10000)/E2</f>
        <v>75.90386124349186</v>
      </c>
      <c r="H2" s="6">
        <f>(C2*10000)/F2</f>
        <v>609.64714897763997</v>
      </c>
      <c r="I2" s="6">
        <f>(C2*10000)/(E2+F2)</f>
        <v>67.499824102896213</v>
      </c>
    </row>
    <row r="3" spans="1:9" ht="15" customHeight="1" x14ac:dyDescent="0.3">
      <c r="A3" s="8">
        <v>12</v>
      </c>
      <c r="B3" s="8" t="s">
        <v>2</v>
      </c>
      <c r="C3" s="9">
        <v>188.45057944297298</v>
      </c>
      <c r="D3" s="10">
        <f t="shared" si="0"/>
        <v>8.9629524077326092E-2</v>
      </c>
      <c r="E3" s="9">
        <v>493</v>
      </c>
      <c r="F3" s="9">
        <v>38977</v>
      </c>
      <c r="G3" s="9">
        <f t="shared" ref="G3:G9" si="1">(C3*10000)/E3</f>
        <v>3822.5269663889039</v>
      </c>
      <c r="H3" s="9">
        <f t="shared" ref="H3:H9" si="2">(C3*10000)/F3</f>
        <v>48.349175011666617</v>
      </c>
      <c r="I3" s="9">
        <f t="shared" ref="I3:I9" si="3">(C3*10000)/(E3+F3)</f>
        <v>47.745269684057</v>
      </c>
    </row>
    <row r="4" spans="1:9" ht="15" customHeight="1" x14ac:dyDescent="0.3">
      <c r="A4" s="8">
        <v>13</v>
      </c>
      <c r="B4" s="8" t="s">
        <v>3</v>
      </c>
      <c r="C4" s="9">
        <v>378.84177998150898</v>
      </c>
      <c r="D4" s="10">
        <f t="shared" si="0"/>
        <v>0.18018203255578197</v>
      </c>
      <c r="E4" s="9">
        <v>78585</v>
      </c>
      <c r="F4" s="9">
        <v>63687</v>
      </c>
      <c r="G4" s="9">
        <f t="shared" si="1"/>
        <v>48.207899724057896</v>
      </c>
      <c r="H4" s="9">
        <f t="shared" si="2"/>
        <v>59.484946689514182</v>
      </c>
      <c r="I4" s="9">
        <f t="shared" si="3"/>
        <v>26.627992857449744</v>
      </c>
    </row>
    <row r="5" spans="1:9" ht="15" customHeight="1" x14ac:dyDescent="0.3">
      <c r="A5" s="8">
        <v>14</v>
      </c>
      <c r="B5" s="8" t="s">
        <v>4</v>
      </c>
      <c r="C5" s="9">
        <v>94.293172006768103</v>
      </c>
      <c r="D5" s="10">
        <f t="shared" si="0"/>
        <v>4.4847047728317366E-2</v>
      </c>
      <c r="E5" s="9">
        <v>13153</v>
      </c>
      <c r="F5" s="9">
        <v>40040</v>
      </c>
      <c r="G5" s="9">
        <f t="shared" si="1"/>
        <v>71.689479211410401</v>
      </c>
      <c r="H5" s="9">
        <f t="shared" si="2"/>
        <v>23.549743258433594</v>
      </c>
      <c r="I5" s="9">
        <f t="shared" si="3"/>
        <v>17.726612901466002</v>
      </c>
    </row>
    <row r="6" spans="1:9" ht="15" customHeight="1" x14ac:dyDescent="0.3">
      <c r="A6" s="8">
        <v>15</v>
      </c>
      <c r="B6" s="8" t="s">
        <v>5</v>
      </c>
      <c r="C6" s="9">
        <v>268.74032496288896</v>
      </c>
      <c r="D6" s="10">
        <f t="shared" si="0"/>
        <v>0.12781636171141983</v>
      </c>
      <c r="E6" s="9">
        <v>840</v>
      </c>
      <c r="F6" s="9">
        <v>27276</v>
      </c>
      <c r="G6" s="9">
        <f t="shared" si="1"/>
        <v>3199.2895828915357</v>
      </c>
      <c r="H6" s="9">
        <f t="shared" si="2"/>
        <v>98.526295997539592</v>
      </c>
      <c r="I6" s="9">
        <f t="shared" si="3"/>
        <v>95.582702007002766</v>
      </c>
    </row>
    <row r="7" spans="1:9" ht="15" customHeight="1" x14ac:dyDescent="0.3">
      <c r="A7" s="8">
        <v>16</v>
      </c>
      <c r="B7" s="8" t="s">
        <v>6</v>
      </c>
      <c r="C7" s="9">
        <v>223.21580049560802</v>
      </c>
      <c r="D7" s="10">
        <f t="shared" si="0"/>
        <v>0.10616431121675034</v>
      </c>
      <c r="E7" s="9">
        <v>102</v>
      </c>
      <c r="F7" s="9">
        <v>380</v>
      </c>
      <c r="G7" s="9">
        <f t="shared" si="1"/>
        <v>21883.902009373334</v>
      </c>
      <c r="H7" s="9">
        <f t="shared" si="2"/>
        <v>5874.1000130423163</v>
      </c>
      <c r="I7" s="9">
        <f t="shared" si="3"/>
        <v>4631.0332053030706</v>
      </c>
    </row>
    <row r="8" spans="1:9" ht="15" customHeight="1" x14ac:dyDescent="0.3">
      <c r="A8" s="8">
        <v>17</v>
      </c>
      <c r="B8" s="8" t="s">
        <v>18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18</v>
      </c>
      <c r="B9" s="8" t="s">
        <v>7</v>
      </c>
      <c r="C9" s="9">
        <v>171.464632545455</v>
      </c>
      <c r="D9" s="10">
        <f>C9/$C$11</f>
        <v>8.1550788841131316E-2</v>
      </c>
      <c r="E9" s="9">
        <v>8</v>
      </c>
      <c r="F9" s="9">
        <v>1868</v>
      </c>
      <c r="G9" s="9">
        <f t="shared" si="1"/>
        <v>214330.79068181876</v>
      </c>
      <c r="H9" s="9">
        <f t="shared" si="2"/>
        <v>917.9048851469754</v>
      </c>
      <c r="I9" s="9">
        <f t="shared" si="3"/>
        <v>913.99057860050641</v>
      </c>
    </row>
    <row r="10" spans="1:9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2"/>
      <c r="B11" s="62"/>
      <c r="C11" s="11">
        <f>SUM(C2:C10)</f>
        <v>2102.550263241284</v>
      </c>
      <c r="D11" s="12"/>
      <c r="E11" s="11">
        <f>SUM(E2:E10)</f>
        <v>195619</v>
      </c>
      <c r="F11" s="11">
        <f>SUM(F2:F10)</f>
        <v>184982</v>
      </c>
      <c r="G11" s="11">
        <f>(C11*10000)/E11</f>
        <v>107.48190427521273</v>
      </c>
      <c r="H11" s="11">
        <f>(C11*10000)/F11</f>
        <v>113.66242462733044</v>
      </c>
      <c r="I11" s="11">
        <f>(C11*10000)/(E11+F11)</f>
        <v>55.242899079121813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9</v>
      </c>
      <c r="C2" s="6">
        <v>2102.5502632412799</v>
      </c>
      <c r="D2" s="7">
        <f>C2/$C$11</f>
        <v>1</v>
      </c>
      <c r="E2" s="6">
        <v>195619</v>
      </c>
      <c r="F2" s="6">
        <v>184982</v>
      </c>
      <c r="G2" s="6">
        <f>(C2*10000)/E2</f>
        <v>107.48190427521253</v>
      </c>
      <c r="H2" s="6">
        <f>(C2*10000)/F2</f>
        <v>113.66242462733022</v>
      </c>
      <c r="I2" s="6">
        <f>(C2*10000)/(E2+F2)</f>
        <v>55.242899079121699</v>
      </c>
    </row>
    <row r="3" spans="1:9" ht="15" customHeight="1" x14ac:dyDescent="0.3">
      <c r="A3" s="8">
        <v>12</v>
      </c>
      <c r="B3" s="8" t="s">
        <v>10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</row>
    <row r="4" spans="1:9" ht="15" customHeight="1" x14ac:dyDescent="0.3">
      <c r="A4" s="8">
        <v>13</v>
      </c>
      <c r="B4" s="8" t="s">
        <v>11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</row>
    <row r="5" spans="1:9" ht="15" customHeight="1" x14ac:dyDescent="0.3">
      <c r="A5" s="8">
        <v>21</v>
      </c>
      <c r="B5" s="8" t="s">
        <v>12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</row>
    <row r="6" spans="1:9" ht="15" customHeight="1" x14ac:dyDescent="0.3">
      <c r="A6" s="8">
        <v>22</v>
      </c>
      <c r="B6" s="8" t="s">
        <v>13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</row>
    <row r="7" spans="1:9" ht="15" customHeight="1" x14ac:dyDescent="0.3">
      <c r="A7" s="8">
        <v>23</v>
      </c>
      <c r="B7" s="8" t="s">
        <v>14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</row>
    <row r="8" spans="1:9" ht="15" customHeight="1" x14ac:dyDescent="0.3">
      <c r="A8" s="8">
        <v>31</v>
      </c>
      <c r="B8" s="8" t="s">
        <v>15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16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33</v>
      </c>
      <c r="B10" s="8" t="s">
        <v>17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2"/>
      <c r="B11" s="62"/>
      <c r="C11" s="11">
        <f>SUM(C2:C10)</f>
        <v>2102.5502632412799</v>
      </c>
      <c r="D11" s="12"/>
      <c r="E11" s="11">
        <f>SUM(E2:E10)</f>
        <v>195619</v>
      </c>
      <c r="F11" s="11">
        <f>SUM(F2:F10)</f>
        <v>184982</v>
      </c>
      <c r="G11" s="11">
        <f>(C11*10000)/E11</f>
        <v>107.48190427521253</v>
      </c>
      <c r="H11" s="11">
        <f>(C11*10000)/F11</f>
        <v>113.66242462733022</v>
      </c>
      <c r="I11" s="11">
        <f>(C11*10000)/(E11+F11)</f>
        <v>55.242899079121699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31.898855853982504</v>
      </c>
      <c r="D2" s="14">
        <v>75.583861028340991</v>
      </c>
      <c r="E2" s="14">
        <v>701.96011277774107</v>
      </c>
      <c r="F2" s="14">
        <v>43.685005174358487</v>
      </c>
      <c r="G2" s="14">
        <v>31.898855853982504</v>
      </c>
      <c r="H2" s="15">
        <f>E2/SUM($E2:$G2)</f>
        <v>0.90279152874356738</v>
      </c>
      <c r="I2" s="15">
        <f t="shared" ref="I2:J2" si="0">F2/SUM($E2:$G2)</f>
        <v>5.6183324218333462E-2</v>
      </c>
      <c r="J2" s="15">
        <f t="shared" si="0"/>
        <v>4.1025147038099244E-2</v>
      </c>
    </row>
    <row r="3" spans="1:10" ht="15" customHeight="1" x14ac:dyDescent="0.3">
      <c r="A3" s="8">
        <v>12</v>
      </c>
      <c r="B3" s="8" t="s">
        <v>2</v>
      </c>
      <c r="C3" s="16">
        <v>21.8319459010035</v>
      </c>
      <c r="D3" s="16">
        <v>34.305040502536301</v>
      </c>
      <c r="E3" s="16">
        <v>154.14553894043667</v>
      </c>
      <c r="F3" s="16">
        <v>12.4730946015328</v>
      </c>
      <c r="G3" s="16">
        <v>21.8319459010035</v>
      </c>
      <c r="H3" s="17">
        <f t="shared" ref="H3:H11" si="1">E3/SUM($E3:$G3)</f>
        <v>0.81796266902475956</v>
      </c>
      <c r="I3" s="17">
        <f t="shared" ref="I3:I11" si="2">F3/SUM($E3:$G3)</f>
        <v>6.61876160763267E-2</v>
      </c>
      <c r="J3" s="17">
        <f t="shared" ref="J3:J11" si="3">G3/SUM($E3:$G3)</f>
        <v>0.11584971489891367</v>
      </c>
    </row>
    <row r="4" spans="1:10" ht="15" customHeight="1" x14ac:dyDescent="0.3">
      <c r="A4" s="8">
        <v>13</v>
      </c>
      <c r="B4" s="8" t="s">
        <v>3</v>
      </c>
      <c r="C4" s="16">
        <v>9.3442219788631604</v>
      </c>
      <c r="D4" s="16">
        <v>19.659551307366097</v>
      </c>
      <c r="E4" s="16">
        <v>359.18222867414289</v>
      </c>
      <c r="F4" s="16">
        <v>10.315329328502937</v>
      </c>
      <c r="G4" s="16">
        <v>9.3442219788631604</v>
      </c>
      <c r="H4" s="17">
        <f t="shared" si="1"/>
        <v>0.94810616899665701</v>
      </c>
      <c r="I4" s="17">
        <f t="shared" si="2"/>
        <v>2.7228594821316756E-2</v>
      </c>
      <c r="J4" s="17">
        <f t="shared" si="3"/>
        <v>2.4665236182026297E-2</v>
      </c>
    </row>
    <row r="5" spans="1:10" ht="15" customHeight="1" x14ac:dyDescent="0.3">
      <c r="A5" s="8">
        <v>14</v>
      </c>
      <c r="B5" s="8" t="s">
        <v>4</v>
      </c>
      <c r="C5" s="16">
        <v>0.50597950182585005</v>
      </c>
      <c r="D5" s="16">
        <v>2.644977246566</v>
      </c>
      <c r="E5" s="16">
        <v>91.648194760202102</v>
      </c>
      <c r="F5" s="16">
        <v>2.1389977447401498</v>
      </c>
      <c r="G5" s="16">
        <v>0.50597950182585005</v>
      </c>
      <c r="H5" s="17">
        <f t="shared" si="1"/>
        <v>0.97194942973838916</v>
      </c>
      <c r="I5" s="17">
        <f t="shared" si="2"/>
        <v>2.2684545436509638E-2</v>
      </c>
      <c r="J5" s="17">
        <f t="shared" si="3"/>
        <v>5.3660248251011459E-3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6">
        <v>268.74032496288896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6">
        <v>223.21580049560802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18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7</v>
      </c>
      <c r="C9" s="13" t="s">
        <v>53</v>
      </c>
      <c r="D9" s="13" t="s">
        <v>53</v>
      </c>
      <c r="E9" s="16">
        <v>171.464632545455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2"/>
      <c r="B11" s="62"/>
      <c r="C11" s="11">
        <f>SUM(C2:C10)</f>
        <v>63.581003235675013</v>
      </c>
      <c r="D11" s="11">
        <f t="shared" ref="D11:G11" si="4">SUM(D2:D10)</f>
        <v>132.19343008480936</v>
      </c>
      <c r="E11" s="11">
        <f t="shared" si="4"/>
        <v>1970.3568331564747</v>
      </c>
      <c r="F11" s="11">
        <f t="shared" si="4"/>
        <v>68.61242684913438</v>
      </c>
      <c r="G11" s="11">
        <f t="shared" si="4"/>
        <v>63.581003235675013</v>
      </c>
      <c r="H11" s="18">
        <f t="shared" si="1"/>
        <v>0.93712710112289044</v>
      </c>
      <c r="I11" s="18">
        <f t="shared" si="2"/>
        <v>3.2632954392900794E-2</v>
      </c>
      <c r="J11" s="18">
        <f t="shared" si="3"/>
        <v>3.0239944484208792E-2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8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9</v>
      </c>
      <c r="C2" s="14">
        <v>63.581003235674999</v>
      </c>
      <c r="D2" s="14">
        <v>132.19343008480902</v>
      </c>
      <c r="E2" s="14">
        <v>1970.3568331564709</v>
      </c>
      <c r="F2" s="14">
        <v>68.612426849134025</v>
      </c>
      <c r="G2" s="14">
        <v>63.581003235674999</v>
      </c>
      <c r="H2" s="15">
        <f>E2/SUM($E2:$G2)</f>
        <v>0.93712710112289044</v>
      </c>
      <c r="I2" s="15">
        <f t="shared" ref="I2:J2" si="0">F2/SUM($E2:$G2)</f>
        <v>3.263295439290069E-2</v>
      </c>
      <c r="J2" s="15">
        <f t="shared" si="0"/>
        <v>3.0239944484208844E-2</v>
      </c>
    </row>
    <row r="3" spans="1:10" ht="15" customHeight="1" x14ac:dyDescent="0.3">
      <c r="A3" s="8">
        <v>12</v>
      </c>
      <c r="B3" s="8" t="s">
        <v>10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  <c r="J3" s="13" t="s">
        <v>53</v>
      </c>
    </row>
    <row r="4" spans="1:10" ht="15" customHeight="1" x14ac:dyDescent="0.3">
      <c r="A4" s="8">
        <v>13</v>
      </c>
      <c r="B4" s="8" t="s">
        <v>11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  <c r="J4" s="13" t="s">
        <v>53</v>
      </c>
    </row>
    <row r="5" spans="1:10" ht="15" customHeight="1" x14ac:dyDescent="0.3">
      <c r="A5" s="8">
        <v>21</v>
      </c>
      <c r="B5" s="8" t="s">
        <v>12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  <c r="J5" s="13" t="s">
        <v>53</v>
      </c>
    </row>
    <row r="6" spans="1:10" ht="15" customHeight="1" x14ac:dyDescent="0.3">
      <c r="A6" s="8">
        <v>22</v>
      </c>
      <c r="B6" s="8" t="s">
        <v>13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23</v>
      </c>
      <c r="B7" s="8" t="s">
        <v>14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31</v>
      </c>
      <c r="B8" s="8" t="s">
        <v>15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16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33</v>
      </c>
      <c r="B10" s="8" t="s">
        <v>17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2"/>
      <c r="B11" s="62"/>
      <c r="C11" s="11">
        <f>SUM(C2:C10)</f>
        <v>63.581003235674999</v>
      </c>
      <c r="D11" s="11">
        <f t="shared" ref="D11:G11" si="1">SUM(D2:D10)</f>
        <v>132.19343008480902</v>
      </c>
      <c r="E11" s="11">
        <f t="shared" si="1"/>
        <v>1970.3568331564709</v>
      </c>
      <c r="F11" s="11">
        <f t="shared" si="1"/>
        <v>68.612426849134025</v>
      </c>
      <c r="G11" s="11">
        <f t="shared" si="1"/>
        <v>63.581003235674999</v>
      </c>
      <c r="H11" s="18">
        <f t="shared" ref="H11" si="2">E11/SUM($E11:$G11)</f>
        <v>0.93712710112289044</v>
      </c>
      <c r="I11" s="18">
        <f t="shared" ref="I11" si="3">F11/SUM($E11:$G11)</f>
        <v>3.263295439290069E-2</v>
      </c>
      <c r="J11" s="18">
        <f t="shared" ref="J11" si="4">G11/SUM($E11:$G11)</f>
        <v>3.0239944484208844E-2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19">
        <v>11</v>
      </c>
      <c r="B2" s="19" t="s">
        <v>1</v>
      </c>
      <c r="C2" s="20">
        <v>259.58851199244498</v>
      </c>
      <c r="D2" s="20">
        <v>344.50296387956399</v>
      </c>
      <c r="E2" s="14">
        <v>141.95161052457999</v>
      </c>
      <c r="F2" s="14">
        <v>31.322758338984301</v>
      </c>
      <c r="G2" s="14">
        <v>0.178129070508103</v>
      </c>
      <c r="H2" s="15">
        <v>0.33385701740026097</v>
      </c>
      <c r="I2" s="15">
        <v>0.44306556990368068</v>
      </c>
      <c r="J2" s="15">
        <v>0.18256409323028536</v>
      </c>
      <c r="K2" s="15">
        <v>4.0284227508907637E-2</v>
      </c>
      <c r="L2" s="15">
        <v>2.290919568653595E-4</v>
      </c>
    </row>
    <row r="3" spans="1:12" ht="15" customHeight="1" x14ac:dyDescent="0.3">
      <c r="A3" s="8">
        <v>12</v>
      </c>
      <c r="B3" s="8" t="s">
        <v>2</v>
      </c>
      <c r="C3" s="21">
        <v>76.841853873370709</v>
      </c>
      <c r="D3" s="21">
        <v>75.249126721592901</v>
      </c>
      <c r="E3" s="16">
        <v>27.4778402019843</v>
      </c>
      <c r="F3" s="16">
        <v>8.8817586460244691</v>
      </c>
      <c r="G3" s="16">
        <v>0</v>
      </c>
      <c r="H3" s="17">
        <v>0.4077559968268713</v>
      </c>
      <c r="I3" s="17">
        <v>0.3993043000664494</v>
      </c>
      <c r="J3" s="17">
        <v>0.14580926353850482</v>
      </c>
      <c r="K3" s="17">
        <v>4.7130439568174455E-2</v>
      </c>
      <c r="L3" s="17">
        <v>0</v>
      </c>
    </row>
    <row r="4" spans="1:12" ht="15" customHeight="1" x14ac:dyDescent="0.3">
      <c r="A4" s="8">
        <v>13</v>
      </c>
      <c r="B4" s="8" t="s">
        <v>3</v>
      </c>
      <c r="C4" s="21">
        <v>294.36215021201497</v>
      </c>
      <c r="D4" s="21">
        <v>82.343865139733808</v>
      </c>
      <c r="E4" s="16">
        <v>2.13576462975325</v>
      </c>
      <c r="F4" s="16">
        <v>0</v>
      </c>
      <c r="G4" s="16">
        <v>0</v>
      </c>
      <c r="H4" s="17">
        <v>0.77700550933529033</v>
      </c>
      <c r="I4" s="17">
        <v>0.21735687427018868</v>
      </c>
      <c r="J4" s="17">
        <v>5.6376163945210441E-3</v>
      </c>
      <c r="K4" s="17">
        <v>0</v>
      </c>
      <c r="L4" s="17">
        <v>0</v>
      </c>
    </row>
    <row r="5" spans="1:12" ht="15" customHeight="1" x14ac:dyDescent="0.3">
      <c r="A5" s="8">
        <v>14</v>
      </c>
      <c r="B5" s="8" t="s">
        <v>4</v>
      </c>
      <c r="C5" s="21">
        <v>90.0819213670175</v>
      </c>
      <c r="D5" s="21">
        <v>4.21125063975059</v>
      </c>
      <c r="E5" s="16">
        <v>0</v>
      </c>
      <c r="F5" s="16">
        <v>0</v>
      </c>
      <c r="G5" s="16">
        <v>0</v>
      </c>
      <c r="H5" s="17">
        <v>0.95533875305999549</v>
      </c>
      <c r="I5" s="17">
        <v>4.4661246940004506E-2</v>
      </c>
      <c r="J5" s="17">
        <v>0</v>
      </c>
      <c r="K5" s="17">
        <v>0</v>
      </c>
      <c r="L5" s="17">
        <v>0</v>
      </c>
    </row>
    <row r="6" spans="1:12" ht="15" customHeight="1" x14ac:dyDescent="0.3">
      <c r="A6" s="22">
        <v>15</v>
      </c>
      <c r="B6" s="22" t="s">
        <v>5</v>
      </c>
      <c r="C6" s="21">
        <v>108.40453437686399</v>
      </c>
      <c r="D6" s="21">
        <v>111.701481330939</v>
      </c>
      <c r="E6" s="16">
        <v>40.499071701439298</v>
      </c>
      <c r="F6" s="16">
        <v>8.0571168861908511</v>
      </c>
      <c r="G6" s="16">
        <v>7.8120667456267598E-2</v>
      </c>
      <c r="H6" s="17">
        <v>0.40338023105328041</v>
      </c>
      <c r="I6" s="17">
        <v>0.41564838230497769</v>
      </c>
      <c r="J6" s="17">
        <v>0.15069964549247253</v>
      </c>
      <c r="K6" s="17">
        <v>2.9981049130990912E-2</v>
      </c>
      <c r="L6" s="17">
        <v>2.9069201827844538E-4</v>
      </c>
    </row>
    <row r="7" spans="1:12" ht="15" customHeight="1" x14ac:dyDescent="0.3">
      <c r="A7" s="8">
        <v>16</v>
      </c>
      <c r="B7" s="8" t="s">
        <v>6</v>
      </c>
      <c r="C7" s="21">
        <v>98.421298234842695</v>
      </c>
      <c r="D7" s="21">
        <v>81.995143946372295</v>
      </c>
      <c r="E7" s="16">
        <v>40.469154541142302</v>
      </c>
      <c r="F7" s="16">
        <v>2.3302037732550098</v>
      </c>
      <c r="G7" s="16">
        <v>0</v>
      </c>
      <c r="H7" s="17">
        <v>0.44092442388180014</v>
      </c>
      <c r="I7" s="17">
        <v>0.36733575205839447</v>
      </c>
      <c r="J7" s="17">
        <v>0.18130058199861973</v>
      </c>
      <c r="K7" s="17">
        <v>1.0439242061185601E-2</v>
      </c>
      <c r="L7" s="17">
        <v>0</v>
      </c>
    </row>
    <row r="8" spans="1:12" ht="15" customHeight="1" x14ac:dyDescent="0.3">
      <c r="A8" s="8">
        <v>17</v>
      </c>
      <c r="B8" s="8" t="s">
        <v>18</v>
      </c>
      <c r="C8" s="24" t="s">
        <v>53</v>
      </c>
      <c r="D8" s="24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  <c r="K8" s="13" t="s">
        <v>53</v>
      </c>
      <c r="L8" s="13" t="s">
        <v>53</v>
      </c>
    </row>
    <row r="9" spans="1:12" ht="15" customHeight="1" x14ac:dyDescent="0.3">
      <c r="A9" s="8">
        <v>18</v>
      </c>
      <c r="B9" s="8" t="s">
        <v>7</v>
      </c>
      <c r="C9" s="21">
        <v>78.770162004048899</v>
      </c>
      <c r="D9" s="21">
        <v>68.990701005295506</v>
      </c>
      <c r="E9" s="16">
        <v>16.3369905392132</v>
      </c>
      <c r="F9" s="16">
        <v>7.3667789968941406</v>
      </c>
      <c r="G9" s="16">
        <v>0</v>
      </c>
      <c r="H9" s="17">
        <v>0.45939597475396887</v>
      </c>
      <c r="I9" s="17">
        <v>0.40236111658191376</v>
      </c>
      <c r="J9" s="17">
        <v>9.5279068905843312E-2</v>
      </c>
      <c r="K9" s="17">
        <v>4.2963839758274114E-2</v>
      </c>
      <c r="L9" s="17">
        <v>0</v>
      </c>
    </row>
    <row r="10" spans="1:12" ht="15" customHeight="1" x14ac:dyDescent="0.3">
      <c r="A10" s="8">
        <v>19</v>
      </c>
      <c r="B10" s="8" t="s">
        <v>19</v>
      </c>
      <c r="C10" s="24" t="s">
        <v>53</v>
      </c>
      <c r="D10" s="24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 t="s">
        <v>53</v>
      </c>
    </row>
    <row r="11" spans="1:12" ht="15" customHeight="1" x14ac:dyDescent="0.25">
      <c r="A11" s="62"/>
      <c r="B11" s="62"/>
      <c r="C11" s="23">
        <f t="shared" ref="C11:G11" si="0">SUM(C2:C10)</f>
        <v>1006.4704320606037</v>
      </c>
      <c r="D11" s="23">
        <f t="shared" si="0"/>
        <v>768.99453266324804</v>
      </c>
      <c r="E11" s="11">
        <f t="shared" si="0"/>
        <v>268.87043213811233</v>
      </c>
      <c r="F11" s="11">
        <f t="shared" si="0"/>
        <v>57.958616641348769</v>
      </c>
      <c r="G11" s="11">
        <f t="shared" si="0"/>
        <v>0.25624973796437062</v>
      </c>
      <c r="H11" s="18">
        <v>0.47869030750733904</v>
      </c>
      <c r="I11" s="18">
        <v>0.36574370948819618</v>
      </c>
      <c r="J11" s="18">
        <v>0.12787824236060047</v>
      </c>
      <c r="K11" s="18">
        <v>2.756586496629106E-2</v>
      </c>
      <c r="L11" s="18">
        <v>1.218756775732618E-4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28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777.21033639999996</v>
      </c>
      <c r="D2" s="14">
        <v>777.54397380608202</v>
      </c>
      <c r="E2" s="14">
        <f t="shared" ref="E2:E11" si="0">ROUND(D2,0)-ROUND(C2,0)</f>
        <v>1</v>
      </c>
      <c r="F2" s="26">
        <f t="shared" ref="F2:F11" si="1">D2/C2-1</f>
        <v>4.2927556474281481E-4</v>
      </c>
    </row>
    <row r="3" spans="1:6" ht="15" customHeight="1" x14ac:dyDescent="0.3">
      <c r="A3" s="8">
        <v>12</v>
      </c>
      <c r="B3" s="8" t="s">
        <v>2</v>
      </c>
      <c r="C3" s="16">
        <v>199.26191170000001</v>
      </c>
      <c r="D3" s="16">
        <v>188.45057944297298</v>
      </c>
      <c r="E3" s="16">
        <f t="shared" si="0"/>
        <v>-11</v>
      </c>
      <c r="F3" s="27">
        <f t="shared" si="1"/>
        <v>-5.4256893175370635E-2</v>
      </c>
    </row>
    <row r="4" spans="1:6" ht="15" customHeight="1" x14ac:dyDescent="0.3">
      <c r="A4" s="8">
        <v>13</v>
      </c>
      <c r="B4" s="8" t="s">
        <v>3</v>
      </c>
      <c r="C4" s="16">
        <v>343.46454169999998</v>
      </c>
      <c r="D4" s="16">
        <v>378.84177998150898</v>
      </c>
      <c r="E4" s="16">
        <f t="shared" si="0"/>
        <v>36</v>
      </c>
      <c r="F4" s="27">
        <f t="shared" si="1"/>
        <v>0.10300113690457557</v>
      </c>
    </row>
    <row r="5" spans="1:6" ht="15" customHeight="1" x14ac:dyDescent="0.3">
      <c r="A5" s="8">
        <v>14</v>
      </c>
      <c r="B5" s="8" t="s">
        <v>4</v>
      </c>
      <c r="C5" s="16">
        <v>122.04814420000001</v>
      </c>
      <c r="D5" s="16">
        <v>94.293172006768103</v>
      </c>
      <c r="E5" s="16">
        <f t="shared" si="0"/>
        <v>-28</v>
      </c>
      <c r="F5" s="27">
        <f t="shared" si="1"/>
        <v>-0.22741003048559183</v>
      </c>
    </row>
    <row r="6" spans="1:6" ht="15" customHeight="1" x14ac:dyDescent="0.3">
      <c r="A6" s="8">
        <v>15</v>
      </c>
      <c r="B6" s="8" t="s">
        <v>5</v>
      </c>
      <c r="C6" s="16">
        <v>264.4686762</v>
      </c>
      <c r="D6" s="16">
        <v>268.74032496288896</v>
      </c>
      <c r="E6" s="16">
        <f t="shared" si="0"/>
        <v>5</v>
      </c>
      <c r="F6" s="27">
        <f t="shared" si="1"/>
        <v>1.6151813607062415E-2</v>
      </c>
    </row>
    <row r="7" spans="1:6" ht="15" customHeight="1" x14ac:dyDescent="0.3">
      <c r="A7" s="8">
        <v>16</v>
      </c>
      <c r="B7" s="8" t="s">
        <v>6</v>
      </c>
      <c r="C7" s="16">
        <v>214.77089509999999</v>
      </c>
      <c r="D7" s="16">
        <v>223.21580049560802</v>
      </c>
      <c r="E7" s="16">
        <f t="shared" si="0"/>
        <v>8</v>
      </c>
      <c r="F7" s="27">
        <f t="shared" si="1"/>
        <v>3.9320529868239307E-2</v>
      </c>
    </row>
    <row r="8" spans="1:6" ht="15" customHeight="1" x14ac:dyDescent="0.3">
      <c r="A8" s="8">
        <v>17</v>
      </c>
      <c r="B8" s="8" t="s">
        <v>18</v>
      </c>
      <c r="C8" s="13" t="s">
        <v>53</v>
      </c>
      <c r="D8" s="13" t="s">
        <v>53</v>
      </c>
      <c r="E8" s="13" t="s">
        <v>53</v>
      </c>
      <c r="F8" s="13" t="s">
        <v>53</v>
      </c>
    </row>
    <row r="9" spans="1:6" ht="15" customHeight="1" x14ac:dyDescent="0.3">
      <c r="A9" s="8">
        <v>18</v>
      </c>
      <c r="B9" s="8" t="s">
        <v>7</v>
      </c>
      <c r="C9" s="16">
        <v>172.841644</v>
      </c>
      <c r="D9" s="16">
        <v>171.464632545455</v>
      </c>
      <c r="E9" s="16">
        <f t="shared" si="0"/>
        <v>-2</v>
      </c>
      <c r="F9" s="27">
        <f t="shared" si="1"/>
        <v>-7.9668963027509365E-3</v>
      </c>
    </row>
    <row r="10" spans="1:6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</row>
    <row r="11" spans="1:6" ht="15" customHeight="1" x14ac:dyDescent="0.25">
      <c r="A11" s="62"/>
      <c r="B11" s="62"/>
      <c r="C11" s="11">
        <f t="shared" ref="C11:D11" si="2">SUM(C2:C10)</f>
        <v>2094.0661493000002</v>
      </c>
      <c r="D11" s="11">
        <f t="shared" si="2"/>
        <v>2102.550263241284</v>
      </c>
      <c r="E11" s="25">
        <f t="shared" si="0"/>
        <v>9</v>
      </c>
      <c r="F11" s="28">
        <f t="shared" si="1"/>
        <v>4.0515023578027165E-3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2022-08-30T11:24:28Z</dcterms:created>
  <dcterms:modified xsi:type="dcterms:W3CDTF">2022-10-24T12:56:55Z</dcterms:modified>
</cp:coreProperties>
</file>