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U:\GIS\INFOPLAN\Projekte_GISKZ\Bauzonenstatistik\3_Bauzonenstatistik_2022\6_Dokumentation\Resultate_Sept_2022\"/>
    </mc:Choice>
  </mc:AlternateContent>
  <xr:revisionPtr revIDLastSave="0" documentId="13_ncr:1_{89F4F7BC-1DF4-4E83-8748-29AF20C1BA46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Faktenblatt" sheetId="10" r:id="rId1"/>
    <sheet name="Legende" sheetId="12" r:id="rId2"/>
    <sheet name="Statistik_Hauptnutzung" sheetId="9" r:id="rId3"/>
    <sheet name="Statistik_Gemtypen_BFS9" sheetId="8" r:id="rId4"/>
    <sheet name="Analyse_unüberbaut_Hauptnutzung" sheetId="7" r:id="rId5"/>
    <sheet name="Anal_unüb_Gemtypen_BFS9" sheetId="5" r:id="rId6"/>
    <sheet name="Analyse_Erschliessung_oeV" sheetId="3" r:id="rId7"/>
    <sheet name="Vergleich_2017_2022" sheetId="2" r:id="rId8"/>
  </sheets>
  <externalReferences>
    <externalReference r:id="rId9"/>
  </externalReferences>
  <definedNames>
    <definedName name="aa" localSheetId="1">#REF!</definedName>
    <definedName name="aa">#REF!</definedName>
    <definedName name="Auswertung_GdeTypen_CH00" localSheetId="1">#REF!</definedName>
    <definedName name="Auswertung_GdeTypen_CH0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2" l="1"/>
  <c r="F3" i="2"/>
  <c r="F4" i="2"/>
  <c r="F5" i="2"/>
  <c r="F6" i="2"/>
  <c r="F7" i="2"/>
  <c r="E2" i="2"/>
  <c r="E3" i="2"/>
  <c r="E4" i="2"/>
  <c r="E5" i="2"/>
  <c r="E6" i="2"/>
  <c r="E7" i="2"/>
  <c r="C11" i="2"/>
  <c r="D11" i="2"/>
  <c r="F11" i="2" s="1"/>
  <c r="C11" i="3"/>
  <c r="D11" i="3"/>
  <c r="E11" i="3"/>
  <c r="F11" i="3"/>
  <c r="G11" i="3"/>
  <c r="H3" i="5"/>
  <c r="I3" i="5"/>
  <c r="J3" i="5"/>
  <c r="H4" i="5"/>
  <c r="I4" i="5"/>
  <c r="J4" i="5"/>
  <c r="H5" i="5"/>
  <c r="I5" i="5"/>
  <c r="J5" i="5"/>
  <c r="H6" i="5"/>
  <c r="I6" i="5"/>
  <c r="J6" i="5"/>
  <c r="H7" i="5"/>
  <c r="I7" i="5"/>
  <c r="J7" i="5"/>
  <c r="H9" i="5"/>
  <c r="I9" i="5"/>
  <c r="J9" i="5"/>
  <c r="I2" i="5"/>
  <c r="J2" i="5"/>
  <c r="H2" i="5"/>
  <c r="D11" i="5"/>
  <c r="E11" i="5"/>
  <c r="F11" i="5"/>
  <c r="G11" i="5"/>
  <c r="C11" i="5"/>
  <c r="H3" i="7"/>
  <c r="I3" i="7"/>
  <c r="J3" i="7"/>
  <c r="H4" i="7"/>
  <c r="I4" i="7"/>
  <c r="J4" i="7"/>
  <c r="H5" i="7"/>
  <c r="I5" i="7"/>
  <c r="J5" i="7"/>
  <c r="I2" i="7"/>
  <c r="J2" i="7"/>
  <c r="H2" i="7"/>
  <c r="D11" i="7"/>
  <c r="E11" i="7"/>
  <c r="F11" i="7"/>
  <c r="G11" i="7"/>
  <c r="C11" i="7"/>
  <c r="F11" i="8"/>
  <c r="E11" i="8"/>
  <c r="C11" i="8"/>
  <c r="I3" i="8"/>
  <c r="I4" i="8"/>
  <c r="I5" i="8"/>
  <c r="I6" i="8"/>
  <c r="I7" i="8"/>
  <c r="I9" i="8"/>
  <c r="I2" i="8"/>
  <c r="H3" i="8"/>
  <c r="H4" i="8"/>
  <c r="H5" i="8"/>
  <c r="H6" i="8"/>
  <c r="H7" i="8"/>
  <c r="H9" i="8"/>
  <c r="H2" i="8"/>
  <c r="G3" i="8"/>
  <c r="G4" i="8"/>
  <c r="G5" i="8"/>
  <c r="G6" i="8"/>
  <c r="G7" i="8"/>
  <c r="G9" i="8"/>
  <c r="G2" i="8"/>
  <c r="F11" i="9"/>
  <c r="E11" i="9"/>
  <c r="C11" i="9"/>
  <c r="I3" i="9"/>
  <c r="I4" i="9"/>
  <c r="I5" i="9"/>
  <c r="I6" i="9"/>
  <c r="I7" i="9"/>
  <c r="I2" i="9"/>
  <c r="H3" i="9"/>
  <c r="H4" i="9"/>
  <c r="H5" i="9"/>
  <c r="H6" i="9"/>
  <c r="H7" i="9"/>
  <c r="H2" i="9"/>
  <c r="G3" i="9"/>
  <c r="G4" i="9"/>
  <c r="G5" i="9"/>
  <c r="G6" i="9"/>
  <c r="G7" i="9"/>
  <c r="G2" i="9"/>
  <c r="E11" i="2" l="1"/>
  <c r="J11" i="5"/>
  <c r="I11" i="5"/>
  <c r="H11" i="5"/>
  <c r="J11" i="7"/>
  <c r="I11" i="7"/>
  <c r="H11" i="7"/>
  <c r="G11" i="8"/>
  <c r="I11" i="8"/>
  <c r="D2" i="8"/>
  <c r="D3" i="8"/>
  <c r="H11" i="8"/>
  <c r="D4" i="8"/>
  <c r="D5" i="8"/>
  <c r="D6" i="8"/>
  <c r="D7" i="8"/>
  <c r="D9" i="8"/>
  <c r="G11" i="9"/>
  <c r="H11" i="9"/>
  <c r="I11" i="9"/>
  <c r="D2" i="9"/>
  <c r="D3" i="9"/>
  <c r="D4" i="9"/>
  <c r="D5" i="9"/>
  <c r="D6" i="9"/>
  <c r="D7" i="9"/>
</calcChain>
</file>

<file path=xl/sharedStrings.xml><?xml version="1.0" encoding="utf-8"?>
<sst xmlns="http://schemas.openxmlformats.org/spreadsheetml/2006/main" count="356" uniqueCount="130">
  <si>
    <t>Hauptnutzung</t>
  </si>
  <si>
    <t>Wohnzonen</t>
  </si>
  <si>
    <t>Arbeitszonen</t>
  </si>
  <si>
    <t>Mischzonen</t>
  </si>
  <si>
    <t>Zentrumszonen</t>
  </si>
  <si>
    <t>Zonen für öffentliche Nutzungen</t>
  </si>
  <si>
    <t>eingeschränkte Bauzonen</t>
  </si>
  <si>
    <t>Typ_BFS00_9_No</t>
  </si>
  <si>
    <t>Städtische Gemeinde einer grossen Agglomeration</t>
  </si>
  <si>
    <t>Städtische Gemeinde einer mittelgrossen Agglomeration</t>
  </si>
  <si>
    <t>Städtische Gemeinde einer kleinen oder ausserhalb einer Agglomeration</t>
  </si>
  <si>
    <t>Periurbane Gemeinde hoher Dichte</t>
  </si>
  <si>
    <t>Periurbane Gemeinde mittlerer Dichte</t>
  </si>
  <si>
    <t>Periurbane Gemeinde geringer Dichte</t>
  </si>
  <si>
    <t>Ländliche Zentrumsgemeinde</t>
  </si>
  <si>
    <t>Ländliche zentral gelegene Gemeinde</t>
  </si>
  <si>
    <t>Ländliche periphere Gemeinde</t>
  </si>
  <si>
    <t>Tourismus- und Freizeitzonen</t>
  </si>
  <si>
    <t>Verkehrszonen innerhalb der Bauzonen</t>
  </si>
  <si>
    <t>weitere Bauzonen</t>
  </si>
  <si>
    <t>Code HN</t>
  </si>
  <si>
    <t>Fläche der Bauzonen [ha]</t>
  </si>
  <si>
    <t>Anteil [%]</t>
  </si>
  <si>
    <t>Einwohner innerhalb BZ</t>
  </si>
  <si>
    <t>Beschäftigte innerhalb BZ</t>
  </si>
  <si>
    <t>Quelle: Bundesamt für Raumentwicklung ARE, Bauzonenstatistik Schweiz 2022</t>
  </si>
  <si>
    <t>Code GT</t>
  </si>
  <si>
    <t>Gemeindetyp BFS</t>
  </si>
  <si>
    <t>Unüberbaute Bauzonen Annahme 1 [ha]</t>
  </si>
  <si>
    <t>Unüberbaute Bauzonen Annahme 2 [ha]</t>
  </si>
  <si>
    <t>Überbaut [ha]</t>
  </si>
  <si>
    <t>Unschärfe [ha]</t>
  </si>
  <si>
    <t>Unüberbaut [ha]</t>
  </si>
  <si>
    <t>Überbaut [%]</t>
  </si>
  <si>
    <t>Unschärfe [%]</t>
  </si>
  <si>
    <t>Unüberbaut [%]</t>
  </si>
  <si>
    <t>Sehr gute Erschliessung [ha]</t>
  </si>
  <si>
    <t>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</si>
  <si>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</si>
  <si>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</si>
  <si>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</si>
  <si>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</si>
  <si>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>Gute Erschliessung [%]</t>
  </si>
  <si>
    <t>Mittelmässige Erschliessung [%]</t>
  </si>
  <si>
    <t>Geringe Erschliessung [%]</t>
  </si>
  <si>
    <t>Marginale oder keine Erschliessung [%]</t>
  </si>
  <si>
    <t>Fläche der Bauzonen 2017 [ha]</t>
  </si>
  <si>
    <t>Fläche der Bauzonen 2022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</si>
  <si>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</si>
  <si>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</si>
  <si>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</si>
  <si>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</si>
  <si>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</si>
  <si>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</si>
  <si>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Bundesamt für Raumentwicklung ARE</t>
  </si>
  <si>
    <t>Bauzonenstatistik Schweiz 2022</t>
  </si>
  <si>
    <t>Stand der Daten</t>
  </si>
  <si>
    <t>01.01.2022</t>
  </si>
  <si>
    <t>Vollständigkeit</t>
  </si>
  <si>
    <t>Anzahl Gemeinden</t>
  </si>
  <si>
    <t>Zonentypen</t>
  </si>
  <si>
    <t>Anzahl Zonen innerhalb der Bauzonen</t>
  </si>
  <si>
    <t>Bemerkungen</t>
  </si>
  <si>
    <t>Inhalt</t>
  </si>
  <si>
    <t>- Legende</t>
  </si>
  <si>
    <t>- Statistik nach Hauptnutzungen</t>
  </si>
  <si>
    <t>- Statistik nach Gemeindetypen BFS</t>
  </si>
  <si>
    <t>- Analyse der unüberbauten Bauzonen nach Hauptnutzungen</t>
  </si>
  <si>
    <t>- Analyse der unüberbauten Bauzonen nach Gemeindetypen BFS</t>
  </si>
  <si>
    <t>- Analyse der Erschliessung mit dem ÖV nach Hauptnutzungen</t>
  </si>
  <si>
    <t>- Vergleich 2017 - 2022 nach Hauptnutzungen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</si>
  <si>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</si>
  <si>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</si>
  <si>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</si>
  <si>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</si>
  <si>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</si>
  <si>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12.2022</t>
  </si>
  <si>
    <t>Bezeichnung</t>
  </si>
  <si>
    <t>Beschreibung</t>
  </si>
  <si>
    <t>Code-Nummer der Hauptnutzungen</t>
  </si>
  <si>
    <t>Code-Nummer der Gemeindetypen</t>
  </si>
  <si>
    <t>Hauptnutzung der Bauzonen nach dem minimalen Geodatenmodell Nutzungsplanung</t>
  </si>
  <si>
    <t>Die Gemeindetypologie 2012 des BFS ist kohärent mit der Definition zum "Raum mit städtischem Charakter 2012".</t>
  </si>
  <si>
    <t>Fläche der Bauzonen</t>
  </si>
  <si>
    <t>ja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</si>
  <si>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</si>
  <si>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</si>
  <si>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</si>
  <si>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</si>
  <si>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</si>
  <si>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</si>
  <si>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</si>
  <si>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</si>
  <si>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</si>
  <si>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</si>
  <si>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</si>
  <si>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</si>
  <si>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</si>
  <si>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</si>
  <si>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</si>
  <si>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</si>
  <si>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</si>
  <si>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</si>
  <si>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</si>
  <si>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</si>
  <si>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</si>
  <si>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</si>
  <si>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2017</t>
  </si>
  <si>
    <t>Flächen der Bauzonen, Stand Bauzonenstatistik Schweiz 2022</t>
  </si>
  <si>
    <t>Flächendifferenz zwischen den Bauzonen 2012 und 2017</t>
  </si>
  <si>
    <t>Anteil der Differenz zwischen den Bauzonenflächen 2017 und 2022 (Bauzonenfläche 2017 = 100%)</t>
  </si>
  <si>
    <t>Kantonsnummer</t>
  </si>
  <si>
    <t>Kantonsnummer BFS</t>
  </si>
  <si>
    <t>Kantonskürzel</t>
  </si>
  <si>
    <t>Abkürzung der Kantonsnamen</t>
  </si>
  <si>
    <t>Faktenblatt Kanton ZH</t>
  </si>
  <si>
    <t>keine. Die Verkehrsflächen sind meist nicht ausgeschnitten.</t>
  </si>
  <si>
    <t>"Nicht zugewiesene Zonen" in Kilchberg und Uster sind gemäss der Bauzonenstatistik 2017 attributiert.</t>
  </si>
  <si>
    <t>Die Golfplätze sind in der Bauzonenstatistik den Nichtbauzonen zugeordnet.</t>
  </si>
  <si>
    <t>1091 ha Wohn-/Gewerbezonen sind neu den Wohnzonen zugeordnet (2017 den Mischzonen) &gt; siehe Blatt "Vergleich 2017_2022", Code_HN 13</t>
  </si>
  <si>
    <t>62 ha eingeschränkte Bauzonen sind neu ausgeschieden (Erholungszonen) &gt; siehe Blatt "Vergleich 2017_2022", Code_HN 16</t>
  </si>
  <si>
    <t xml:space="preserve">Anteil der jeweiligen Bauzonenfläche einer Hauptnutzung / eines Gemeindetyps / eines Kantons an der gesamten Bauzonenfläche </t>
  </si>
  <si>
    <t>Einwohner innerhalb der Bauzonen am 31.12.2021. Es werden die georeferenzierten Einzeldaten aus der Statistik der Bevölkerungsstruktur STATPOP verwendet (ständige Wohnbevölkerung).</t>
  </si>
  <si>
    <t>Bauzonenfläche pro Einwohner innerhalb der Bauzonen</t>
  </si>
  <si>
    <t>Beschäftigte innerhalb der Bauzonen am 31.12.2020. Es werden die georeferenzierten Einzeldaten aus der Statistik der Untenehmensstruktur STATENT verwendet (Anzahl Beschäftigte).</t>
  </si>
  <si>
    <t>Bauzonenfläche pro Beschäftigte innerhalb der Bauzonen</t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</si>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</sst>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 %"/>
    <numFmt numFmtId="165" formatCode="0.0%"/>
  </numFmts>
  <fonts count="16" x14ac:knownFonts="1">
    <font>
      <sz val="10"/>
      <color theme="1"/>
      <name val="Arial"/>
      <family val="2"/>
    </font>
    <font>
      <sz val="10"/>
      <name val="MS Sans Serif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62">
    <xf numFmtId="0" fontId="0" fillId="0" borderId="0" xfId="0"/>
    <xf numFmtId="0" fontId="1" fillId="0" borderId="0" xfId="1"/>
    <xf numFmtId="0" fontId="4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horizontal="right" vertical="center" wrapText="1"/>
    </xf>
    <xf numFmtId="0" fontId="4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4" fillId="3" borderId="6" xfId="1" applyNumberFormat="1" applyFont="1" applyFill="1" applyBorder="1" applyAlignment="1">
      <alignment vertical="center" wrapText="1"/>
    </xf>
    <xf numFmtId="0" fontId="3" fillId="0" borderId="4" xfId="0" applyFont="1" applyBorder="1"/>
    <xf numFmtId="3" fontId="3" fillId="0" borderId="4" xfId="0" applyNumberFormat="1" applyFont="1" applyBorder="1"/>
    <xf numFmtId="0" fontId="3" fillId="0" borderId="5" xfId="0" applyFont="1" applyBorder="1"/>
    <xf numFmtId="3" fontId="3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3" fillId="0" borderId="5" xfId="0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4" fillId="3" borderId="6" xfId="1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8" fillId="0" borderId="0" xfId="0" applyFont="1"/>
    <xf numFmtId="0" fontId="10" fillId="0" borderId="4" xfId="0" applyFont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/>
    </xf>
    <xf numFmtId="49" fontId="3" fillId="0" borderId="10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0" fontId="3" fillId="0" borderId="12" xfId="0" applyNumberFormat="1" applyFont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0" fontId="2" fillId="0" borderId="12" xfId="0" applyNumberFormat="1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/>
    </xf>
    <xf numFmtId="49" fontId="3" fillId="0" borderId="12" xfId="0" applyNumberFormat="1" applyFont="1" applyFill="1" applyBorder="1" applyAlignment="1">
      <alignment horizontal="left" vertical="top" wrapText="1"/>
    </xf>
    <xf numFmtId="49" fontId="6" fillId="0" borderId="0" xfId="0" applyNumberFormat="1" applyFont="1" applyBorder="1" applyAlignment="1">
      <alignment vertical="top"/>
    </xf>
    <xf numFmtId="49" fontId="3" fillId="0" borderId="0" xfId="0" applyNumberFormat="1" applyFont="1" applyBorder="1" applyAlignment="1">
      <alignment vertical="top"/>
    </xf>
    <xf numFmtId="0" fontId="3" fillId="0" borderId="0" xfId="0" applyFont="1" applyAlignment="1">
      <alignment vertical="top"/>
    </xf>
    <xf numFmtId="0" fontId="11" fillId="0" borderId="0" xfId="2" applyFont="1" applyAlignment="1" applyProtection="1">
      <alignment vertical="top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49" fontId="13" fillId="5" borderId="4" xfId="3" applyNumberFormat="1" applyFont="1" applyFill="1" applyBorder="1" applyAlignment="1">
      <alignment horizontal="left" vertical="top" wrapText="1"/>
    </xf>
    <xf numFmtId="49" fontId="13" fillId="5" borderId="11" xfId="3" applyNumberFormat="1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vertical="center" wrapText="1"/>
    </xf>
    <xf numFmtId="0" fontId="12" fillId="0" borderId="0" xfId="3"/>
    <xf numFmtId="49" fontId="12" fillId="0" borderId="4" xfId="3" applyNumberFormat="1" applyBorder="1" applyAlignment="1">
      <alignment horizontal="left" vertical="top" wrapText="1"/>
    </xf>
    <xf numFmtId="49" fontId="12" fillId="0" borderId="8" xfId="3" applyNumberFormat="1" applyBorder="1" applyAlignment="1">
      <alignment horizontal="left" vertical="top" wrapText="1"/>
    </xf>
    <xf numFmtId="49" fontId="12" fillId="0" borderId="5" xfId="3" applyNumberFormat="1" applyBorder="1" applyAlignment="1">
      <alignment horizontal="left" vertical="top" wrapText="1"/>
    </xf>
    <xf numFmtId="49" fontId="12" fillId="0" borderId="12" xfId="3" applyNumberFormat="1" applyBorder="1" applyAlignment="1">
      <alignment horizontal="left" vertical="top" wrapText="1"/>
    </xf>
    <xf numFmtId="49" fontId="12" fillId="0" borderId="11" xfId="3" applyNumberFormat="1" applyBorder="1" applyAlignment="1">
      <alignment horizontal="left" vertical="top" wrapText="1"/>
    </xf>
    <xf numFmtId="49" fontId="12" fillId="0" borderId="10" xfId="3" applyNumberFormat="1" applyBorder="1" applyAlignment="1">
      <alignment horizontal="left" vertical="top" wrapText="1"/>
    </xf>
    <xf numFmtId="0" fontId="12" fillId="0" borderId="0" xfId="3" applyAlignment="1">
      <alignment vertical="top"/>
    </xf>
  </cellXfs>
  <cellStyles count="4">
    <cellStyle name="Link" xfId="2" builtinId="8"/>
    <cellStyle name="Standard" xfId="0" builtinId="0"/>
    <cellStyle name="Standard 2" xfId="1" xr:uid="{00000000-0005-0000-0000-000002000000}"/>
    <cellStyle name="Standard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D0D-4E08-880C-7C9B7ED9E63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D0D-4E08-880C-7C9B7ED9E63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D0D-4E08-880C-7C9B7ED9E63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14899.6623089243</c:v>
                </c:pt>
                <c:pt idx="1">
                  <c:v>3525.3353480880701</c:v>
                </c:pt>
                <c:pt idx="2">
                  <c:v>6393.8883309473595</c:v>
                </c:pt>
                <c:pt idx="3">
                  <c:v>989.52655311159992</c:v>
                </c:pt>
                <c:pt idx="4">
                  <c:v>2737.08255621841</c:v>
                </c:pt>
                <c:pt idx="5">
                  <c:v>1777.8670622990899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0D-4E08-880C-7C9B7ED9E6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25885576"/>
        <c:axId val="525884920"/>
      </c:barChart>
      <c:catAx>
        <c:axId val="52588557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25884920"/>
        <c:crosses val="autoZero"/>
        <c:auto val="1"/>
        <c:lblAlgn val="ctr"/>
        <c:lblOffset val="100"/>
        <c:noMultiLvlLbl val="0"/>
      </c:catAx>
      <c:valAx>
        <c:axId val="52588492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52588557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Erschliessung der Bauzonen mit dem öffentlichen Verkehr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Sehr gute Erschliessung (A)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Analyse_Erschliessung_oeV!$C$2:$C$10</c:f>
              <c:numCache>
                <c:formatCode>#,##0</c:formatCode>
                <c:ptCount val="9"/>
                <c:pt idx="0">
                  <c:v>1938.95911363337</c:v>
                </c:pt>
                <c:pt idx="1">
                  <c:v>311.23010786844702</c:v>
                </c:pt>
                <c:pt idx="2">
                  <c:v>990.20373108828903</c:v>
                </c:pt>
                <c:pt idx="3">
                  <c:v>600.00885671247897</c:v>
                </c:pt>
                <c:pt idx="4">
                  <c:v>374.87770634828496</c:v>
                </c:pt>
                <c:pt idx="5">
                  <c:v>109.56190205862599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83-456A-B4C1-183894539972}"/>
            </c:ext>
          </c:extLst>
        </c:ser>
        <c:ser>
          <c:idx val="1"/>
          <c:order val="1"/>
          <c:tx>
            <c:v>Gute Erschliessung (B) 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Analyse_Erschliessung_oeV!$D$2:$D$10</c:f>
              <c:numCache>
                <c:formatCode>#,##0</c:formatCode>
                <c:ptCount val="9"/>
                <c:pt idx="0">
                  <c:v>3023.8735230600801</c:v>
                </c:pt>
                <c:pt idx="1">
                  <c:v>635.27638901086095</c:v>
                </c:pt>
                <c:pt idx="2">
                  <c:v>930.08048876874</c:v>
                </c:pt>
                <c:pt idx="3">
                  <c:v>250.26118409357602</c:v>
                </c:pt>
                <c:pt idx="4">
                  <c:v>587.2026728152</c:v>
                </c:pt>
                <c:pt idx="5">
                  <c:v>344.30407603392803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83-456A-B4C1-183894539972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Analyse_Erschliessung_oeV!$E$2:$E$10</c:f>
              <c:numCache>
                <c:formatCode>#,##0</c:formatCode>
                <c:ptCount val="9"/>
                <c:pt idx="0">
                  <c:v>4525.5441346923699</c:v>
                </c:pt>
                <c:pt idx="1">
                  <c:v>1078.2653624151699</c:v>
                </c:pt>
                <c:pt idx="2">
                  <c:v>1751.8992793214102</c:v>
                </c:pt>
                <c:pt idx="3">
                  <c:v>114.948914100016</c:v>
                </c:pt>
                <c:pt idx="4">
                  <c:v>787.591516522451</c:v>
                </c:pt>
                <c:pt idx="5">
                  <c:v>469.27658639260801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783-456A-B4C1-183894539972}"/>
            </c:ext>
          </c:extLst>
        </c:ser>
        <c:ser>
          <c:idx val="3"/>
          <c:order val="3"/>
          <c:tx>
            <c:v>Geringe Erschliessung (D)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Analyse_Erschliessung_oeV!$F$2:$F$10</c:f>
              <c:numCache>
                <c:formatCode>#,##0</c:formatCode>
                <c:ptCount val="9"/>
                <c:pt idx="0">
                  <c:v>4171.7387918782506</c:v>
                </c:pt>
                <c:pt idx="1">
                  <c:v>1028.0431101700199</c:v>
                </c:pt>
                <c:pt idx="2">
                  <c:v>2029.68770283084</c:v>
                </c:pt>
                <c:pt idx="3">
                  <c:v>24.280061967363999</c:v>
                </c:pt>
                <c:pt idx="4">
                  <c:v>683.43105210857902</c:v>
                </c:pt>
                <c:pt idx="5">
                  <c:v>481.16171901410297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783-456A-B4C1-183894539972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Analyse_Erschliessung_oeV!$G$2:$G$10</c:f>
              <c:numCache>
                <c:formatCode>#,##0</c:formatCode>
                <c:ptCount val="9"/>
                <c:pt idx="0">
                  <c:v>1239.5467456602501</c:v>
                </c:pt>
                <c:pt idx="1">
                  <c:v>472.520378623564</c:v>
                </c:pt>
                <c:pt idx="2">
                  <c:v>692.01712893807803</c:v>
                </c:pt>
                <c:pt idx="3">
                  <c:v>2.75362381684956E-2</c:v>
                </c:pt>
                <c:pt idx="4">
                  <c:v>303.97960842389102</c:v>
                </c:pt>
                <c:pt idx="5">
                  <c:v>373.56277879982599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783-456A-B4C1-1838945399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697575784"/>
        <c:axId val="697573160"/>
      </c:barChart>
      <c:catAx>
        <c:axId val="69757578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697573160"/>
        <c:crosses val="autoZero"/>
        <c:auto val="1"/>
        <c:lblAlgn val="ctr"/>
        <c:lblOffset val="100"/>
        <c:noMultiLvlLbl val="0"/>
      </c:catAx>
      <c:valAx>
        <c:axId val="69757316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6975757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Erschliessung der Bauzonen mit dem öffentlichen Verkehr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Sehr gute Erschliessung (A)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74C-479F-A7D8-F524FD836BB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74C-479F-A7D8-F524FD836BB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74C-479F-A7D8-F524FD836BB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Analyse_Erschliessung_oeV!$H$2:$H$10</c:f>
              <c:numCache>
                <c:formatCode>0%</c:formatCode>
                <c:ptCount val="9"/>
                <c:pt idx="0">
                  <c:v>0.13013443348122117</c:v>
                </c:pt>
                <c:pt idx="1">
                  <c:v>8.828383037013493E-2</c:v>
                </c:pt>
                <c:pt idx="2">
                  <c:v>0.15486722317240947</c:v>
                </c:pt>
                <c:pt idx="3">
                  <c:v>0.60635953105626983</c:v>
                </c:pt>
                <c:pt idx="4">
                  <c:v>0.13696251342386309</c:v>
                </c:pt>
                <c:pt idx="5">
                  <c:v>6.1625474919898351E-2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4C-479F-A7D8-F524FD836BB9}"/>
            </c:ext>
          </c:extLst>
        </c:ser>
        <c:ser>
          <c:idx val="1"/>
          <c:order val="1"/>
          <c:tx>
            <c:v>Gute Erschliessung (B)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74C-479F-A7D8-F524FD836BB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74C-479F-A7D8-F524FD836BB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74C-479F-A7D8-F524FD836BB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Analyse_Erschliessung_oeV!$I$2:$I$10</c:f>
              <c:numCache>
                <c:formatCode>0%</c:formatCode>
                <c:ptCount val="9"/>
                <c:pt idx="0">
                  <c:v>0.20294913135372855</c:v>
                </c:pt>
                <c:pt idx="1">
                  <c:v>0.18020310872138678</c:v>
                </c:pt>
                <c:pt idx="2">
                  <c:v>0.1454639869556392</c:v>
                </c:pt>
                <c:pt idx="3">
                  <c:v>0.25291002379533961</c:v>
                </c:pt>
                <c:pt idx="4">
                  <c:v>0.21453597425518944</c:v>
                </c:pt>
                <c:pt idx="5">
                  <c:v>0.19366131660523764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4C-479F-A7D8-F524FD836BB9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74C-479F-A7D8-F524FD836BB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74C-479F-A7D8-F524FD836BB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74C-479F-A7D8-F524FD836BB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Analyse_Erschliessung_oeV!$J$2:$J$10</c:f>
              <c:numCache>
                <c:formatCode>0%</c:formatCode>
                <c:ptCount val="9"/>
                <c:pt idx="0">
                  <c:v>0.30373467806594145</c:v>
                </c:pt>
                <c:pt idx="1">
                  <c:v>0.30586178503555944</c:v>
                </c:pt>
                <c:pt idx="2">
                  <c:v>0.27399591432367704</c:v>
                </c:pt>
                <c:pt idx="3">
                  <c:v>0.11616556800679557</c:v>
                </c:pt>
                <c:pt idx="4">
                  <c:v>0.2877485425980717</c:v>
                </c:pt>
                <c:pt idx="5">
                  <c:v>0.26395482336331261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74C-479F-A7D8-F524FD836BB9}"/>
            </c:ext>
          </c:extLst>
        </c:ser>
        <c:ser>
          <c:idx val="3"/>
          <c:order val="3"/>
          <c:tx>
            <c:v>Geringe Erschliessung (D)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C74C-479F-A7D8-F524FD836BB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74C-479F-A7D8-F524FD836BB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74C-479F-A7D8-F524FD836BB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Analyse_Erschliessung_oeV!$K$2:$K$10</c:f>
              <c:numCache>
                <c:formatCode>0%</c:formatCode>
                <c:ptCount val="9"/>
                <c:pt idx="0">
                  <c:v>0.27998881487263916</c:v>
                </c:pt>
                <c:pt idx="1">
                  <c:v>0.29161569288084072</c:v>
                </c:pt>
                <c:pt idx="2">
                  <c:v>0.31744184411336274</c:v>
                </c:pt>
                <c:pt idx="3">
                  <c:v>2.4537049451593216E-2</c:v>
                </c:pt>
                <c:pt idx="4">
                  <c:v>0.24969325479638346</c:v>
                </c:pt>
                <c:pt idx="5">
                  <c:v>0.27063987472262258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4C-479F-A7D8-F524FD836BB9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C74C-479F-A7D8-F524FD836BB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C74C-479F-A7D8-F524FD836BB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C74C-479F-A7D8-F524FD836BB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Analyse_Erschliessung_oeV!$L$2:$L$10</c:f>
              <c:numCache>
                <c:formatCode>0%</c:formatCode>
                <c:ptCount val="9"/>
                <c:pt idx="0">
                  <c:v>8.3192942226469779E-2</c:v>
                </c:pt>
                <c:pt idx="1">
                  <c:v>0.1340355829920781</c:v>
                </c:pt>
                <c:pt idx="2">
                  <c:v>0.10823103143491163</c:v>
                </c:pt>
                <c:pt idx="3">
                  <c:v>2.7827690001755751E-5</c:v>
                </c:pt>
                <c:pt idx="4">
                  <c:v>0.11105971492649232</c:v>
                </c:pt>
                <c:pt idx="5">
                  <c:v>0.21011851038892887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74C-479F-A7D8-F524FD836B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696856216"/>
        <c:axId val="696856544"/>
      </c:barChart>
      <c:catAx>
        <c:axId val="6968562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696856544"/>
        <c:crosses val="autoZero"/>
        <c:auto val="1"/>
        <c:lblAlgn val="ctr"/>
        <c:lblOffset val="100"/>
        <c:noMultiLvlLbl val="0"/>
      </c:catAx>
      <c:valAx>
        <c:axId val="696856544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6968562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2017 und 2022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2017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D01-4BFE-8C88-FFCD47FC1FF1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D01-4BFE-8C88-FFCD47FC1FF1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D01-4BFE-8C88-FFCD47FC1FF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Vergleich_2017_2022!$B$2:$B$10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Vergleich_2017_2022!$C$2:$C$10</c:f>
              <c:numCache>
                <c:formatCode>#,##0</c:formatCode>
                <c:ptCount val="9"/>
                <c:pt idx="0">
                  <c:v>13942.397369999999</c:v>
                </c:pt>
                <c:pt idx="1">
                  <c:v>3576.38231</c:v>
                </c:pt>
                <c:pt idx="2">
                  <c:v>7504.9627030000001</c:v>
                </c:pt>
                <c:pt idx="3">
                  <c:v>907.83368389999998</c:v>
                </c:pt>
                <c:pt idx="4">
                  <c:v>2754.7704549999999</c:v>
                </c:pt>
                <c:pt idx="5">
                  <c:v>1733.2365539999998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01-4BFE-8C88-FFCD47FC1FF1}"/>
            </c:ext>
          </c:extLst>
        </c:ser>
        <c:ser>
          <c:idx val="1"/>
          <c:order val="1"/>
          <c:tx>
            <c:v>Fläche der Bauzonen 2022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D01-4BFE-8C88-FFCD47FC1FF1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D01-4BFE-8C88-FFCD47FC1FF1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D01-4BFE-8C88-FFCD47FC1FF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Vergleich_2017_2022!$B$2:$B$10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Vergleich_2017_2022!$D$2:$D$10</c:f>
              <c:numCache>
                <c:formatCode>#,##0</c:formatCode>
                <c:ptCount val="9"/>
                <c:pt idx="0">
                  <c:v>14899.6623089243</c:v>
                </c:pt>
                <c:pt idx="1">
                  <c:v>3525.3353480880701</c:v>
                </c:pt>
                <c:pt idx="2">
                  <c:v>6393.8883309473595</c:v>
                </c:pt>
                <c:pt idx="3">
                  <c:v>989.52655311159992</c:v>
                </c:pt>
                <c:pt idx="4">
                  <c:v>2737.08255621841</c:v>
                </c:pt>
                <c:pt idx="5">
                  <c:v>1777.8670622990899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01-4BFE-8C88-FFCD47FC1F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96859168"/>
        <c:axId val="696859496"/>
      </c:barChart>
      <c:catAx>
        <c:axId val="6968591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696859496"/>
        <c:crosses val="autoZero"/>
        <c:auto val="1"/>
        <c:lblAlgn val="ctr"/>
        <c:lblOffset val="100"/>
        <c:noMultiLvlLbl val="0"/>
      </c:catAx>
      <c:valAx>
        <c:axId val="69685949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6968591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CH" sz="1000"/>
              <a:t>Fläche der Bauzonen nach Hauptnutzungen (in Prozenten)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6E5-445C-8FA5-28360B0D4FBE}"/>
              </c:ext>
            </c:extLst>
          </c:dPt>
          <c:dPt>
            <c:idx val="1"/>
            <c:bubble3D val="0"/>
            <c:spPr>
              <a:solidFill>
                <a:schemeClr val="accent1">
                  <a:shade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66E5-445C-8FA5-28360B0D4FBE}"/>
              </c:ext>
            </c:extLst>
          </c:dPt>
          <c:dPt>
            <c:idx val="2"/>
            <c:bubble3D val="0"/>
            <c:spPr>
              <a:solidFill>
                <a:schemeClr val="accent1">
                  <a:shade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6E5-445C-8FA5-28360B0D4FBE}"/>
              </c:ext>
            </c:extLst>
          </c:dPt>
          <c:dPt>
            <c:idx val="3"/>
            <c:bubble3D val="0"/>
            <c:spPr>
              <a:solidFill>
                <a:schemeClr val="accent1">
                  <a:shade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66E5-445C-8FA5-28360B0D4FBE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44C-4CB7-8550-FC808029F9ED}"/>
              </c:ext>
            </c:extLst>
          </c:dPt>
          <c:dPt>
            <c:idx val="5"/>
            <c:bubble3D val="0"/>
            <c:spPr>
              <a:solidFill>
                <a:schemeClr val="accent1">
                  <a:tint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44C-4CB7-8550-FC808029F9ED}"/>
              </c:ext>
            </c:extLst>
          </c:dPt>
          <c:dPt>
            <c:idx val="6"/>
            <c:bubble3D val="0"/>
            <c:spPr>
              <a:solidFill>
                <a:schemeClr val="accent1">
                  <a:tint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6E5-445C-8FA5-28360B0D4FBE}"/>
              </c:ext>
            </c:extLst>
          </c:dPt>
          <c:dPt>
            <c:idx val="7"/>
            <c:bubble3D val="0"/>
            <c:spPr>
              <a:solidFill>
                <a:schemeClr val="accent1">
                  <a:tint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66E5-445C-8FA5-28360B0D4FBE}"/>
              </c:ext>
            </c:extLst>
          </c:dPt>
          <c:dPt>
            <c:idx val="8"/>
            <c:bubble3D val="0"/>
            <c:spPr>
              <a:solidFill>
                <a:schemeClr val="accent1">
                  <a:tint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6E5-445C-8FA5-28360B0D4FBE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66E5-445C-8FA5-28360B0D4FBE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2-66E5-445C-8FA5-28360B0D4FBE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66E5-445C-8FA5-28360B0D4FBE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66E5-445C-8FA5-28360B0D4FB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6E5-445C-8FA5-28360B0D4FBE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6E5-445C-8FA5-28360B0D4FBE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6E5-445C-8FA5-28360B0D4FB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14899.6623089243</c:v>
                </c:pt>
                <c:pt idx="1">
                  <c:v>3525.3353480880701</c:v>
                </c:pt>
                <c:pt idx="2">
                  <c:v>6393.8883309473595</c:v>
                </c:pt>
                <c:pt idx="3">
                  <c:v>989.52655311159992</c:v>
                </c:pt>
                <c:pt idx="4">
                  <c:v>2737.08255621841</c:v>
                </c:pt>
                <c:pt idx="5">
                  <c:v>1777.8670622990899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E5-445C-8FA5-28360B0D4F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75763987651323"/>
          <c:y val="0.14803982101356272"/>
          <c:w val="0.32920774220403065"/>
          <c:h val="0.851960178986437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F75-4D65-B37D-05772AC24674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F75-4D65-B37D-05772AC2467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Statistik_Gemtypen_BFS9!$C$2:$C$10</c:f>
              <c:numCache>
                <c:formatCode>#,##0</c:formatCode>
                <c:ptCount val="9"/>
                <c:pt idx="0">
                  <c:v>17919.801676643197</c:v>
                </c:pt>
                <c:pt idx="1">
                  <c:v>2569.4453252486601</c:v>
                </c:pt>
                <c:pt idx="2">
                  <c:v>441.32443196243105</c:v>
                </c:pt>
                <c:pt idx="3">
                  <c:v>3450.3230367481597</c:v>
                </c:pt>
                <c:pt idx="4">
                  <c:v>4550.7136693522998</c:v>
                </c:pt>
                <c:pt idx="5">
                  <c:v>1011.5911030014399</c:v>
                </c:pt>
                <c:pt idx="6" formatCode="General">
                  <c:v>0</c:v>
                </c:pt>
                <c:pt idx="7">
                  <c:v>380.16291663261296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75-4D65-B37D-05772AC246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691917936"/>
        <c:axId val="691922856"/>
      </c:barChart>
      <c:catAx>
        <c:axId val="6919179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691922856"/>
        <c:crosses val="autoZero"/>
        <c:auto val="1"/>
        <c:lblAlgn val="ctr"/>
        <c:lblOffset val="100"/>
        <c:noMultiLvlLbl val="0"/>
      </c:catAx>
      <c:valAx>
        <c:axId val="69192285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69191793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nach Gemeindetypen BFS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F9C-43F7-B314-DEE889176EA2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F9C-43F7-B314-DEE889176EA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Statistik_Gemtypen_BFS9!$G$2:$G$10</c:f>
              <c:numCache>
                <c:formatCode>#,##0</c:formatCode>
                <c:ptCount val="9"/>
                <c:pt idx="0">
                  <c:v>171.10949961035109</c:v>
                </c:pt>
                <c:pt idx="1">
                  <c:v>199.12778124141977</c:v>
                </c:pt>
                <c:pt idx="2">
                  <c:v>225.81069993984397</c:v>
                </c:pt>
                <c:pt idx="3">
                  <c:v>255.19574541601588</c:v>
                </c:pt>
                <c:pt idx="4">
                  <c:v>278.49463105874395</c:v>
                </c:pt>
                <c:pt idx="5">
                  <c:v>360.40726200706854</c:v>
                </c:pt>
                <c:pt idx="6" formatCode="General">
                  <c:v>0</c:v>
                </c:pt>
                <c:pt idx="7">
                  <c:v>438.0766497264496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9C-43F7-B314-DEE889176E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691919904"/>
        <c:axId val="691921544"/>
      </c:barChart>
      <c:catAx>
        <c:axId val="69191990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691921544"/>
        <c:crosses val="autoZero"/>
        <c:auto val="1"/>
        <c:lblAlgn val="ctr"/>
        <c:lblOffset val="100"/>
        <c:noMultiLvlLbl val="0"/>
      </c:catAx>
      <c:valAx>
        <c:axId val="69192154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69191990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und Beschäftigte nach Gemeindetypen BFS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78F-4CE0-B32C-F67BD8D935E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78F-4CE0-B32C-F67BD8D935E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Statistik_Gemtypen_BFS9!$I$2:$I$10</c:f>
              <c:numCache>
                <c:formatCode>#,##0</c:formatCode>
                <c:ptCount val="9"/>
                <c:pt idx="0">
                  <c:v>95.354409853131287</c:v>
                </c:pt>
                <c:pt idx="1">
                  <c:v>123.97626694178904</c:v>
                </c:pt>
                <c:pt idx="2">
                  <c:v>168.28386347471155</c:v>
                </c:pt>
                <c:pt idx="3">
                  <c:v>179.79234816775713</c:v>
                </c:pt>
                <c:pt idx="4">
                  <c:v>216.98790157219079</c:v>
                </c:pt>
                <c:pt idx="5">
                  <c:v>291.98761812712945</c:v>
                </c:pt>
                <c:pt idx="6" formatCode="General">
                  <c:v>0</c:v>
                </c:pt>
                <c:pt idx="7">
                  <c:v>325.67713238465944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8F-4CE0-B32C-F67BD8D935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691010992"/>
        <c:axId val="691011320"/>
      </c:barChart>
      <c:catAx>
        <c:axId val="69101099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691011320"/>
        <c:crosses val="autoZero"/>
        <c:auto val="1"/>
        <c:lblAlgn val="ctr"/>
        <c:lblOffset val="100"/>
        <c:noMultiLvlLbl val="0"/>
      </c:catAx>
      <c:valAx>
        <c:axId val="69101132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69101099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Analyse_unüberbaut_Hauptnutzung!$E$2:$E$10</c:f>
              <c:numCache>
                <c:formatCode>#,##0</c:formatCode>
                <c:ptCount val="9"/>
                <c:pt idx="0">
                  <c:v>13164.872149684681</c:v>
                </c:pt>
                <c:pt idx="1">
                  <c:v>2500.01752747809</c:v>
                </c:pt>
                <c:pt idx="2">
                  <c:v>5699.6735341292933</c:v>
                </c:pt>
                <c:pt idx="3">
                  <c:v>853.514304122059</c:v>
                </c:pt>
                <c:pt idx="4">
                  <c:v>2737.08255621841</c:v>
                </c:pt>
                <c:pt idx="5">
                  <c:v>1777.8670622990899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D6-4457-B34C-541B19223C89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Analyse_unüberbaut_Hauptnutzung!$F$2:$F$10</c:f>
              <c:numCache>
                <c:formatCode>#,##0</c:formatCode>
                <c:ptCount val="9"/>
                <c:pt idx="0">
                  <c:v>835.78812752822091</c:v>
                </c:pt>
                <c:pt idx="1">
                  <c:v>271.4832088055141</c:v>
                </c:pt>
                <c:pt idx="2">
                  <c:v>366.06333382994302</c:v>
                </c:pt>
                <c:pt idx="3">
                  <c:v>57.283022584416187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D6-4457-B34C-541B19223C89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Analyse_unüberbaut_Hauptnutzung!$G$2:$G$10</c:f>
              <c:numCache>
                <c:formatCode>#,##0</c:formatCode>
                <c:ptCount val="9"/>
                <c:pt idx="0">
                  <c:v>899.00203171139901</c:v>
                </c:pt>
                <c:pt idx="1">
                  <c:v>753.83461180446602</c:v>
                </c:pt>
                <c:pt idx="2">
                  <c:v>328.151462988123</c:v>
                </c:pt>
                <c:pt idx="3">
                  <c:v>78.729226405124791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D6-4457-B34C-541B19223C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691013944"/>
        <c:axId val="691014272"/>
      </c:barChart>
      <c:catAx>
        <c:axId val="69101394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691014272"/>
        <c:crosses val="autoZero"/>
        <c:auto val="1"/>
        <c:lblAlgn val="ctr"/>
        <c:lblOffset val="100"/>
        <c:noMultiLvlLbl val="0"/>
      </c:catAx>
      <c:valAx>
        <c:axId val="69101427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6910139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BD3-403E-9B9D-A00FADE3D57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BD3-403E-9B9D-A00FADE3D57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BD3-403E-9B9D-A00FADE3D575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BD3-403E-9B9D-A00FADE3D575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BD3-403E-9B9D-A00FADE3D57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Analyse_unüberbaut_Hauptnutzung!$H$2:$H$10</c:f>
              <c:numCache>
                <c:formatCode>0%</c:formatCode>
                <c:ptCount val="9"/>
                <c:pt idx="0">
                  <c:v>0.88356849146839045</c:v>
                </c:pt>
                <c:pt idx="1">
                  <c:v>0.70915736536495722</c:v>
                </c:pt>
                <c:pt idx="2">
                  <c:v>0.89142525472990131</c:v>
                </c:pt>
                <c:pt idx="3">
                  <c:v>0.86254815642708549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D3-403E-9B9D-A00FADE3D575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BD3-403E-9B9D-A00FADE3D57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BD3-403E-9B9D-A00FADE3D57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BD3-403E-9B9D-A00FADE3D575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BD3-403E-9B9D-A00FADE3D575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BD3-403E-9B9D-A00FADE3D57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Analyse_unüberbaut_Hauptnutzung!$I$2:$I$10</c:f>
              <c:numCache>
                <c:formatCode>0%</c:formatCode>
                <c:ptCount val="9"/>
                <c:pt idx="0">
                  <c:v>5.6094434236111324E-2</c:v>
                </c:pt>
                <c:pt idx="1">
                  <c:v>7.7009186928202522E-2</c:v>
                </c:pt>
                <c:pt idx="2">
                  <c:v>5.7252068675979637E-2</c:v>
                </c:pt>
                <c:pt idx="3">
                  <c:v>5.7889323337800058E-2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D3-403E-9B9D-A00FADE3D575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EBD3-403E-9B9D-A00FADE3D57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EBD3-403E-9B9D-A00FADE3D57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BD3-403E-9B9D-A00FADE3D575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BD3-403E-9B9D-A00FADE3D575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BD3-403E-9B9D-A00FADE3D57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Analyse_unüberbaut_Hauptnutzung!$J$2:$J$10</c:f>
              <c:numCache>
                <c:formatCode>0%</c:formatCode>
                <c:ptCount val="9"/>
                <c:pt idx="0">
                  <c:v>6.0337074295498144E-2</c:v>
                </c:pt>
                <c:pt idx="1">
                  <c:v>0.21383344770684032</c:v>
                </c:pt>
                <c:pt idx="2">
                  <c:v>5.1322676594119057E-2</c:v>
                </c:pt>
                <c:pt idx="3">
                  <c:v>7.9562520235114523E-2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D3-403E-9B9D-A00FADE3D5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24888496"/>
        <c:axId val="524891776"/>
      </c:barChart>
      <c:catAx>
        <c:axId val="52488849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24891776"/>
        <c:crosses val="autoZero"/>
        <c:auto val="1"/>
        <c:lblAlgn val="ctr"/>
        <c:lblOffset val="100"/>
        <c:noMultiLvlLbl val="0"/>
      </c:catAx>
      <c:valAx>
        <c:axId val="524891776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5248884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Anal_unüb_Gemtypen_BFS9!$E$2:$E$10</c:f>
              <c:numCache>
                <c:formatCode>#,##0</c:formatCode>
                <c:ptCount val="9"/>
                <c:pt idx="0">
                  <c:v>15899.647986901697</c:v>
                </c:pt>
                <c:pt idx="1">
                  <c:v>2278.2673986643422</c:v>
                </c:pt>
                <c:pt idx="2">
                  <c:v>398.67530547118673</c:v>
                </c:pt>
                <c:pt idx="3">
                  <c:v>3010.8141404702096</c:v>
                </c:pt>
                <c:pt idx="4">
                  <c:v>3957.258844685236</c:v>
                </c:pt>
                <c:pt idx="5">
                  <c:v>890.12029467680497</c:v>
                </c:pt>
                <c:pt idx="6" formatCode="General">
                  <c:v>0</c:v>
                </c:pt>
                <c:pt idx="7">
                  <c:v>298.24316306211608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38-40B5-8DC7-0E2E39077024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Anal_unüb_Gemtypen_BFS9!$F$2:$F$10</c:f>
              <c:numCache>
                <c:formatCode>#,##0</c:formatCode>
                <c:ptCount val="9"/>
                <c:pt idx="0">
                  <c:v>884.8828103330402</c:v>
                </c:pt>
                <c:pt idx="1">
                  <c:v>123.964917937151</c:v>
                </c:pt>
                <c:pt idx="2">
                  <c:v>19.272082047503503</c:v>
                </c:pt>
                <c:pt idx="3">
                  <c:v>180.432533774425</c:v>
                </c:pt>
                <c:pt idx="4">
                  <c:v>238.42075126307202</c:v>
                </c:pt>
                <c:pt idx="5">
                  <c:v>55.637264621968313</c:v>
                </c:pt>
                <c:pt idx="6" formatCode="General">
                  <c:v>0</c:v>
                </c:pt>
                <c:pt idx="7">
                  <c:v>28.007332770937694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38-40B5-8DC7-0E2E39077024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Anal_unüb_Gemtypen_BFS9!$G$2:$G$10</c:f>
              <c:numCache>
                <c:formatCode>#,##0</c:formatCode>
                <c:ptCount val="9"/>
                <c:pt idx="0">
                  <c:v>1135.2708794084599</c:v>
                </c:pt>
                <c:pt idx="1">
                  <c:v>167.21300864716702</c:v>
                </c:pt>
                <c:pt idx="2">
                  <c:v>23.3770444437408</c:v>
                </c:pt>
                <c:pt idx="3">
                  <c:v>259.07636250352499</c:v>
                </c:pt>
                <c:pt idx="4">
                  <c:v>355.03407340399201</c:v>
                </c:pt>
                <c:pt idx="5">
                  <c:v>65.833543702666688</c:v>
                </c:pt>
                <c:pt idx="6" formatCode="General">
                  <c:v>0</c:v>
                </c:pt>
                <c:pt idx="7">
                  <c:v>53.9124207995592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38-40B5-8DC7-0E2E390770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691920232"/>
        <c:axId val="691923840"/>
      </c:barChart>
      <c:catAx>
        <c:axId val="6919202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691923840"/>
        <c:crosses val="autoZero"/>
        <c:auto val="1"/>
        <c:lblAlgn val="ctr"/>
        <c:lblOffset val="100"/>
        <c:noMultiLvlLbl val="0"/>
      </c:catAx>
      <c:valAx>
        <c:axId val="69192384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6919202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BFS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47B-44BF-87D3-7E2E3F680720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47B-44BF-87D3-7E2E3F68072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Anal_unüb_Gemtypen_BFS9!$H$2:$H$10</c:f>
              <c:numCache>
                <c:formatCode>0%</c:formatCode>
                <c:ptCount val="9"/>
                <c:pt idx="0">
                  <c:v>0.88726696164419139</c:v>
                </c:pt>
                <c:pt idx="1">
                  <c:v>0.88667673769001532</c:v>
                </c:pt>
                <c:pt idx="2">
                  <c:v>0.90336105730290739</c:v>
                </c:pt>
                <c:pt idx="3">
                  <c:v>0.87261804428255052</c:v>
                </c:pt>
                <c:pt idx="4">
                  <c:v>0.86959082293755263</c:v>
                </c:pt>
                <c:pt idx="5">
                  <c:v>0.8799210392774065</c:v>
                </c:pt>
                <c:pt idx="6" formatCode="General">
                  <c:v>0</c:v>
                </c:pt>
                <c:pt idx="7">
                  <c:v>0.78451408597103223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7B-44BF-87D3-7E2E3F680720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47B-44BF-87D3-7E2E3F680720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47B-44BF-87D3-7E2E3F68072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Anal_unüb_Gemtypen_BFS9!$I$2:$I$10</c:f>
              <c:numCache>
                <c:formatCode>0%</c:formatCode>
                <c:ptCount val="9"/>
                <c:pt idx="0">
                  <c:v>4.9380167610136166E-2</c:v>
                </c:pt>
                <c:pt idx="1">
                  <c:v>4.8245789361232742E-2</c:v>
                </c:pt>
                <c:pt idx="2">
                  <c:v>4.3668740390842654E-2</c:v>
                </c:pt>
                <c:pt idx="3">
                  <c:v>5.2294388627587174E-2</c:v>
                </c:pt>
                <c:pt idx="4">
                  <c:v>5.2391947414482415E-2</c:v>
                </c:pt>
                <c:pt idx="5">
                  <c:v>5.4999756776122136E-2</c:v>
                </c:pt>
                <c:pt idx="6" formatCode="General">
                  <c:v>0</c:v>
                </c:pt>
                <c:pt idx="7">
                  <c:v>7.3671922077564983E-2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7B-44BF-87D3-7E2E3F680720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47B-44BF-87D3-7E2E3F680720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47B-44BF-87D3-7E2E3F68072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Anal_unüb_Gemtypen_BFS9!$J$2:$J$10</c:f>
              <c:numCache>
                <c:formatCode>0%</c:formatCode>
                <c:ptCount val="9"/>
                <c:pt idx="0">
                  <c:v>6.3352870745672391E-2</c:v>
                </c:pt>
                <c:pt idx="1">
                  <c:v>6.5077472948752019E-2</c:v>
                </c:pt>
                <c:pt idx="2">
                  <c:v>5.2970202306249915E-2</c:v>
                </c:pt>
                <c:pt idx="3">
                  <c:v>7.5087567089862334E-2</c:v>
                </c:pt>
                <c:pt idx="4">
                  <c:v>7.8017229647965036E-2</c:v>
                </c:pt>
                <c:pt idx="5">
                  <c:v>6.5079203946471417E-2</c:v>
                </c:pt>
                <c:pt idx="6" formatCode="General">
                  <c:v>0</c:v>
                </c:pt>
                <c:pt idx="7">
                  <c:v>0.14181399195140282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47B-44BF-87D3-7E2E3F6807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25882624"/>
        <c:axId val="525879016"/>
      </c:barChart>
      <c:catAx>
        <c:axId val="52588262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25879016"/>
        <c:crosses val="autoZero"/>
        <c:auto val="1"/>
        <c:lblAlgn val="ctr"/>
        <c:lblOffset val="100"/>
        <c:noMultiLvlLbl val="0"/>
      </c:catAx>
      <c:valAx>
        <c:axId val="525879016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5258826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4</xdr:col>
      <xdr:colOff>271780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474980</xdr:colOff>
      <xdr:row>12</xdr:row>
      <xdr:rowOff>66040</xdr:rowOff>
    </xdr:from>
    <xdr:to>
      <xdr:col>8</xdr:col>
      <xdr:colOff>952500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4</xdr:col>
      <xdr:colOff>271780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474980</xdr:colOff>
      <xdr:row>12</xdr:row>
      <xdr:rowOff>66040</xdr:rowOff>
    </xdr:from>
    <xdr:to>
      <xdr:col>8</xdr:col>
      <xdr:colOff>952500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40640</xdr:rowOff>
    </xdr:from>
    <xdr:to>
      <xdr:col>4</xdr:col>
      <xdr:colOff>271780</xdr:colOff>
      <xdr:row>50</xdr:row>
      <xdr:rowOff>43180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805180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1008380</xdr:colOff>
      <xdr:row>12</xdr:row>
      <xdr:rowOff>66040</xdr:rowOff>
    </xdr:from>
    <xdr:to>
      <xdr:col>8</xdr:col>
      <xdr:colOff>335280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805180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1008380</xdr:colOff>
      <xdr:row>12</xdr:row>
      <xdr:rowOff>66040</xdr:rowOff>
    </xdr:from>
    <xdr:to>
      <xdr:col>8</xdr:col>
      <xdr:colOff>335280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1148080</xdr:colOff>
      <xdr:row>32</xdr:row>
      <xdr:rowOff>104140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132080</xdr:colOff>
      <xdr:row>12</xdr:row>
      <xdr:rowOff>66040</xdr:rowOff>
    </xdr:from>
    <xdr:to>
      <xdr:col>8</xdr:col>
      <xdr:colOff>1021080</xdr:colOff>
      <xdr:row>32</xdr:row>
      <xdr:rowOff>104140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942340</xdr:colOff>
      <xdr:row>32</xdr:row>
      <xdr:rowOff>104140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sultate_Kanton_B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ktenblatt"/>
      <sheetName val="Legende"/>
      <sheetName val="Statistik_Hauptnutzung"/>
      <sheetName val="Statistik_Gemtypen_BFS9"/>
      <sheetName val="Analyse_unüberbaut_Hauptnutzung"/>
      <sheetName val="Anal_unüb_Gemtypen_BFS9"/>
      <sheetName val="Analyse_Erschliessung_oeV"/>
      <sheetName val="Vergleich_2017_202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43"/>
  <sheetViews>
    <sheetView tabSelected="1" workbookViewId="0"/>
  </sheetViews>
  <sheetFormatPr baseColWidth="10" defaultColWidth="11.44140625" defaultRowHeight="14.4" x14ac:dyDescent="0.3"/>
  <cols>
    <col min="1" max="1" width="37.6640625" style="30" customWidth="1"/>
    <col min="2" max="2" width="57.6640625" style="30" customWidth="1"/>
    <col min="3" max="16384" width="11.44140625" style="31"/>
  </cols>
  <sheetData>
    <row r="1" spans="1:2" ht="18" x14ac:dyDescent="0.3">
      <c r="A1" s="29" t="s">
        <v>54</v>
      </c>
    </row>
    <row r="2" spans="1:2" ht="18" x14ac:dyDescent="0.3">
      <c r="A2" s="29" t="s">
        <v>55</v>
      </c>
    </row>
    <row r="4" spans="1:2" ht="13.8" x14ac:dyDescent="0.3">
      <c r="A4" s="47" t="s">
        <v>115</v>
      </c>
      <c r="B4" s="48"/>
    </row>
    <row r="5" spans="1:2" ht="13.8" x14ac:dyDescent="0.3">
      <c r="A5" s="49"/>
      <c r="B5" s="50"/>
    </row>
    <row r="6" spans="1:2" x14ac:dyDescent="0.3">
      <c r="A6" s="32" t="s">
        <v>56</v>
      </c>
      <c r="B6" s="33" t="s">
        <v>57</v>
      </c>
    </row>
    <row r="7" spans="1:2" x14ac:dyDescent="0.3">
      <c r="A7" s="34"/>
      <c r="B7" s="35"/>
    </row>
    <row r="8" spans="1:2" x14ac:dyDescent="0.3">
      <c r="A8" s="32" t="s">
        <v>58</v>
      </c>
      <c r="B8" s="33" t="s">
        <v>84</v>
      </c>
    </row>
    <row r="9" spans="1:2" x14ac:dyDescent="0.3">
      <c r="A9" s="36" t="s">
        <v>59</v>
      </c>
      <c r="B9" s="37">
        <v>162</v>
      </c>
    </row>
    <row r="10" spans="1:2" x14ac:dyDescent="0.3">
      <c r="A10" s="34"/>
      <c r="B10" s="35"/>
    </row>
    <row r="11" spans="1:2" x14ac:dyDescent="0.3">
      <c r="A11" s="32" t="s">
        <v>60</v>
      </c>
      <c r="B11" s="38"/>
    </row>
    <row r="12" spans="1:2" x14ac:dyDescent="0.3">
      <c r="A12" s="36" t="s">
        <v>61</v>
      </c>
      <c r="B12" s="39">
        <v>18</v>
      </c>
    </row>
    <row r="13" spans="1:2" x14ac:dyDescent="0.3">
      <c r="A13" s="34"/>
      <c r="B13" s="40"/>
    </row>
    <row r="14" spans="1:2" x14ac:dyDescent="0.3">
      <c r="A14" s="32" t="s">
        <v>18</v>
      </c>
      <c r="B14" s="38" t="s">
        <v>116</v>
      </c>
    </row>
    <row r="15" spans="1:2" x14ac:dyDescent="0.3">
      <c r="A15" s="34"/>
      <c r="B15" s="40"/>
    </row>
    <row r="16" spans="1:2" ht="43.2" x14ac:dyDescent="0.3">
      <c r="A16" s="41" t="s">
        <v>62</v>
      </c>
      <c r="B16" s="42" t="s">
        <v>119</v>
      </c>
    </row>
    <row r="17" spans="1:2" ht="28.8" x14ac:dyDescent="0.3">
      <c r="A17" s="41"/>
      <c r="B17" s="42" t="s">
        <v>120</v>
      </c>
    </row>
    <row r="18" spans="1:2" ht="28.8" x14ac:dyDescent="0.3">
      <c r="A18" s="41"/>
      <c r="B18" s="42" t="s">
        <v>117</v>
      </c>
    </row>
    <row r="19" spans="1:2" ht="28.8" x14ac:dyDescent="0.3">
      <c r="A19" s="41"/>
      <c r="B19" s="42" t="s">
        <v>118</v>
      </c>
    </row>
    <row r="20" spans="1:2" x14ac:dyDescent="0.3">
      <c r="A20" s="41"/>
      <c r="B20" s="42"/>
    </row>
    <row r="21" spans="1:2" x14ac:dyDescent="0.3">
      <c r="A21" s="34"/>
      <c r="B21" s="35"/>
    </row>
    <row r="23" spans="1:2" ht="17.100000000000001" customHeight="1" x14ac:dyDescent="0.3">
      <c r="A23" s="43" t="s">
        <v>63</v>
      </c>
    </row>
    <row r="24" spans="1:2" ht="15" customHeight="1" x14ac:dyDescent="0.3">
      <c r="A24" s="44" t="s">
        <v>64</v>
      </c>
    </row>
    <row r="25" spans="1:2" ht="15" customHeight="1" x14ac:dyDescent="0.3">
      <c r="A25" s="44" t="s">
        <v>65</v>
      </c>
    </row>
    <row r="26" spans="1:2" ht="15" customHeight="1" x14ac:dyDescent="0.3">
      <c r="A26" s="44" t="s">
        <v>66</v>
      </c>
    </row>
    <row r="27" spans="1:2" ht="15" customHeight="1" x14ac:dyDescent="0.3">
      <c r="A27" s="44" t="s">
        <v>67</v>
      </c>
    </row>
    <row r="28" spans="1:2" ht="15" customHeight="1" x14ac:dyDescent="0.3">
      <c r="A28" s="44" t="s">
        <v>68</v>
      </c>
    </row>
    <row r="29" spans="1:2" ht="15" customHeight="1" x14ac:dyDescent="0.3">
      <c r="A29" s="44" t="s">
        <v>69</v>
      </c>
    </row>
    <row r="30" spans="1:2" ht="15" customHeight="1" x14ac:dyDescent="0.3">
      <c r="A30" s="44" t="s">
        <v>70</v>
      </c>
    </row>
    <row r="31" spans="1:2" x14ac:dyDescent="0.3">
      <c r="A31" s="44"/>
    </row>
    <row r="32" spans="1:2" x14ac:dyDescent="0.3">
      <c r="A32" s="44"/>
    </row>
    <row r="33" spans="1:1" x14ac:dyDescent="0.3">
      <c r="A33" s="44"/>
    </row>
    <row r="34" spans="1:1" x14ac:dyDescent="0.3">
      <c r="A34" s="45" t="s">
        <v>55</v>
      </c>
    </row>
    <row r="35" spans="1:1" x14ac:dyDescent="0.3">
      <c r="A35" s="45" t="s">
        <v>71</v>
      </c>
    </row>
    <row r="36" spans="1:1" x14ac:dyDescent="0.3">
      <c r="A36" s="45" t="s">
        <v>72</v>
      </c>
    </row>
    <row r="37" spans="1:1" x14ac:dyDescent="0.3">
      <c r="A37" s="45"/>
    </row>
    <row r="38" spans="1:1" x14ac:dyDescent="0.3">
      <c r="A38" s="45" t="s">
        <v>73</v>
      </c>
    </row>
    <row r="39" spans="1:1" x14ac:dyDescent="0.3">
      <c r="A39" s="45" t="s">
        <v>54</v>
      </c>
    </row>
    <row r="40" spans="1:1" x14ac:dyDescent="0.3">
      <c r="A40" s="45" t="s">
        <v>74</v>
      </c>
    </row>
    <row r="41" spans="1:1" x14ac:dyDescent="0.3">
      <c r="A41" s="46" t="s">
        <v>75</v>
      </c>
    </row>
    <row r="42" spans="1:1" x14ac:dyDescent="0.3">
      <c r="A42" s="45"/>
    </row>
    <row r="43" spans="1:1" x14ac:dyDescent="0.3">
      <c r="A43" s="45" t="s">
        <v>76</v>
      </c>
    </row>
  </sheetData>
  <mergeCells count="1">
    <mergeCell ref="A4:B5"/>
  </mergeCells>
  <hyperlinks>
    <hyperlink ref="A41" r:id="rId1" xr:uid="{00000000-0004-0000-0000-000000000000}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88BC3D-3150-4E2D-A10F-D934347DA626}">
  <sheetPr>
    <pageSetUpPr fitToPage="1"/>
  </sheetPr>
  <dimension ref="A1:B39"/>
  <sheetViews>
    <sheetView workbookViewId="0">
      <selection activeCell="A31" sqref="A31"/>
    </sheetView>
  </sheetViews>
  <sheetFormatPr baseColWidth="10" defaultColWidth="11.44140625" defaultRowHeight="14.4" x14ac:dyDescent="0.3"/>
  <cols>
    <col min="1" max="1" width="50.6640625" style="61" customWidth="1"/>
    <col min="2" max="2" width="70.6640625" style="61" customWidth="1"/>
    <col min="3" max="16384" width="11.44140625" style="54"/>
  </cols>
  <sheetData>
    <row r="1" spans="1:2" x14ac:dyDescent="0.3">
      <c r="A1" s="51" t="s">
        <v>77</v>
      </c>
      <c r="B1" s="51" t="s">
        <v>78</v>
      </c>
    </row>
    <row r="2" spans="1:2" x14ac:dyDescent="0.3">
      <c r="A2" s="52"/>
      <c r="B2" s="52"/>
    </row>
    <row r="3" spans="1:2" x14ac:dyDescent="0.3">
      <c r="A3" s="55" t="s">
        <v>20</v>
      </c>
      <c r="B3" s="56" t="s">
        <v>79</v>
      </c>
    </row>
    <row r="4" spans="1:2" x14ac:dyDescent="0.3">
      <c r="A4" s="57" t="s">
        <v>26</v>
      </c>
      <c r="B4" s="58" t="s">
        <v>80</v>
      </c>
    </row>
    <row r="5" spans="1:2" x14ac:dyDescent="0.3">
      <c r="A5" s="57" t="s">
        <v>0</v>
      </c>
      <c r="B5" s="58" t="s">
        <v>81</v>
      </c>
    </row>
    <row r="6" spans="1:2" ht="28.8" x14ac:dyDescent="0.3">
      <c r="A6" s="57" t="s">
        <v>27</v>
      </c>
      <c r="B6" s="58" t="s">
        <v>82</v>
      </c>
    </row>
    <row r="7" spans="1:2" x14ac:dyDescent="0.3">
      <c r="A7" s="57" t="s">
        <v>21</v>
      </c>
      <c r="B7" s="58" t="s">
        <v>83</v>
      </c>
    </row>
    <row r="8" spans="1:2" ht="28.8" x14ac:dyDescent="0.3">
      <c r="A8" s="57" t="s">
        <v>22</v>
      </c>
      <c r="B8" s="58" t="s">
        <v>121</v>
      </c>
    </row>
    <row r="9" spans="1:2" ht="43.2" x14ac:dyDescent="0.3">
      <c r="A9" s="57" t="s">
        <v>23</v>
      </c>
      <c r="B9" s="58" t="s">
        <v>122</v>
      </c>
    </row>
    <row r="10" spans="1:2" ht="16.2" x14ac:dyDescent="0.3">
      <c r="A10" s="57" t="s">
        <v>85</v>
      </c>
      <c r="B10" s="58" t="s">
        <v>123</v>
      </c>
    </row>
    <row r="11" spans="1:2" ht="43.2" x14ac:dyDescent="0.3">
      <c r="A11" s="57" t="s">
        <v>24</v>
      </c>
      <c r="B11" s="58" t="s">
        <v>124</v>
      </c>
    </row>
    <row r="12" spans="1:2" ht="16.2" x14ac:dyDescent="0.3">
      <c r="A12" s="57" t="s">
        <v>86</v>
      </c>
      <c r="B12" s="58" t="s">
        <v>125</v>
      </c>
    </row>
    <row r="13" spans="1:2" ht="16.2" x14ac:dyDescent="0.3">
      <c r="A13" s="57" t="s">
        <v>87</v>
      </c>
      <c r="B13" s="58" t="s">
        <v>126</v>
      </c>
    </row>
    <row r="14" spans="1:2" x14ac:dyDescent="0.3">
      <c r="A14" s="57" t="s">
        <v>28</v>
      </c>
      <c r="B14" s="58" t="s">
        <v>127</v>
      </c>
    </row>
    <row r="15" spans="1:2" x14ac:dyDescent="0.3">
      <c r="A15" s="57" t="s">
        <v>29</v>
      </c>
      <c r="B15" s="58" t="s">
        <v>128</v>
      </c>
    </row>
    <row r="16" spans="1:2" x14ac:dyDescent="0.3">
      <c r="A16" s="57" t="s">
        <v>30</v>
      </c>
      <c r="B16" s="58" t="s">
        <v>129</v>
      </c>
    </row>
    <row r="17" spans="1:2" ht="28.8" x14ac:dyDescent="0.3">
      <c r="A17" s="57" t="s">
        <v>31</v>
      </c>
      <c r="B17" s="58" t="s">
        <v>88</v>
      </c>
    </row>
    <row r="18" spans="1:2" x14ac:dyDescent="0.3">
      <c r="A18" s="57" t="s">
        <v>32</v>
      </c>
      <c r="B18" s="58" t="s">
        <v>89</v>
      </c>
    </row>
    <row r="19" spans="1:2" x14ac:dyDescent="0.3">
      <c r="A19" s="57" t="s">
        <v>33</v>
      </c>
      <c r="B19" s="58" t="s">
        <v>90</v>
      </c>
    </row>
    <row r="20" spans="1:2" ht="28.8" x14ac:dyDescent="0.3">
      <c r="A20" s="57" t="s">
        <v>34</v>
      </c>
      <c r="B20" s="58" t="s">
        <v>91</v>
      </c>
    </row>
    <row r="21" spans="1:2" x14ac:dyDescent="0.3">
      <c r="A21" s="57" t="s">
        <v>35</v>
      </c>
      <c r="B21" s="58" t="s">
        <v>92</v>
      </c>
    </row>
    <row r="22" spans="1:2" ht="16.2" x14ac:dyDescent="0.3">
      <c r="A22" s="57" t="s">
        <v>93</v>
      </c>
      <c r="B22" s="58" t="s">
        <v>94</v>
      </c>
    </row>
    <row r="23" spans="1:2" ht="43.2" x14ac:dyDescent="0.3">
      <c r="A23" s="57" t="s">
        <v>95</v>
      </c>
      <c r="B23" s="58" t="s">
        <v>96</v>
      </c>
    </row>
    <row r="24" spans="1:2" x14ac:dyDescent="0.3">
      <c r="A24" s="57" t="s">
        <v>36</v>
      </c>
      <c r="B24" s="58" t="s">
        <v>97</v>
      </c>
    </row>
    <row r="25" spans="1:2" x14ac:dyDescent="0.3">
      <c r="A25" s="57" t="s">
        <v>37</v>
      </c>
      <c r="B25" s="58" t="s">
        <v>98</v>
      </c>
    </row>
    <row r="26" spans="1:2" x14ac:dyDescent="0.3">
      <c r="A26" s="57" t="s">
        <v>38</v>
      </c>
      <c r="B26" s="58" t="s">
        <v>99</v>
      </c>
    </row>
    <row r="27" spans="1:2" x14ac:dyDescent="0.3">
      <c r="A27" s="57" t="s">
        <v>39</v>
      </c>
      <c r="B27" s="58" t="s">
        <v>100</v>
      </c>
    </row>
    <row r="28" spans="1:2" x14ac:dyDescent="0.3">
      <c r="A28" s="57" t="s">
        <v>40</v>
      </c>
      <c r="B28" s="58" t="s">
        <v>101</v>
      </c>
    </row>
    <row r="29" spans="1:2" x14ac:dyDescent="0.3">
      <c r="A29" s="57" t="s">
        <v>41</v>
      </c>
      <c r="B29" s="58" t="s">
        <v>102</v>
      </c>
    </row>
    <row r="30" spans="1:2" x14ac:dyDescent="0.3">
      <c r="A30" s="57" t="s">
        <v>42</v>
      </c>
      <c r="B30" s="58" t="s">
        <v>103</v>
      </c>
    </row>
    <row r="31" spans="1:2" x14ac:dyDescent="0.3">
      <c r="A31" s="57" t="s">
        <v>43</v>
      </c>
      <c r="B31" s="58" t="s">
        <v>104</v>
      </c>
    </row>
    <row r="32" spans="1:2" x14ac:dyDescent="0.3">
      <c r="A32" s="57" t="s">
        <v>44</v>
      </c>
      <c r="B32" s="58" t="s">
        <v>105</v>
      </c>
    </row>
    <row r="33" spans="1:2" x14ac:dyDescent="0.3">
      <c r="A33" s="57" t="s">
        <v>45</v>
      </c>
      <c r="B33" s="58" t="s">
        <v>106</v>
      </c>
    </row>
    <row r="34" spans="1:2" x14ac:dyDescent="0.3">
      <c r="A34" s="57" t="s">
        <v>46</v>
      </c>
      <c r="B34" s="58" t="s">
        <v>107</v>
      </c>
    </row>
    <row r="35" spans="1:2" x14ac:dyDescent="0.3">
      <c r="A35" s="57" t="s">
        <v>47</v>
      </c>
      <c r="B35" s="58" t="s">
        <v>108</v>
      </c>
    </row>
    <row r="36" spans="1:2" x14ac:dyDescent="0.3">
      <c r="A36" s="57" t="s">
        <v>48</v>
      </c>
      <c r="B36" s="58" t="s">
        <v>109</v>
      </c>
    </row>
    <row r="37" spans="1:2" ht="28.8" x14ac:dyDescent="0.3">
      <c r="A37" s="57" t="s">
        <v>49</v>
      </c>
      <c r="B37" s="58" t="s">
        <v>110</v>
      </c>
    </row>
    <row r="38" spans="1:2" x14ac:dyDescent="0.3">
      <c r="A38" s="57" t="s">
        <v>111</v>
      </c>
      <c r="B38" s="58" t="s">
        <v>112</v>
      </c>
    </row>
    <row r="39" spans="1:2" x14ac:dyDescent="0.3">
      <c r="A39" s="59" t="s">
        <v>113</v>
      </c>
      <c r="B39" s="60" t="s">
        <v>114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3" width="17.77734375" style="1" customWidth="1"/>
    <col min="4" max="4" width="12.77734375" style="1" customWidth="1"/>
    <col min="5" max="6" width="17.77734375" style="1" customWidth="1"/>
    <col min="7" max="9" width="20.77734375" style="1" customWidth="1"/>
    <col min="10" max="16384" width="11.5546875" style="1"/>
  </cols>
  <sheetData>
    <row r="1" spans="1:9" ht="49.95" customHeight="1" x14ac:dyDescent="0.25">
      <c r="A1" s="2" t="s">
        <v>20</v>
      </c>
      <c r="B1" s="2" t="s">
        <v>0</v>
      </c>
      <c r="C1" s="2" t="s">
        <v>21</v>
      </c>
      <c r="D1" s="2" t="s">
        <v>22</v>
      </c>
      <c r="E1" s="2" t="s">
        <v>23</v>
      </c>
      <c r="F1" s="2" t="s">
        <v>24</v>
      </c>
      <c r="G1" s="2" t="s">
        <v>50</v>
      </c>
      <c r="H1" s="2" t="s">
        <v>51</v>
      </c>
      <c r="I1" s="2" t="s">
        <v>52</v>
      </c>
    </row>
    <row r="2" spans="1:9" ht="15" customHeight="1" x14ac:dyDescent="0.3">
      <c r="A2" s="5">
        <v>11</v>
      </c>
      <c r="B2" s="5" t="s">
        <v>1</v>
      </c>
      <c r="C2" s="6">
        <v>14899.6623089243</v>
      </c>
      <c r="D2" s="7">
        <f t="shared" ref="D2:D7" si="0">C2/$C$11</f>
        <v>0.4913591781316618</v>
      </c>
      <c r="E2" s="6">
        <v>1012774</v>
      </c>
      <c r="F2" s="6">
        <v>167889</v>
      </c>
      <c r="G2" s="6">
        <f>(C2*10000)/E2</f>
        <v>147.11734611003342</v>
      </c>
      <c r="H2" s="6">
        <f>(C2*10000)/F2</f>
        <v>887.47102603054987</v>
      </c>
      <c r="I2" s="6">
        <f>(C2*10000)/(E2+F2)</f>
        <v>126.19741881404177</v>
      </c>
    </row>
    <row r="3" spans="1:9" ht="15" customHeight="1" x14ac:dyDescent="0.3">
      <c r="A3" s="8">
        <v>12</v>
      </c>
      <c r="B3" s="8" t="s">
        <v>2</v>
      </c>
      <c r="C3" s="9">
        <v>3525.3353480880701</v>
      </c>
      <c r="D3" s="10">
        <f t="shared" si="0"/>
        <v>0.11625806299230877</v>
      </c>
      <c r="E3" s="9">
        <v>22078</v>
      </c>
      <c r="F3" s="9">
        <v>254043</v>
      </c>
      <c r="G3" s="9">
        <f t="shared" ref="G3:G7" si="1">(C3*10000)/E3</f>
        <v>1596.7639043790516</v>
      </c>
      <c r="H3" s="9">
        <f t="shared" ref="H3:H7" si="2">(C3*10000)/F3</f>
        <v>138.7692378096649</v>
      </c>
      <c r="I3" s="9">
        <f t="shared" ref="I3:I7" si="3">(C3*10000)/(E3+F3)</f>
        <v>127.67356876471077</v>
      </c>
    </row>
    <row r="4" spans="1:9" ht="15" customHeight="1" x14ac:dyDescent="0.3">
      <c r="A4" s="8">
        <v>13</v>
      </c>
      <c r="B4" s="8" t="s">
        <v>3</v>
      </c>
      <c r="C4" s="9">
        <v>6393.8883309473595</v>
      </c>
      <c r="D4" s="10">
        <f t="shared" si="0"/>
        <v>0.21085684025725654</v>
      </c>
      <c r="E4" s="9">
        <v>421763</v>
      </c>
      <c r="F4" s="9">
        <v>291234</v>
      </c>
      <c r="G4" s="9">
        <f t="shared" si="1"/>
        <v>151.59908126002895</v>
      </c>
      <c r="H4" s="9">
        <f t="shared" si="2"/>
        <v>219.54470738125903</v>
      </c>
      <c r="I4" s="9">
        <f t="shared" si="3"/>
        <v>89.67623048831004</v>
      </c>
    </row>
    <row r="5" spans="1:9" ht="15" customHeight="1" x14ac:dyDescent="0.3">
      <c r="A5" s="8">
        <v>14</v>
      </c>
      <c r="B5" s="8" t="s">
        <v>4</v>
      </c>
      <c r="C5" s="9">
        <v>989.52655311159992</v>
      </c>
      <c r="D5" s="10">
        <f t="shared" si="0"/>
        <v>3.2632481447928512E-2</v>
      </c>
      <c r="E5" s="9">
        <v>62281</v>
      </c>
      <c r="F5" s="9">
        <v>181577</v>
      </c>
      <c r="G5" s="9">
        <f t="shared" si="1"/>
        <v>158.88096740765241</v>
      </c>
      <c r="H5" s="9">
        <f t="shared" si="2"/>
        <v>54.496249696360216</v>
      </c>
      <c r="I5" s="9">
        <f t="shared" si="3"/>
        <v>40.57798198589343</v>
      </c>
    </row>
    <row r="6" spans="1:9" ht="15" customHeight="1" x14ac:dyDescent="0.3">
      <c r="A6" s="8">
        <v>15</v>
      </c>
      <c r="B6" s="8" t="s">
        <v>5</v>
      </c>
      <c r="C6" s="9">
        <v>2737.08255621841</v>
      </c>
      <c r="D6" s="10">
        <f t="shared" si="0"/>
        <v>9.0263162172235969E-2</v>
      </c>
      <c r="E6" s="9">
        <v>11905</v>
      </c>
      <c r="F6" s="9">
        <v>133527</v>
      </c>
      <c r="G6" s="9">
        <f t="shared" si="1"/>
        <v>2299.1033651561611</v>
      </c>
      <c r="H6" s="9">
        <f t="shared" si="2"/>
        <v>204.98345325053435</v>
      </c>
      <c r="I6" s="9">
        <f t="shared" si="3"/>
        <v>188.20359729759681</v>
      </c>
    </row>
    <row r="7" spans="1:9" ht="15" customHeight="1" x14ac:dyDescent="0.3">
      <c r="A7" s="8">
        <v>16</v>
      </c>
      <c r="B7" s="8" t="s">
        <v>6</v>
      </c>
      <c r="C7" s="9">
        <v>1777.8670622990899</v>
      </c>
      <c r="D7" s="10">
        <f t="shared" si="0"/>
        <v>5.8630274998608428E-2</v>
      </c>
      <c r="E7" s="9">
        <v>402</v>
      </c>
      <c r="F7" s="9">
        <v>1235</v>
      </c>
      <c r="G7" s="9">
        <f t="shared" si="1"/>
        <v>44225.548813410198</v>
      </c>
      <c r="H7" s="9">
        <f t="shared" si="2"/>
        <v>14395.684714972387</v>
      </c>
      <c r="I7" s="9">
        <f t="shared" si="3"/>
        <v>10860.51962308546</v>
      </c>
    </row>
    <row r="8" spans="1:9" ht="15" customHeight="1" x14ac:dyDescent="0.3">
      <c r="A8" s="8">
        <v>17</v>
      </c>
      <c r="B8" s="8" t="s">
        <v>17</v>
      </c>
      <c r="C8" s="13" t="s">
        <v>53</v>
      </c>
      <c r="D8" s="13" t="s">
        <v>53</v>
      </c>
      <c r="E8" s="13" t="s">
        <v>53</v>
      </c>
      <c r="F8" s="13" t="s">
        <v>53</v>
      </c>
      <c r="G8" s="13" t="s">
        <v>53</v>
      </c>
      <c r="H8" s="13" t="s">
        <v>53</v>
      </c>
      <c r="I8" s="13" t="s">
        <v>53</v>
      </c>
    </row>
    <row r="9" spans="1:9" ht="15" customHeight="1" x14ac:dyDescent="0.3">
      <c r="A9" s="8">
        <v>18</v>
      </c>
      <c r="B9" s="8" t="s">
        <v>18</v>
      </c>
      <c r="C9" s="13" t="s">
        <v>53</v>
      </c>
      <c r="D9" s="13" t="s">
        <v>53</v>
      </c>
      <c r="E9" s="13" t="s">
        <v>53</v>
      </c>
      <c r="F9" s="13" t="s">
        <v>53</v>
      </c>
      <c r="G9" s="13" t="s">
        <v>53</v>
      </c>
      <c r="H9" s="13" t="s">
        <v>53</v>
      </c>
      <c r="I9" s="13" t="s">
        <v>53</v>
      </c>
    </row>
    <row r="10" spans="1:9" ht="15" customHeight="1" x14ac:dyDescent="0.3">
      <c r="A10" s="8">
        <v>19</v>
      </c>
      <c r="B10" s="8" t="s">
        <v>19</v>
      </c>
      <c r="C10" s="13" t="s">
        <v>53</v>
      </c>
      <c r="D10" s="13" t="s">
        <v>53</v>
      </c>
      <c r="E10" s="13" t="s">
        <v>53</v>
      </c>
      <c r="F10" s="13" t="s">
        <v>53</v>
      </c>
      <c r="G10" s="13" t="s">
        <v>53</v>
      </c>
      <c r="H10" s="13" t="s">
        <v>53</v>
      </c>
      <c r="I10" s="13" t="s">
        <v>53</v>
      </c>
    </row>
    <row r="11" spans="1:9" ht="15" customHeight="1" x14ac:dyDescent="0.25">
      <c r="A11" s="53"/>
      <c r="B11" s="53"/>
      <c r="C11" s="11">
        <f>SUM(C2:C10)</f>
        <v>30323.362159588829</v>
      </c>
      <c r="D11" s="12"/>
      <c r="E11" s="11">
        <f>SUM(E2:E10)</f>
        <v>1531203</v>
      </c>
      <c r="F11" s="11">
        <f>SUM(F2:F10)</f>
        <v>1029505</v>
      </c>
      <c r="G11" s="11">
        <f>(C11*10000)/E11</f>
        <v>198.03619872472058</v>
      </c>
      <c r="H11" s="11">
        <f>(C11*10000)/F11</f>
        <v>294.54312664424975</v>
      </c>
      <c r="I11" s="11">
        <f>(C11*10000)/(E11+F11)</f>
        <v>118.41788348999117</v>
      </c>
    </row>
    <row r="12" spans="1:9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3" width="17.77734375" style="1" customWidth="1"/>
    <col min="4" max="4" width="12.77734375" style="1" customWidth="1"/>
    <col min="5" max="6" width="17.77734375" style="1" customWidth="1"/>
    <col min="7" max="9" width="20.77734375" style="1" customWidth="1"/>
    <col min="10" max="16384" width="11.5546875" style="1"/>
  </cols>
  <sheetData>
    <row r="1" spans="1:9" ht="49.95" customHeight="1" x14ac:dyDescent="0.25">
      <c r="A1" s="2" t="s">
        <v>26</v>
      </c>
      <c r="B1" s="2" t="s">
        <v>27</v>
      </c>
      <c r="C1" s="2" t="s">
        <v>21</v>
      </c>
      <c r="D1" s="2" t="s">
        <v>22</v>
      </c>
      <c r="E1" s="2" t="s">
        <v>23</v>
      </c>
      <c r="F1" s="2" t="s">
        <v>24</v>
      </c>
      <c r="G1" s="2" t="s">
        <v>50</v>
      </c>
      <c r="H1" s="2" t="s">
        <v>51</v>
      </c>
      <c r="I1" s="2" t="s">
        <v>52</v>
      </c>
    </row>
    <row r="2" spans="1:9" ht="15" customHeight="1" x14ac:dyDescent="0.3">
      <c r="A2" s="5">
        <v>11</v>
      </c>
      <c r="B2" s="5" t="s">
        <v>8</v>
      </c>
      <c r="C2" s="6">
        <v>17919.801676643197</v>
      </c>
      <c r="D2" s="7">
        <f t="shared" ref="D2:D7" si="0">C2/$C$11</f>
        <v>0.590956952013866</v>
      </c>
      <c r="E2" s="6">
        <v>1047271</v>
      </c>
      <c r="F2" s="6">
        <v>832013</v>
      </c>
      <c r="G2" s="6">
        <f>(C2*10000)/E2</f>
        <v>171.10949961035109</v>
      </c>
      <c r="H2" s="6">
        <f>(C2*10000)/F2</f>
        <v>215.37886639563564</v>
      </c>
      <c r="I2" s="6">
        <f>(C2*10000)/(E2+F2)</f>
        <v>95.354409853131287</v>
      </c>
    </row>
    <row r="3" spans="1:9" ht="15" customHeight="1" x14ac:dyDescent="0.3">
      <c r="A3" s="8">
        <v>12</v>
      </c>
      <c r="B3" s="8" t="s">
        <v>9</v>
      </c>
      <c r="C3" s="9">
        <v>2569.4453252486601</v>
      </c>
      <c r="D3" s="10">
        <f t="shared" si="0"/>
        <v>8.4734842783129663E-2</v>
      </c>
      <c r="E3" s="9">
        <v>129035</v>
      </c>
      <c r="F3" s="9">
        <v>78218</v>
      </c>
      <c r="G3" s="9">
        <f t="shared" ref="G3:G9" si="1">(C3*10000)/E3</f>
        <v>199.12778124141977</v>
      </c>
      <c r="H3" s="9">
        <f t="shared" ref="H3:H9" si="2">(C3*10000)/F3</f>
        <v>328.49795766302645</v>
      </c>
      <c r="I3" s="9">
        <f t="shared" ref="I3:I9" si="3">(C3*10000)/(E3+F3)</f>
        <v>123.97626694178904</v>
      </c>
    </row>
    <row r="4" spans="1:9" ht="15" customHeight="1" x14ac:dyDescent="0.3">
      <c r="A4" s="8">
        <v>13</v>
      </c>
      <c r="B4" s="8" t="s">
        <v>10</v>
      </c>
      <c r="C4" s="9">
        <v>441.32443196243105</v>
      </c>
      <c r="D4" s="10">
        <f t="shared" si="0"/>
        <v>1.4553941269433945E-2</v>
      </c>
      <c r="E4" s="9">
        <v>19544</v>
      </c>
      <c r="F4" s="9">
        <v>6681</v>
      </c>
      <c r="G4" s="9">
        <f t="shared" si="1"/>
        <v>225.81069993984397</v>
      </c>
      <c r="H4" s="9">
        <f t="shared" si="2"/>
        <v>660.56643011889093</v>
      </c>
      <c r="I4" s="9">
        <f t="shared" si="3"/>
        <v>168.28386347471155</v>
      </c>
    </row>
    <row r="5" spans="1:9" ht="15" customHeight="1" x14ac:dyDescent="0.3">
      <c r="A5" s="8">
        <v>21</v>
      </c>
      <c r="B5" s="8" t="s">
        <v>11</v>
      </c>
      <c r="C5" s="9">
        <v>3450.3230367481597</v>
      </c>
      <c r="D5" s="10">
        <f t="shared" si="0"/>
        <v>0.11378431648144613</v>
      </c>
      <c r="E5" s="9">
        <v>135203</v>
      </c>
      <c r="F5" s="9">
        <v>56703</v>
      </c>
      <c r="G5" s="9">
        <f t="shared" si="1"/>
        <v>255.19574541601588</v>
      </c>
      <c r="H5" s="9">
        <f t="shared" si="2"/>
        <v>608.49038617853728</v>
      </c>
      <c r="I5" s="9">
        <f t="shared" si="3"/>
        <v>179.79234816775713</v>
      </c>
    </row>
    <row r="6" spans="1:9" ht="15" customHeight="1" x14ac:dyDescent="0.3">
      <c r="A6" s="8">
        <v>22</v>
      </c>
      <c r="B6" s="8" t="s">
        <v>12</v>
      </c>
      <c r="C6" s="9">
        <v>4550.7136693522998</v>
      </c>
      <c r="D6" s="10">
        <f t="shared" si="0"/>
        <v>0.15007285951347848</v>
      </c>
      <c r="E6" s="9">
        <v>163404</v>
      </c>
      <c r="F6" s="9">
        <v>46318</v>
      </c>
      <c r="G6" s="9">
        <f t="shared" si="1"/>
        <v>278.49463105874395</v>
      </c>
      <c r="H6" s="9">
        <f t="shared" si="2"/>
        <v>982.49355959935656</v>
      </c>
      <c r="I6" s="9">
        <f t="shared" si="3"/>
        <v>216.98790157219079</v>
      </c>
    </row>
    <row r="7" spans="1:9" ht="15" customHeight="1" x14ac:dyDescent="0.3">
      <c r="A7" s="8">
        <v>23</v>
      </c>
      <c r="B7" s="8" t="s">
        <v>13</v>
      </c>
      <c r="C7" s="9">
        <v>1011.5911030014399</v>
      </c>
      <c r="D7" s="10">
        <f t="shared" si="0"/>
        <v>3.3360123382016077E-2</v>
      </c>
      <c r="E7" s="9">
        <v>28068</v>
      </c>
      <c r="F7" s="9">
        <v>6577</v>
      </c>
      <c r="G7" s="9">
        <f t="shared" si="1"/>
        <v>360.40726200706854</v>
      </c>
      <c r="H7" s="9">
        <f t="shared" si="2"/>
        <v>1538.0737463911205</v>
      </c>
      <c r="I7" s="9">
        <f t="shared" si="3"/>
        <v>291.98761812712945</v>
      </c>
    </row>
    <row r="8" spans="1:9" ht="15" customHeight="1" x14ac:dyDescent="0.3">
      <c r="A8" s="8">
        <v>31</v>
      </c>
      <c r="B8" s="8" t="s">
        <v>14</v>
      </c>
      <c r="C8" s="13" t="s">
        <v>53</v>
      </c>
      <c r="D8" s="13" t="s">
        <v>53</v>
      </c>
      <c r="E8" s="13" t="s">
        <v>53</v>
      </c>
      <c r="F8" s="13" t="s">
        <v>53</v>
      </c>
      <c r="G8" s="13" t="s">
        <v>53</v>
      </c>
      <c r="H8" s="13" t="s">
        <v>53</v>
      </c>
      <c r="I8" s="13" t="s">
        <v>53</v>
      </c>
    </row>
    <row r="9" spans="1:9" ht="15" customHeight="1" x14ac:dyDescent="0.3">
      <c r="A9" s="8">
        <v>32</v>
      </c>
      <c r="B9" s="8" t="s">
        <v>15</v>
      </c>
      <c r="C9" s="9">
        <v>380.16291663261296</v>
      </c>
      <c r="D9" s="10">
        <f>C9/$C$11</f>
        <v>1.2536964556629764E-2</v>
      </c>
      <c r="E9" s="9">
        <v>8678</v>
      </c>
      <c r="F9" s="9">
        <v>2995</v>
      </c>
      <c r="G9" s="9">
        <f t="shared" si="1"/>
        <v>438.0766497264496</v>
      </c>
      <c r="H9" s="9">
        <f t="shared" si="2"/>
        <v>1269.3252642157361</v>
      </c>
      <c r="I9" s="9">
        <f t="shared" si="3"/>
        <v>325.67713238465944</v>
      </c>
    </row>
    <row r="10" spans="1:9" ht="15" customHeight="1" x14ac:dyDescent="0.3">
      <c r="A10" s="8">
        <v>33</v>
      </c>
      <c r="B10" s="8" t="s">
        <v>16</v>
      </c>
      <c r="C10" s="13" t="s">
        <v>53</v>
      </c>
      <c r="D10" s="13" t="s">
        <v>53</v>
      </c>
      <c r="E10" s="13" t="s">
        <v>53</v>
      </c>
      <c r="F10" s="13" t="s">
        <v>53</v>
      </c>
      <c r="G10" s="13" t="s">
        <v>53</v>
      </c>
      <c r="H10" s="13" t="s">
        <v>53</v>
      </c>
      <c r="I10" s="13" t="s">
        <v>53</v>
      </c>
    </row>
    <row r="11" spans="1:9" ht="15" customHeight="1" x14ac:dyDescent="0.25">
      <c r="A11" s="53"/>
      <c r="B11" s="53"/>
      <c r="C11" s="11">
        <f>SUM(C2:C10)</f>
        <v>30323.3621595888</v>
      </c>
      <c r="D11" s="12"/>
      <c r="E11" s="11">
        <f>SUM(E2:E10)</f>
        <v>1531203</v>
      </c>
      <c r="F11" s="11">
        <f>SUM(F2:F10)</f>
        <v>1029505</v>
      </c>
      <c r="G11" s="11">
        <f>(C11*10000)/E11</f>
        <v>198.03619872472038</v>
      </c>
      <c r="H11" s="11">
        <f>(C11*10000)/F11</f>
        <v>294.54312664424941</v>
      </c>
      <c r="I11" s="11">
        <f>(C11*10000)/(E11+F11)</f>
        <v>118.41788348999106</v>
      </c>
    </row>
    <row r="12" spans="1:9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4" width="22.77734375" style="1" customWidth="1"/>
    <col min="5" max="10" width="17.77734375" style="1" customWidth="1"/>
    <col min="11" max="16384" width="11.5546875" style="1"/>
  </cols>
  <sheetData>
    <row r="1" spans="1:10" ht="49.95" customHeight="1" x14ac:dyDescent="0.25">
      <c r="A1" s="2" t="s">
        <v>20</v>
      </c>
      <c r="B1" s="2" t="s">
        <v>0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  <c r="H1" s="2" t="s">
        <v>33</v>
      </c>
      <c r="I1" s="2" t="s">
        <v>34</v>
      </c>
      <c r="J1" s="2" t="s">
        <v>35</v>
      </c>
    </row>
    <row r="2" spans="1:10" ht="15" customHeight="1" x14ac:dyDescent="0.3">
      <c r="A2" s="5">
        <v>11</v>
      </c>
      <c r="B2" s="5" t="s">
        <v>1</v>
      </c>
      <c r="C2" s="14">
        <v>899.00203171139901</v>
      </c>
      <c r="D2" s="14">
        <v>1734.7901592396199</v>
      </c>
      <c r="E2" s="14">
        <v>13164.872149684681</v>
      </c>
      <c r="F2" s="14">
        <v>835.78812752822091</v>
      </c>
      <c r="G2" s="14">
        <v>899.00203171139901</v>
      </c>
      <c r="H2" s="15">
        <f>E2/SUM($E2:$G2)</f>
        <v>0.88356849146839045</v>
      </c>
      <c r="I2" s="15">
        <f t="shared" ref="I2:J2" si="0">F2/SUM($E2:$G2)</f>
        <v>5.6094434236111324E-2</v>
      </c>
      <c r="J2" s="15">
        <f t="shared" si="0"/>
        <v>6.0337074295498144E-2</v>
      </c>
    </row>
    <row r="3" spans="1:10" ht="15" customHeight="1" x14ac:dyDescent="0.3">
      <c r="A3" s="8">
        <v>12</v>
      </c>
      <c r="B3" s="8" t="s">
        <v>2</v>
      </c>
      <c r="C3" s="16">
        <v>753.83461180446602</v>
      </c>
      <c r="D3" s="16">
        <v>1025.3178206099801</v>
      </c>
      <c r="E3" s="16">
        <v>2500.01752747809</v>
      </c>
      <c r="F3" s="16">
        <v>271.4832088055141</v>
      </c>
      <c r="G3" s="16">
        <v>753.83461180446602</v>
      </c>
      <c r="H3" s="17">
        <f t="shared" ref="H3:H11" si="1">E3/SUM($E3:$G3)</f>
        <v>0.70915736536495722</v>
      </c>
      <c r="I3" s="17">
        <f t="shared" ref="I3:I11" si="2">F3/SUM($E3:$G3)</f>
        <v>7.7009186928202522E-2</v>
      </c>
      <c r="J3" s="17">
        <f t="shared" ref="J3:J11" si="3">G3/SUM($E3:$G3)</f>
        <v>0.21383344770684032</v>
      </c>
    </row>
    <row r="4" spans="1:10" ht="15" customHeight="1" x14ac:dyDescent="0.3">
      <c r="A4" s="8">
        <v>13</v>
      </c>
      <c r="B4" s="8" t="s">
        <v>3</v>
      </c>
      <c r="C4" s="16">
        <v>328.151462988123</v>
      </c>
      <c r="D4" s="16">
        <v>694.21479681806602</v>
      </c>
      <c r="E4" s="16">
        <v>5699.6735341292933</v>
      </c>
      <c r="F4" s="16">
        <v>366.06333382994302</v>
      </c>
      <c r="G4" s="16">
        <v>328.151462988123</v>
      </c>
      <c r="H4" s="17">
        <f t="shared" si="1"/>
        <v>0.89142525472990131</v>
      </c>
      <c r="I4" s="17">
        <f t="shared" si="2"/>
        <v>5.7252068675979637E-2</v>
      </c>
      <c r="J4" s="17">
        <f t="shared" si="3"/>
        <v>5.1322676594119057E-2</v>
      </c>
    </row>
    <row r="5" spans="1:10" ht="15" customHeight="1" x14ac:dyDescent="0.3">
      <c r="A5" s="8">
        <v>14</v>
      </c>
      <c r="B5" s="8" t="s">
        <v>4</v>
      </c>
      <c r="C5" s="16">
        <v>78.729226405124791</v>
      </c>
      <c r="D5" s="16">
        <v>136.01224898954098</v>
      </c>
      <c r="E5" s="16">
        <v>853.514304122059</v>
      </c>
      <c r="F5" s="16">
        <v>57.283022584416187</v>
      </c>
      <c r="G5" s="16">
        <v>78.729226405124791</v>
      </c>
      <c r="H5" s="17">
        <f t="shared" si="1"/>
        <v>0.86254815642708549</v>
      </c>
      <c r="I5" s="17">
        <f t="shared" si="2"/>
        <v>5.7889323337800058E-2</v>
      </c>
      <c r="J5" s="17">
        <f t="shared" si="3"/>
        <v>7.9562520235114523E-2</v>
      </c>
    </row>
    <row r="6" spans="1:10" ht="15" customHeight="1" x14ac:dyDescent="0.3">
      <c r="A6" s="8">
        <v>15</v>
      </c>
      <c r="B6" s="8" t="s">
        <v>5</v>
      </c>
      <c r="C6" s="13" t="s">
        <v>53</v>
      </c>
      <c r="D6" s="13" t="s">
        <v>53</v>
      </c>
      <c r="E6" s="16">
        <v>2737.08255621841</v>
      </c>
      <c r="F6" s="13" t="s">
        <v>53</v>
      </c>
      <c r="G6" s="13" t="s">
        <v>53</v>
      </c>
      <c r="H6" s="13" t="s">
        <v>53</v>
      </c>
      <c r="I6" s="13" t="s">
        <v>53</v>
      </c>
      <c r="J6" s="13" t="s">
        <v>53</v>
      </c>
    </row>
    <row r="7" spans="1:10" ht="15" customHeight="1" x14ac:dyDescent="0.3">
      <c r="A7" s="8">
        <v>16</v>
      </c>
      <c r="B7" s="8" t="s">
        <v>6</v>
      </c>
      <c r="C7" s="13" t="s">
        <v>53</v>
      </c>
      <c r="D7" s="13" t="s">
        <v>53</v>
      </c>
      <c r="E7" s="16">
        <v>1777.8670622990899</v>
      </c>
      <c r="F7" s="13" t="s">
        <v>53</v>
      </c>
      <c r="G7" s="13" t="s">
        <v>53</v>
      </c>
      <c r="H7" s="13" t="s">
        <v>53</v>
      </c>
      <c r="I7" s="13" t="s">
        <v>53</v>
      </c>
      <c r="J7" s="13" t="s">
        <v>53</v>
      </c>
    </row>
    <row r="8" spans="1:10" ht="15" customHeight="1" x14ac:dyDescent="0.3">
      <c r="A8" s="8">
        <v>17</v>
      </c>
      <c r="B8" s="8" t="s">
        <v>17</v>
      </c>
      <c r="C8" s="13" t="s">
        <v>53</v>
      </c>
      <c r="D8" s="13" t="s">
        <v>53</v>
      </c>
      <c r="E8" s="13" t="s">
        <v>53</v>
      </c>
      <c r="F8" s="13" t="s">
        <v>53</v>
      </c>
      <c r="G8" s="13" t="s">
        <v>53</v>
      </c>
      <c r="H8" s="13" t="s">
        <v>53</v>
      </c>
      <c r="I8" s="13" t="s">
        <v>53</v>
      </c>
      <c r="J8" s="13" t="s">
        <v>53</v>
      </c>
    </row>
    <row r="9" spans="1:10" ht="15" customHeight="1" x14ac:dyDescent="0.3">
      <c r="A9" s="8">
        <v>18</v>
      </c>
      <c r="B9" s="8" t="s">
        <v>18</v>
      </c>
      <c r="C9" s="13" t="s">
        <v>53</v>
      </c>
      <c r="D9" s="13" t="s">
        <v>53</v>
      </c>
      <c r="E9" s="13" t="s">
        <v>53</v>
      </c>
      <c r="F9" s="13" t="s">
        <v>53</v>
      </c>
      <c r="G9" s="13" t="s">
        <v>53</v>
      </c>
      <c r="H9" s="13" t="s">
        <v>53</v>
      </c>
      <c r="I9" s="13" t="s">
        <v>53</v>
      </c>
      <c r="J9" s="13" t="s">
        <v>53</v>
      </c>
    </row>
    <row r="10" spans="1:10" ht="15" customHeight="1" x14ac:dyDescent="0.3">
      <c r="A10" s="8">
        <v>19</v>
      </c>
      <c r="B10" s="8" t="s">
        <v>19</v>
      </c>
      <c r="C10" s="13" t="s">
        <v>53</v>
      </c>
      <c r="D10" s="13" t="s">
        <v>53</v>
      </c>
      <c r="E10" s="13" t="s">
        <v>53</v>
      </c>
      <c r="F10" s="13" t="s">
        <v>53</v>
      </c>
      <c r="G10" s="13" t="s">
        <v>53</v>
      </c>
      <c r="H10" s="13" t="s">
        <v>53</v>
      </c>
      <c r="I10" s="13" t="s">
        <v>53</v>
      </c>
      <c r="J10" s="13" t="s">
        <v>53</v>
      </c>
    </row>
    <row r="11" spans="1:10" ht="15" customHeight="1" x14ac:dyDescent="0.25">
      <c r="A11" s="53"/>
      <c r="B11" s="53"/>
      <c r="C11" s="11">
        <f>SUM(C2:C10)</f>
        <v>2059.7173329091129</v>
      </c>
      <c r="D11" s="11">
        <f t="shared" ref="D11:G11" si="4">SUM(D2:D10)</f>
        <v>3590.3350256572076</v>
      </c>
      <c r="E11" s="11">
        <f t="shared" si="4"/>
        <v>26733.027133931624</v>
      </c>
      <c r="F11" s="11">
        <f t="shared" si="4"/>
        <v>1530.6176927480942</v>
      </c>
      <c r="G11" s="11">
        <f t="shared" si="4"/>
        <v>2059.7173329091129</v>
      </c>
      <c r="H11" s="18">
        <f t="shared" si="1"/>
        <v>0.88159838586626271</v>
      </c>
      <c r="I11" s="18">
        <f t="shared" si="2"/>
        <v>5.0476516577964071E-2</v>
      </c>
      <c r="J11" s="18">
        <f t="shared" si="3"/>
        <v>6.7925097555773195E-2</v>
      </c>
    </row>
    <row r="12" spans="1:10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4" width="22.77734375" style="1" customWidth="1"/>
    <col min="5" max="10" width="17.77734375" style="1" customWidth="1"/>
    <col min="11" max="16384" width="11.5546875" style="1"/>
  </cols>
  <sheetData>
    <row r="1" spans="1:10" ht="49.95" customHeight="1" x14ac:dyDescent="0.25">
      <c r="A1" s="2" t="s">
        <v>7</v>
      </c>
      <c r="B1" s="2" t="s">
        <v>27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  <c r="H1" s="2" t="s">
        <v>33</v>
      </c>
      <c r="I1" s="2" t="s">
        <v>34</v>
      </c>
      <c r="J1" s="2" t="s">
        <v>35</v>
      </c>
    </row>
    <row r="2" spans="1:10" ht="15" customHeight="1" x14ac:dyDescent="0.3">
      <c r="A2" s="5">
        <v>11</v>
      </c>
      <c r="B2" s="5" t="s">
        <v>8</v>
      </c>
      <c r="C2" s="14">
        <v>1135.2708794084599</v>
      </c>
      <c r="D2" s="14">
        <v>2020.1536897415001</v>
      </c>
      <c r="E2" s="14">
        <v>15899.647986901697</v>
      </c>
      <c r="F2" s="14">
        <v>884.8828103330402</v>
      </c>
      <c r="G2" s="14">
        <v>1135.2708794084599</v>
      </c>
      <c r="H2" s="15">
        <f>E2/SUM($E2:$G2)</f>
        <v>0.88726696164419139</v>
      </c>
      <c r="I2" s="15">
        <f t="shared" ref="I2:J2" si="0">F2/SUM($E2:$G2)</f>
        <v>4.9380167610136166E-2</v>
      </c>
      <c r="J2" s="15">
        <f t="shared" si="0"/>
        <v>6.3352870745672391E-2</v>
      </c>
    </row>
    <row r="3" spans="1:10" ht="15" customHeight="1" x14ac:dyDescent="0.3">
      <c r="A3" s="8">
        <v>12</v>
      </c>
      <c r="B3" s="8" t="s">
        <v>9</v>
      </c>
      <c r="C3" s="16">
        <v>167.21300864716702</v>
      </c>
      <c r="D3" s="16">
        <v>291.17792658431802</v>
      </c>
      <c r="E3" s="16">
        <v>2278.2673986643422</v>
      </c>
      <c r="F3" s="16">
        <v>123.964917937151</v>
      </c>
      <c r="G3" s="16">
        <v>167.21300864716702</v>
      </c>
      <c r="H3" s="17">
        <f t="shared" ref="H3:H11" si="1">E3/SUM($E3:$G3)</f>
        <v>0.88667673769001532</v>
      </c>
      <c r="I3" s="17">
        <f t="shared" ref="I3:I11" si="2">F3/SUM($E3:$G3)</f>
        <v>4.8245789361232742E-2</v>
      </c>
      <c r="J3" s="17">
        <f t="shared" ref="J3:J11" si="3">G3/SUM($E3:$G3)</f>
        <v>6.5077472948752019E-2</v>
      </c>
    </row>
    <row r="4" spans="1:10" ht="15" customHeight="1" x14ac:dyDescent="0.3">
      <c r="A4" s="8">
        <v>13</v>
      </c>
      <c r="B4" s="8" t="s">
        <v>10</v>
      </c>
      <c r="C4" s="16">
        <v>23.3770444437408</v>
      </c>
      <c r="D4" s="16">
        <v>42.649126491244303</v>
      </c>
      <c r="E4" s="16">
        <v>398.67530547118673</v>
      </c>
      <c r="F4" s="16">
        <v>19.272082047503503</v>
      </c>
      <c r="G4" s="16">
        <v>23.3770444437408</v>
      </c>
      <c r="H4" s="17">
        <f t="shared" si="1"/>
        <v>0.90336105730290739</v>
      </c>
      <c r="I4" s="17">
        <f t="shared" si="2"/>
        <v>4.3668740390842654E-2</v>
      </c>
      <c r="J4" s="17">
        <f t="shared" si="3"/>
        <v>5.2970202306249915E-2</v>
      </c>
    </row>
    <row r="5" spans="1:10" ht="15" customHeight="1" x14ac:dyDescent="0.3">
      <c r="A5" s="8">
        <v>21</v>
      </c>
      <c r="B5" s="8" t="s">
        <v>11</v>
      </c>
      <c r="C5" s="16">
        <v>259.07636250352499</v>
      </c>
      <c r="D5" s="16">
        <v>439.50889627794999</v>
      </c>
      <c r="E5" s="16">
        <v>3010.8141404702096</v>
      </c>
      <c r="F5" s="16">
        <v>180.432533774425</v>
      </c>
      <c r="G5" s="16">
        <v>259.07636250352499</v>
      </c>
      <c r="H5" s="17">
        <f t="shared" si="1"/>
        <v>0.87261804428255052</v>
      </c>
      <c r="I5" s="17">
        <f t="shared" si="2"/>
        <v>5.2294388627587174E-2</v>
      </c>
      <c r="J5" s="17">
        <f t="shared" si="3"/>
        <v>7.5087567089862334E-2</v>
      </c>
    </row>
    <row r="6" spans="1:10" ht="15" customHeight="1" x14ac:dyDescent="0.3">
      <c r="A6" s="8">
        <v>22</v>
      </c>
      <c r="B6" s="8" t="s">
        <v>12</v>
      </c>
      <c r="C6" s="16">
        <v>355.03407340399201</v>
      </c>
      <c r="D6" s="16">
        <v>593.45482466706403</v>
      </c>
      <c r="E6" s="16">
        <v>3957.258844685236</v>
      </c>
      <c r="F6" s="16">
        <v>238.42075126307202</v>
      </c>
      <c r="G6" s="16">
        <v>355.03407340399201</v>
      </c>
      <c r="H6" s="17">
        <f t="shared" si="1"/>
        <v>0.86959082293755263</v>
      </c>
      <c r="I6" s="17">
        <f t="shared" si="2"/>
        <v>5.2391947414482415E-2</v>
      </c>
      <c r="J6" s="17">
        <f t="shared" si="3"/>
        <v>7.8017229647965036E-2</v>
      </c>
    </row>
    <row r="7" spans="1:10" ht="15" customHeight="1" x14ac:dyDescent="0.3">
      <c r="A7" s="8">
        <v>23</v>
      </c>
      <c r="B7" s="8" t="s">
        <v>13</v>
      </c>
      <c r="C7" s="16">
        <v>65.833543702666688</v>
      </c>
      <c r="D7" s="16">
        <v>121.470808324635</v>
      </c>
      <c r="E7" s="16">
        <v>890.12029467680497</v>
      </c>
      <c r="F7" s="16">
        <v>55.637264621968313</v>
      </c>
      <c r="G7" s="16">
        <v>65.833543702666688</v>
      </c>
      <c r="H7" s="17">
        <f t="shared" si="1"/>
        <v>0.8799210392774065</v>
      </c>
      <c r="I7" s="17">
        <f t="shared" si="2"/>
        <v>5.4999756776122136E-2</v>
      </c>
      <c r="J7" s="17">
        <f t="shared" si="3"/>
        <v>6.5079203946471417E-2</v>
      </c>
    </row>
    <row r="8" spans="1:10" ht="15" customHeight="1" x14ac:dyDescent="0.3">
      <c r="A8" s="8">
        <v>31</v>
      </c>
      <c r="B8" s="8" t="s">
        <v>14</v>
      </c>
      <c r="C8" s="13" t="s">
        <v>53</v>
      </c>
      <c r="D8" s="13" t="s">
        <v>53</v>
      </c>
      <c r="E8" s="13" t="s">
        <v>53</v>
      </c>
      <c r="F8" s="13" t="s">
        <v>53</v>
      </c>
      <c r="G8" s="13" t="s">
        <v>53</v>
      </c>
      <c r="H8" s="13" t="s">
        <v>53</v>
      </c>
      <c r="I8" s="13" t="s">
        <v>53</v>
      </c>
      <c r="J8" s="13" t="s">
        <v>53</v>
      </c>
    </row>
    <row r="9" spans="1:10" ht="15" customHeight="1" x14ac:dyDescent="0.3">
      <c r="A9" s="8">
        <v>32</v>
      </c>
      <c r="B9" s="8" t="s">
        <v>15</v>
      </c>
      <c r="C9" s="16">
        <v>53.9124207995592</v>
      </c>
      <c r="D9" s="16">
        <v>81.919753570496894</v>
      </c>
      <c r="E9" s="16">
        <v>298.24316306211608</v>
      </c>
      <c r="F9" s="16">
        <v>28.007332770937694</v>
      </c>
      <c r="G9" s="16">
        <v>53.9124207995592</v>
      </c>
      <c r="H9" s="17">
        <f t="shared" si="1"/>
        <v>0.78451408597103223</v>
      </c>
      <c r="I9" s="17">
        <f t="shared" si="2"/>
        <v>7.3671922077564983E-2</v>
      </c>
      <c r="J9" s="17">
        <f t="shared" si="3"/>
        <v>0.14181399195140282</v>
      </c>
    </row>
    <row r="10" spans="1:10" ht="15" customHeight="1" x14ac:dyDescent="0.3">
      <c r="A10" s="8">
        <v>33</v>
      </c>
      <c r="B10" s="8" t="s">
        <v>16</v>
      </c>
      <c r="C10" s="13" t="s">
        <v>53</v>
      </c>
      <c r="D10" s="13" t="s">
        <v>53</v>
      </c>
      <c r="E10" s="13" t="s">
        <v>53</v>
      </c>
      <c r="F10" s="13" t="s">
        <v>53</v>
      </c>
      <c r="G10" s="13" t="s">
        <v>53</v>
      </c>
      <c r="H10" s="13" t="s">
        <v>53</v>
      </c>
      <c r="I10" s="13" t="s">
        <v>53</v>
      </c>
      <c r="J10" s="13" t="s">
        <v>53</v>
      </c>
    </row>
    <row r="11" spans="1:10" ht="15" customHeight="1" x14ac:dyDescent="0.25">
      <c r="A11" s="53"/>
      <c r="B11" s="53"/>
      <c r="C11" s="11">
        <f>SUM(C2:C10)</f>
        <v>2059.7173329091106</v>
      </c>
      <c r="D11" s="11">
        <f t="shared" ref="D11:G11" si="4">SUM(D2:D10)</f>
        <v>3590.3350256572085</v>
      </c>
      <c r="E11" s="11">
        <f t="shared" si="4"/>
        <v>26733.027133931599</v>
      </c>
      <c r="F11" s="11">
        <f t="shared" si="4"/>
        <v>1530.6176927480976</v>
      </c>
      <c r="G11" s="11">
        <f t="shared" si="4"/>
        <v>2059.7173329091106</v>
      </c>
      <c r="H11" s="18">
        <f t="shared" si="1"/>
        <v>0.8815983858662626</v>
      </c>
      <c r="I11" s="18">
        <f t="shared" si="2"/>
        <v>5.0476516577964231E-2</v>
      </c>
      <c r="J11" s="18">
        <f t="shared" si="3"/>
        <v>6.7925097555773181E-2</v>
      </c>
    </row>
    <row r="12" spans="1:10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12" width="17.77734375" style="1" customWidth="1"/>
    <col min="13" max="16384" width="11.5546875" style="1"/>
  </cols>
  <sheetData>
    <row r="1" spans="1:12" ht="49.95" customHeight="1" x14ac:dyDescent="0.25">
      <c r="A1" s="2" t="s">
        <v>20</v>
      </c>
      <c r="B1" s="2" t="s">
        <v>0</v>
      </c>
      <c r="C1" s="2" t="s">
        <v>36</v>
      </c>
      <c r="D1" s="2" t="s">
        <v>37</v>
      </c>
      <c r="E1" s="2" t="s">
        <v>38</v>
      </c>
      <c r="F1" s="2" t="s">
        <v>39</v>
      </c>
      <c r="G1" s="2" t="s">
        <v>40</v>
      </c>
      <c r="H1" s="2" t="s">
        <v>41</v>
      </c>
      <c r="I1" s="2" t="s">
        <v>42</v>
      </c>
      <c r="J1" s="2" t="s">
        <v>43</v>
      </c>
      <c r="K1" s="2" t="s">
        <v>44</v>
      </c>
      <c r="L1" s="2" t="s">
        <v>45</v>
      </c>
    </row>
    <row r="2" spans="1:12" ht="15" customHeight="1" x14ac:dyDescent="0.3">
      <c r="A2" s="19">
        <v>11</v>
      </c>
      <c r="B2" s="19" t="s">
        <v>1</v>
      </c>
      <c r="C2" s="20">
        <v>1938.95911363337</v>
      </c>
      <c r="D2" s="20">
        <v>3023.8735230600801</v>
      </c>
      <c r="E2" s="14">
        <v>4525.5441346923699</v>
      </c>
      <c r="F2" s="14">
        <v>4171.7387918782506</v>
      </c>
      <c r="G2" s="14">
        <v>1239.5467456602501</v>
      </c>
      <c r="H2" s="15">
        <v>0.13013443348122117</v>
      </c>
      <c r="I2" s="15">
        <v>0.20294913135372855</v>
      </c>
      <c r="J2" s="15">
        <v>0.30373467806594145</v>
      </c>
      <c r="K2" s="15">
        <v>0.27998881487263916</v>
      </c>
      <c r="L2" s="15">
        <v>8.3192942226469779E-2</v>
      </c>
    </row>
    <row r="3" spans="1:12" ht="15" customHeight="1" x14ac:dyDescent="0.3">
      <c r="A3" s="21">
        <v>12</v>
      </c>
      <c r="B3" s="21" t="s">
        <v>2</v>
      </c>
      <c r="C3" s="22">
        <v>311.23010786844702</v>
      </c>
      <c r="D3" s="22">
        <v>635.27638901086095</v>
      </c>
      <c r="E3" s="16">
        <v>1078.2653624151699</v>
      </c>
      <c r="F3" s="16">
        <v>1028.0431101700199</v>
      </c>
      <c r="G3" s="16">
        <v>472.520378623564</v>
      </c>
      <c r="H3" s="17">
        <v>8.828383037013493E-2</v>
      </c>
      <c r="I3" s="17">
        <v>0.18020310872138678</v>
      </c>
      <c r="J3" s="17">
        <v>0.30586178503555944</v>
      </c>
      <c r="K3" s="17">
        <v>0.29161569288084072</v>
      </c>
      <c r="L3" s="17">
        <v>0.1340355829920781</v>
      </c>
    </row>
    <row r="4" spans="1:12" ht="15" customHeight="1" x14ac:dyDescent="0.3">
      <c r="A4" s="21">
        <v>13</v>
      </c>
      <c r="B4" s="21" t="s">
        <v>3</v>
      </c>
      <c r="C4" s="22">
        <v>990.20373108828903</v>
      </c>
      <c r="D4" s="22">
        <v>930.08048876874</v>
      </c>
      <c r="E4" s="16">
        <v>1751.8992793214102</v>
      </c>
      <c r="F4" s="16">
        <v>2029.68770283084</v>
      </c>
      <c r="G4" s="16">
        <v>692.01712893807803</v>
      </c>
      <c r="H4" s="17">
        <v>0.15486722317240947</v>
      </c>
      <c r="I4" s="17">
        <v>0.1454639869556392</v>
      </c>
      <c r="J4" s="17">
        <v>0.27399591432367704</v>
      </c>
      <c r="K4" s="17">
        <v>0.31744184411336274</v>
      </c>
      <c r="L4" s="17">
        <v>0.10823103143491163</v>
      </c>
    </row>
    <row r="5" spans="1:12" ht="15" customHeight="1" x14ac:dyDescent="0.3">
      <c r="A5" s="21">
        <v>14</v>
      </c>
      <c r="B5" s="21" t="s">
        <v>4</v>
      </c>
      <c r="C5" s="22">
        <v>600.00885671247897</v>
      </c>
      <c r="D5" s="22">
        <v>250.26118409357602</v>
      </c>
      <c r="E5" s="16">
        <v>114.948914100016</v>
      </c>
      <c r="F5" s="16">
        <v>24.280061967363999</v>
      </c>
      <c r="G5" s="16">
        <v>2.75362381684956E-2</v>
      </c>
      <c r="H5" s="17">
        <v>0.60635953105626983</v>
      </c>
      <c r="I5" s="17">
        <v>0.25291002379533961</v>
      </c>
      <c r="J5" s="17">
        <v>0.11616556800679557</v>
      </c>
      <c r="K5" s="17">
        <v>2.4537049451593216E-2</v>
      </c>
      <c r="L5" s="17">
        <v>2.7827690001755751E-5</v>
      </c>
    </row>
    <row r="6" spans="1:12" ht="15" customHeight="1" x14ac:dyDescent="0.3">
      <c r="A6" s="21">
        <v>15</v>
      </c>
      <c r="B6" s="21" t="s">
        <v>5</v>
      </c>
      <c r="C6" s="22">
        <v>374.87770634828496</v>
      </c>
      <c r="D6" s="22">
        <v>587.2026728152</v>
      </c>
      <c r="E6" s="16">
        <v>787.591516522451</v>
      </c>
      <c r="F6" s="16">
        <v>683.43105210857902</v>
      </c>
      <c r="G6" s="16">
        <v>303.97960842389102</v>
      </c>
      <c r="H6" s="17">
        <v>0.13696251342386309</v>
      </c>
      <c r="I6" s="17">
        <v>0.21453597425518944</v>
      </c>
      <c r="J6" s="17">
        <v>0.2877485425980717</v>
      </c>
      <c r="K6" s="17">
        <v>0.24969325479638346</v>
      </c>
      <c r="L6" s="17">
        <v>0.11105971492649232</v>
      </c>
    </row>
    <row r="7" spans="1:12" ht="15" customHeight="1" x14ac:dyDescent="0.3">
      <c r="A7" s="21">
        <v>16</v>
      </c>
      <c r="B7" s="21" t="s">
        <v>6</v>
      </c>
      <c r="C7" s="22">
        <v>109.56190205862599</v>
      </c>
      <c r="D7" s="22">
        <v>344.30407603392803</v>
      </c>
      <c r="E7" s="16">
        <v>469.27658639260801</v>
      </c>
      <c r="F7" s="16">
        <v>481.16171901410297</v>
      </c>
      <c r="G7" s="16">
        <v>373.56277879982599</v>
      </c>
      <c r="H7" s="17">
        <v>6.1625474919898351E-2</v>
      </c>
      <c r="I7" s="17">
        <v>0.19366131660523764</v>
      </c>
      <c r="J7" s="17">
        <v>0.26395482336331261</v>
      </c>
      <c r="K7" s="17">
        <v>0.27063987472262258</v>
      </c>
      <c r="L7" s="17">
        <v>0.21011851038892887</v>
      </c>
    </row>
    <row r="8" spans="1:12" ht="15" customHeight="1" x14ac:dyDescent="0.3">
      <c r="A8" s="8">
        <v>17</v>
      </c>
      <c r="B8" s="8" t="s">
        <v>17</v>
      </c>
      <c r="C8" s="24" t="s">
        <v>53</v>
      </c>
      <c r="D8" s="24" t="s">
        <v>53</v>
      </c>
      <c r="E8" s="13" t="s">
        <v>53</v>
      </c>
      <c r="F8" s="13" t="s">
        <v>53</v>
      </c>
      <c r="G8" s="13" t="s">
        <v>53</v>
      </c>
      <c r="H8" s="13" t="s">
        <v>53</v>
      </c>
      <c r="I8" s="13" t="s">
        <v>53</v>
      </c>
      <c r="J8" s="13" t="s">
        <v>53</v>
      </c>
      <c r="K8" s="13" t="s">
        <v>53</v>
      </c>
      <c r="L8" s="13" t="s">
        <v>53</v>
      </c>
    </row>
    <row r="9" spans="1:12" ht="15" customHeight="1" x14ac:dyDescent="0.3">
      <c r="A9" s="8">
        <v>18</v>
      </c>
      <c r="B9" s="8" t="s">
        <v>18</v>
      </c>
      <c r="C9" s="24" t="s">
        <v>53</v>
      </c>
      <c r="D9" s="24" t="s">
        <v>53</v>
      </c>
      <c r="E9" s="13" t="s">
        <v>53</v>
      </c>
      <c r="F9" s="13" t="s">
        <v>53</v>
      </c>
      <c r="G9" s="13" t="s">
        <v>53</v>
      </c>
      <c r="H9" s="13" t="s">
        <v>53</v>
      </c>
      <c r="I9" s="13" t="s">
        <v>53</v>
      </c>
      <c r="J9" s="13" t="s">
        <v>53</v>
      </c>
      <c r="K9" s="13" t="s">
        <v>53</v>
      </c>
      <c r="L9" s="13" t="s">
        <v>53</v>
      </c>
    </row>
    <row r="10" spans="1:12" ht="15" customHeight="1" x14ac:dyDescent="0.3">
      <c r="A10" s="8">
        <v>19</v>
      </c>
      <c r="B10" s="8" t="s">
        <v>19</v>
      </c>
      <c r="C10" s="24" t="s">
        <v>53</v>
      </c>
      <c r="D10" s="24" t="s">
        <v>53</v>
      </c>
      <c r="E10" s="13" t="s">
        <v>53</v>
      </c>
      <c r="F10" s="13" t="s">
        <v>53</v>
      </c>
      <c r="G10" s="13" t="s">
        <v>53</v>
      </c>
      <c r="H10" s="13" t="s">
        <v>53</v>
      </c>
      <c r="I10" s="13" t="s">
        <v>53</v>
      </c>
      <c r="J10" s="13" t="s">
        <v>53</v>
      </c>
      <c r="K10" s="13" t="s">
        <v>53</v>
      </c>
      <c r="L10" s="13" t="s">
        <v>53</v>
      </c>
    </row>
    <row r="11" spans="1:12" ht="15" customHeight="1" x14ac:dyDescent="0.25">
      <c r="A11" s="53"/>
      <c r="B11" s="53"/>
      <c r="C11" s="23">
        <f t="shared" ref="C11:G11" si="0">SUM(C2:C10)</f>
        <v>4324.8414177094965</v>
      </c>
      <c r="D11" s="23">
        <f t="shared" si="0"/>
        <v>5770.9983337823851</v>
      </c>
      <c r="E11" s="11">
        <f t="shared" si="0"/>
        <v>8727.5257934440251</v>
      </c>
      <c r="F11" s="11">
        <f t="shared" si="0"/>
        <v>8418.3424379691569</v>
      </c>
      <c r="G11" s="11">
        <f t="shared" si="0"/>
        <v>3081.6541766837777</v>
      </c>
      <c r="H11" s="18">
        <v>0.14262407298202245</v>
      </c>
      <c r="I11" s="18">
        <v>0.1903152527549615</v>
      </c>
      <c r="J11" s="18">
        <v>0.28781524118308272</v>
      </c>
      <c r="K11" s="18">
        <v>0.27761903161213647</v>
      </c>
      <c r="L11" s="18">
        <v>0.10162640146779695</v>
      </c>
    </row>
    <row r="12" spans="1:12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4"/>
    </row>
  </sheetData>
  <sortState xmlns:xlrd2="http://schemas.microsoft.com/office/spreadsheetml/2017/richdata2" ref="A2:F31">
    <sortCondition ref="A1:A1048576"/>
    <sortCondition ref="C1:C1048576"/>
  </sortState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58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4" width="20.77734375" style="1" customWidth="1"/>
    <col min="5" max="6" width="15.77734375" style="1" customWidth="1"/>
    <col min="7" max="16384" width="11.5546875" style="1"/>
  </cols>
  <sheetData>
    <row r="1" spans="1:6" ht="49.95" customHeight="1" x14ac:dyDescent="0.25">
      <c r="A1" s="2" t="s">
        <v>20</v>
      </c>
      <c r="B1" s="2" t="s">
        <v>0</v>
      </c>
      <c r="C1" s="2" t="s">
        <v>46</v>
      </c>
      <c r="D1" s="2" t="s">
        <v>47</v>
      </c>
      <c r="E1" s="2" t="s">
        <v>48</v>
      </c>
      <c r="F1" s="2" t="s">
        <v>49</v>
      </c>
    </row>
    <row r="2" spans="1:6" ht="15" customHeight="1" x14ac:dyDescent="0.3">
      <c r="A2" s="5">
        <v>11</v>
      </c>
      <c r="B2" s="5" t="s">
        <v>1</v>
      </c>
      <c r="C2" s="14">
        <v>13942.397369999999</v>
      </c>
      <c r="D2" s="14">
        <v>14899.6623089243</v>
      </c>
      <c r="E2" s="14">
        <f t="shared" ref="E2:E11" si="0">ROUND(D2,0)-ROUND(C2,0)</f>
        <v>958</v>
      </c>
      <c r="F2" s="26">
        <f t="shared" ref="F2:F11" si="1">D2/C2-1</f>
        <v>6.8658560900298093E-2</v>
      </c>
    </row>
    <row r="3" spans="1:6" ht="15" customHeight="1" x14ac:dyDescent="0.3">
      <c r="A3" s="8">
        <v>12</v>
      </c>
      <c r="B3" s="8" t="s">
        <v>2</v>
      </c>
      <c r="C3" s="16">
        <v>3576.38231</v>
      </c>
      <c r="D3" s="16">
        <v>3525.3353480880701</v>
      </c>
      <c r="E3" s="16">
        <f t="shared" si="0"/>
        <v>-51</v>
      </c>
      <c r="F3" s="27">
        <f t="shared" si="1"/>
        <v>-1.4273351528777067E-2</v>
      </c>
    </row>
    <row r="4" spans="1:6" ht="15" customHeight="1" x14ac:dyDescent="0.3">
      <c r="A4" s="8">
        <v>13</v>
      </c>
      <c r="B4" s="8" t="s">
        <v>3</v>
      </c>
      <c r="C4" s="16">
        <v>7504.9627030000001</v>
      </c>
      <c r="D4" s="16">
        <v>6393.8883309473595</v>
      </c>
      <c r="E4" s="16">
        <f t="shared" si="0"/>
        <v>-1111</v>
      </c>
      <c r="F4" s="27">
        <f t="shared" si="1"/>
        <v>-0.14804528896705971</v>
      </c>
    </row>
    <row r="5" spans="1:6" ht="15" customHeight="1" x14ac:dyDescent="0.3">
      <c r="A5" s="8">
        <v>14</v>
      </c>
      <c r="B5" s="8" t="s">
        <v>4</v>
      </c>
      <c r="C5" s="16">
        <v>907.83368389999998</v>
      </c>
      <c r="D5" s="16">
        <v>989.52655311159992</v>
      </c>
      <c r="E5" s="16">
        <f t="shared" si="0"/>
        <v>82</v>
      </c>
      <c r="F5" s="27">
        <f t="shared" si="1"/>
        <v>8.9986602899170043E-2</v>
      </c>
    </row>
    <row r="6" spans="1:6" ht="15" customHeight="1" x14ac:dyDescent="0.3">
      <c r="A6" s="8">
        <v>15</v>
      </c>
      <c r="B6" s="8" t="s">
        <v>5</v>
      </c>
      <c r="C6" s="16">
        <v>2754.7704549999999</v>
      </c>
      <c r="D6" s="16">
        <v>2737.08255621841</v>
      </c>
      <c r="E6" s="16">
        <f t="shared" si="0"/>
        <v>-18</v>
      </c>
      <c r="F6" s="27">
        <f t="shared" si="1"/>
        <v>-6.4208249182743371E-3</v>
      </c>
    </row>
    <row r="7" spans="1:6" ht="15" customHeight="1" x14ac:dyDescent="0.3">
      <c r="A7" s="8">
        <v>16</v>
      </c>
      <c r="B7" s="8" t="s">
        <v>6</v>
      </c>
      <c r="C7" s="16">
        <v>1733.2365539999998</v>
      </c>
      <c r="D7" s="16">
        <v>1777.8670622990899</v>
      </c>
      <c r="E7" s="16">
        <f t="shared" si="0"/>
        <v>45</v>
      </c>
      <c r="F7" s="27">
        <f t="shared" si="1"/>
        <v>2.5749807893268084E-2</v>
      </c>
    </row>
    <row r="8" spans="1:6" ht="15" customHeight="1" x14ac:dyDescent="0.3">
      <c r="A8" s="8">
        <v>17</v>
      </c>
      <c r="B8" s="8" t="s">
        <v>17</v>
      </c>
      <c r="C8" s="13" t="s">
        <v>53</v>
      </c>
      <c r="D8" s="13" t="s">
        <v>53</v>
      </c>
      <c r="E8" s="13" t="s">
        <v>53</v>
      </c>
      <c r="F8" s="13" t="s">
        <v>53</v>
      </c>
    </row>
    <row r="9" spans="1:6" ht="15" customHeight="1" x14ac:dyDescent="0.3">
      <c r="A9" s="8">
        <v>18</v>
      </c>
      <c r="B9" s="8" t="s">
        <v>18</v>
      </c>
      <c r="C9" s="13" t="s">
        <v>53</v>
      </c>
      <c r="D9" s="13" t="s">
        <v>53</v>
      </c>
      <c r="E9" s="13" t="s">
        <v>53</v>
      </c>
      <c r="F9" s="13" t="s">
        <v>53</v>
      </c>
    </row>
    <row r="10" spans="1:6" ht="15" customHeight="1" x14ac:dyDescent="0.3">
      <c r="A10" s="8">
        <v>19</v>
      </c>
      <c r="B10" s="8" t="s">
        <v>19</v>
      </c>
      <c r="C10" s="13" t="s">
        <v>53</v>
      </c>
      <c r="D10" s="13" t="s">
        <v>53</v>
      </c>
      <c r="E10" s="13" t="s">
        <v>53</v>
      </c>
      <c r="F10" s="13" t="s">
        <v>53</v>
      </c>
    </row>
    <row r="11" spans="1:6" ht="15" customHeight="1" x14ac:dyDescent="0.25">
      <c r="A11" s="53"/>
      <c r="B11" s="53"/>
      <c r="C11" s="11">
        <f t="shared" ref="C11:D11" si="2">SUM(C2:C10)</f>
        <v>30419.583075899998</v>
      </c>
      <c r="D11" s="11">
        <f t="shared" si="2"/>
        <v>30323.362159588829</v>
      </c>
      <c r="E11" s="25">
        <f t="shared" si="0"/>
        <v>-97</v>
      </c>
      <c r="F11" s="28">
        <f t="shared" si="1"/>
        <v>-3.1631240990741549E-3</v>
      </c>
    </row>
    <row r="12" spans="1:6" ht="15" customHeight="1" x14ac:dyDescent="0.25">
      <c r="A12" s="3" t="s">
        <v>25</v>
      </c>
      <c r="B12" s="3"/>
      <c r="C12" s="3"/>
      <c r="D12" s="3"/>
      <c r="E12" s="3"/>
      <c r="F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Faktenblatt</vt:lpstr>
      <vt:lpstr>Legende</vt:lpstr>
      <vt:lpstr>Statistik_Hauptnutzung</vt:lpstr>
      <vt:lpstr>Statistik_Gemtypen_BFS9</vt:lpstr>
      <vt:lpstr>Analyse_unüberbaut_Hauptnutzung</vt:lpstr>
      <vt:lpstr>Anal_unüb_Gemtypen_BFS9</vt:lpstr>
      <vt:lpstr>Analyse_Erschliessung_oeV</vt:lpstr>
      <vt:lpstr>Vergleich_2017_2022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Giezendanner Rolf ARE</dc:creator>
  <cp:lastModifiedBy>Giezendanner Rolf ARE</cp:lastModifiedBy>
  <dcterms:created xsi:type="dcterms:W3CDTF">2022-08-30T11:07:29Z</dcterms:created>
  <dcterms:modified xsi:type="dcterms:W3CDTF">2022-10-24T12:26:32Z</dcterms:modified>
</cp:coreProperties>
</file>