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4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6.xml" ContentType="application/vnd.openxmlformats-officedocument.drawing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U:\GIS\INFOPLAN\Projekte_GISKZ\Bauzonenstatistik\3_Bauzonenstatistik_2022\6_Dokumentation\Resultate_Sept_2022\"/>
    </mc:Choice>
  </mc:AlternateContent>
  <xr:revisionPtr revIDLastSave="0" documentId="13_ncr:1_{9884AC6B-4FDB-4359-B4AA-2C3BC05ED144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Fiche_dInformation" sheetId="10" r:id="rId1"/>
    <sheet name="Légende" sheetId="11" r:id="rId2"/>
    <sheet name="Statistique_Aff_principale" sheetId="9" r:id="rId3"/>
    <sheet name="Statistique_Types_comm_OFS9" sheetId="8" r:id="rId4"/>
    <sheet name="Analyse_nonconstr_Aff_principal" sheetId="7" r:id="rId5"/>
    <sheet name="Anal_nonconst_Types_comm_OFS9" sheetId="5" r:id="rId6"/>
    <sheet name="Analyse_desserte_TP" sheetId="3" r:id="rId7"/>
    <sheet name="Comparaison_2017_2022" sheetId="2" r:id="rId8"/>
  </sheets>
  <definedNames>
    <definedName name="_GoBack" localSheetId="0">Fiche_dInformation!#REF!</definedName>
    <definedName name="aa">#REF!</definedName>
    <definedName name="Auswertung_GdeTypen_CH00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" i="2" l="1"/>
  <c r="F3" i="2"/>
  <c r="F4" i="2"/>
  <c r="F5" i="2"/>
  <c r="F6" i="2"/>
  <c r="F9" i="2"/>
  <c r="E2" i="2"/>
  <c r="E3" i="2"/>
  <c r="E4" i="2"/>
  <c r="E5" i="2"/>
  <c r="E6" i="2"/>
  <c r="E9" i="2"/>
  <c r="C11" i="2"/>
  <c r="D11" i="2"/>
  <c r="C11" i="3"/>
  <c r="D11" i="3"/>
  <c r="E11" i="3"/>
  <c r="F11" i="3"/>
  <c r="G11" i="3"/>
  <c r="H5" i="5"/>
  <c r="I5" i="5"/>
  <c r="J5" i="5"/>
  <c r="H6" i="5"/>
  <c r="I6" i="5"/>
  <c r="J6" i="5"/>
  <c r="H7" i="5"/>
  <c r="I7" i="5"/>
  <c r="J7" i="5"/>
  <c r="I2" i="5"/>
  <c r="J2" i="5"/>
  <c r="H2" i="5"/>
  <c r="D11" i="5"/>
  <c r="E11" i="5"/>
  <c r="F11" i="5"/>
  <c r="G11" i="5"/>
  <c r="C11" i="5"/>
  <c r="H3" i="7"/>
  <c r="I3" i="7"/>
  <c r="J3" i="7"/>
  <c r="H4" i="7"/>
  <c r="I4" i="7"/>
  <c r="J4" i="7"/>
  <c r="H5" i="7"/>
  <c r="I5" i="7"/>
  <c r="J5" i="7"/>
  <c r="I2" i="7"/>
  <c r="J2" i="7"/>
  <c r="H2" i="7"/>
  <c r="D11" i="7"/>
  <c r="E11" i="7"/>
  <c r="F11" i="7"/>
  <c r="G11" i="7"/>
  <c r="C11" i="7"/>
  <c r="F11" i="8"/>
  <c r="E11" i="8"/>
  <c r="C11" i="8"/>
  <c r="I5" i="8"/>
  <c r="I6" i="8"/>
  <c r="I7" i="8"/>
  <c r="I2" i="8"/>
  <c r="H5" i="8"/>
  <c r="H6" i="8"/>
  <c r="H7" i="8"/>
  <c r="H2" i="8"/>
  <c r="G5" i="8"/>
  <c r="G6" i="8"/>
  <c r="G7" i="8"/>
  <c r="G2" i="8"/>
  <c r="F11" i="9"/>
  <c r="E11" i="9"/>
  <c r="C11" i="9"/>
  <c r="I3" i="9"/>
  <c r="I4" i="9"/>
  <c r="I5" i="9"/>
  <c r="I6" i="9"/>
  <c r="I7" i="9"/>
  <c r="I9" i="9"/>
  <c r="I2" i="9"/>
  <c r="H3" i="9"/>
  <c r="H4" i="9"/>
  <c r="H5" i="9"/>
  <c r="H6" i="9"/>
  <c r="H7" i="9"/>
  <c r="H9" i="9"/>
  <c r="H2" i="9"/>
  <c r="G3" i="9"/>
  <c r="G4" i="9"/>
  <c r="G5" i="9"/>
  <c r="G6" i="9"/>
  <c r="G7" i="9"/>
  <c r="G9" i="9"/>
  <c r="G2" i="9"/>
  <c r="F11" i="2" l="1"/>
  <c r="J11" i="7"/>
  <c r="J11" i="5"/>
  <c r="E11" i="2"/>
  <c r="H11" i="5"/>
  <c r="I11" i="5"/>
  <c r="H11" i="7"/>
  <c r="I11" i="7"/>
  <c r="H11" i="8"/>
  <c r="I11" i="8"/>
  <c r="G11" i="8"/>
  <c r="D2" i="8"/>
  <c r="D5" i="8"/>
  <c r="D6" i="8"/>
  <c r="D7" i="8"/>
  <c r="G11" i="9"/>
  <c r="H11" i="9"/>
  <c r="I11" i="9"/>
  <c r="D2" i="9"/>
  <c r="D3" i="9"/>
  <c r="D4" i="9"/>
  <c r="D5" i="9"/>
  <c r="D6" i="9"/>
  <c r="D7" i="9"/>
  <c r="D8" i="9"/>
  <c r="D9" i="9"/>
</calcChain>
</file>

<file path=xl/sharedStrings.xml><?xml version="1.0" encoding="utf-8"?>
<sst xmlns="http://schemas.openxmlformats.org/spreadsheetml/2006/main" count="357" uniqueCount="127">
  <si>
    <t>Zones d'habitation</t>
  </si>
  <si>
    <t>Zones d'activités économiques</t>
  </si>
  <si>
    <t>Zones mixtes</t>
  </si>
  <si>
    <t>Zones centrales</t>
  </si>
  <si>
    <t>Zones à bâtir à constructibilité restreinte</t>
  </si>
  <si>
    <t>Zones de tourisme et de loisirs</t>
  </si>
  <si>
    <t>Zones affectées à des besoins publics</t>
  </si>
  <si>
    <t>Zones de transport à l'intérieur des zones à bâtir</t>
  </si>
  <si>
    <t>autres zones à bâtir</t>
  </si>
  <si>
    <t>Commune urbaine d’une grande agglo.</t>
  </si>
  <si>
    <t>Commune urbaine d'une agglo. moyenne</t>
  </si>
  <si>
    <t>Comm. urbaine d’une petite ou hors agglo.</t>
  </si>
  <si>
    <t>Commune périurbaine de forte densité</t>
  </si>
  <si>
    <t>Commune périurbaine de moyenne densité</t>
  </si>
  <si>
    <t>Commune périurbaine de faible densité</t>
  </si>
  <si>
    <t>Commune d’un centre rural</t>
  </si>
  <si>
    <t>Commune rurale en situation centrale</t>
  </si>
  <si>
    <t>Commune rurale périphérique</t>
  </si>
  <si>
    <t>Code AP</t>
  </si>
  <si>
    <t>Affectation principale</t>
  </si>
  <si>
    <t>Surface des zones à bâtir [ha]</t>
  </si>
  <si>
    <t>Proportion [%]</t>
  </si>
  <si>
    <t>Habitants au sein des zones à bâtir</t>
  </si>
  <si>
    <t>Emplois au sein des zones à bâtir</t>
  </si>
  <si>
    <t>Source: Office fédéral du développement territorial ARE, statistique suisse des zones à bâtir 2022</t>
  </si>
  <si>
    <t>Code TC</t>
  </si>
  <si>
    <t>Type de commune OFS</t>
  </si>
  <si>
    <t>Surface de zone à bâtir non construite supposition 1 [ha]</t>
  </si>
  <si>
    <t>Surface de zone à bâtir non construite supposition 2 [ha]</t>
  </si>
  <si>
    <t>Construit [ha]</t>
  </si>
  <si>
    <t>Imprécision [ha]</t>
  </si>
  <si>
    <t>Non construit [ha]</t>
  </si>
  <si>
    <t>Construit [%]</t>
  </si>
  <si>
    <t>Imprécision [%]</t>
  </si>
  <si>
    <t>Non construit [%]</t>
  </si>
  <si>
    <t>Très bonne desserte [ha]</t>
  </si>
  <si>
    <t>Bonne desserte [ha]</t>
  </si>
  <si>
    <t>Desserte moyenne [ha]</t>
  </si>
  <si>
    <t>Faible desserte [ha]</t>
  </si>
  <si>
    <t>Desserte marginale ou inexistante [ha]</t>
  </si>
  <si>
    <t>Très bonne desserte [%]</t>
  </si>
  <si>
    <t>Bonne desserte [%]</t>
  </si>
  <si>
    <t>Desserte moyenne [%]</t>
  </si>
  <si>
    <t>Faible desserte [%]</t>
  </si>
  <si>
    <t>Desserte marginale ou inexistante [%]</t>
  </si>
  <si>
    <t>Surface des zones à bâtir 2017 [ha]</t>
  </si>
  <si>
    <t>Surface des zones à bâtir 2022 [ha]</t>
  </si>
  <si>
    <t>Différence [ha]</t>
  </si>
  <si>
    <t>Différence [%]</t>
  </si>
  <si>
    <r>
      <t>Surface de zone à bâtir par habitant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</si>
  <si>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Surface de zone à bâtir par emploi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</si>
  <si>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Surface de zone à bâtir par habitant et emploi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</si>
  <si>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t>--</t>
  </si>
  <si>
    <t>Office fédéral du développement territorial ARE</t>
  </si>
  <si>
    <t>Statistique suisse des zones à bâtir 2022</t>
  </si>
  <si>
    <t>Etat des données</t>
  </si>
  <si>
    <t>01.01.2022</t>
  </si>
  <si>
    <t>Etat complet</t>
  </si>
  <si>
    <t>Nombre de communes</t>
  </si>
  <si>
    <t>Types de zones</t>
  </si>
  <si>
    <t>Nombre de zones à l'intérieur des zones à bâtir</t>
  </si>
  <si>
    <t>Zones de transport à l'intérieur des zone à bâtir</t>
  </si>
  <si>
    <t>Remarques</t>
  </si>
  <si>
    <t>Contenu</t>
  </si>
  <si>
    <t>- Légende</t>
  </si>
  <si>
    <t>- Statistiques par affectation principale</t>
  </si>
  <si>
    <t>- Statistiques par type de commune OFS</t>
  </si>
  <si>
    <t>- Analyses des zones à bâtir non construites par affectation principale</t>
  </si>
  <si>
    <t>- Analyses des zones à bâtir non construites par type de commune OFS</t>
  </si>
  <si>
    <t>- Analyses de la desserte par les transports publics selon les affectations principales</t>
  </si>
  <si>
    <t>- Comparaison 2017 - 2022 par affectation principale</t>
  </si>
  <si>
    <t>Géodonnées: Offices cantonaux d'aménagement du territoire</t>
  </si>
  <si>
    <t>Statistiques et analyses: Office fédéral du développement territorial ARE</t>
  </si>
  <si>
    <t xml:space="preserve">Renseignements: </t>
  </si>
  <si>
    <t>Rolf Giezendanner</t>
  </si>
  <si>
    <t>rolf.giezendanner@are.admin.ch</t>
  </si>
  <si>
    <t>© ARE, 12.2022</t>
  </si>
  <si>
    <t>Désignation</t>
  </si>
  <si>
    <t>Description</t>
  </si>
  <si>
    <t>Numéro de code de l'affectation principale</t>
  </si>
  <si>
    <t>Numéro de code du type de commune de l'ARE</t>
  </si>
  <si>
    <t>Affectation principale selon le modèle de géodonnées minimal des plans d'affectation</t>
  </si>
  <si>
    <t>La typologie des communes 2012 de l'OFS est cohérente avec la définition de l’Espace à caractère urbain 2012.</t>
  </si>
  <si>
    <t>Surface des zones à bâtir</t>
  </si>
  <si>
    <t>Proportion des zones à bâtir d'une affectation principale / d'un type de commune / d'un canton par rapport au total suisse</t>
  </si>
  <si>
    <t>Habitants au sein des zones à bâtir au 31.12.2021. Sont utilisées les données géoréférencées de la statistique de la population STATPOP (population résidente permanente).</t>
  </si>
  <si>
    <r>
      <t>Surface de zone à bâtir par habitant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</si>
  <si>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par habitant au sein des zones à bâtir</t>
  </si>
  <si>
    <t>Emplois au sein des zones à bâtir au 31.12.2020. Sont utilisées les données géoréférencées de la statistique structurelle des enterprises STATENT (nombre d'emplois).</t>
  </si>
  <si>
    <r>
      <t>Surface de zone à bâtir par emploi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</si>
  <si>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par emploi au sein des zones à bâtir</t>
  </si>
  <si>
    <r>
      <t>Surface de zone à bâtir par habitant er emploi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</si>
  <si>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divisée par la somme des habitants et des emplois au sein des zones à bâtir</t>
  </si>
  <si>
    <t>Surface de zone à bâtir non construite selon la supposition 1</t>
  </si>
  <si>
    <t>Surface de zone à bâtir non construite selon la supposition 2</t>
  </si>
  <si>
    <t>Surface de zone à bâtir construite</t>
  </si>
  <si>
    <t>Imprécision de la détermination de la surface de zone à bâtir non construite (différence entre la surface non construite selon les suppositions 1 et 2)</t>
  </si>
  <si>
    <t>Surface de zone à bâtir non construite</t>
  </si>
  <si>
    <t>Proportion de la surface de zone à bâtir non construite</t>
  </si>
  <si>
    <t>Porportion de l'imprécision (proportion de la différence de surface selon les suppositions 1 et 2 par rapport à la surface totale de zone à bâtir)</t>
  </si>
  <si>
    <r>
      <t>Construit par habitant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</si>
  <si>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construite par habtiant au sein des zones à bâtir</t>
  </si>
  <si>
    <r>
      <t>Imprécision par habitant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</si>
  <si>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Imprécision de la détermination de la surface de zone à bâtir construite par habitant au sein des zones à bâtir (différence entre l'imprécision selon les suppositions 1 et 2)</t>
  </si>
  <si>
    <t>Surface de zone à bâtir se trouvant au sein du niveau de qualité A de desserte par les transports publics</t>
  </si>
  <si>
    <t>Surface de zone à bâtir se trouvant au sein du niveau de qualité B de desserte par les transports publics</t>
  </si>
  <si>
    <t>Surface de zone à bâtir se trouvant au sein du niveau de qualité C de desserte par les transports publics</t>
  </si>
  <si>
    <t>Surface de zone à bâtir se trouvant au sein du niveau de qualité D de desserte par les transports publics</t>
  </si>
  <si>
    <t>Surface de zone à bâtir se trouvant en dehors des niveaux de qualité de desserte par les transports publics</t>
  </si>
  <si>
    <t>Proportion de la surface de zone à bâtir se trouvant au sein du niveau de qualité A de desserte par les transports publics</t>
  </si>
  <si>
    <t>Proportion de la surface de zone à bâtir se trouvant au sein du niveau de qualité B de desserte par les transports publics</t>
  </si>
  <si>
    <t>Proportion de la surface de zone à bâtir se trouvant au sein du niveau de qualité C de desserte par les transports publics</t>
  </si>
  <si>
    <t>Proportion de la surface de zone à bâtir se trouvant au sein du niveau de qualité D de desserte par les transports publics</t>
  </si>
  <si>
    <t>Proportion de la surface de zone à bâtir se trouvant en dehors des niveaux de qualité de desserte par les transports publics</t>
  </si>
  <si>
    <t>Surface des zones à bâtir selon la statistique des zones à bâtir 2017</t>
  </si>
  <si>
    <t>Surface des zones à bâtir selon la statistique des zones à bâtir 2022</t>
  </si>
  <si>
    <t>Différence de surface entre les zones à bâtir 2017 et 2022</t>
  </si>
  <si>
    <t>Différence proportionelle entre les zones à bâtir 2017 et 2022 (surfaces 2017 = 100%)</t>
  </si>
  <si>
    <t>Numéro de canton</t>
  </si>
  <si>
    <t>Numéro de canton OFS</t>
  </si>
  <si>
    <t>Abréviation de canton</t>
  </si>
  <si>
    <t>Abréviation du nom des cantons</t>
  </si>
  <si>
    <t>Fiche d'information du canton GE</t>
  </si>
  <si>
    <t>Zone aéroportuaire et zone ferroviaire. Les surfaces routières ne sont pas répertoriées séparément ou découpées.</t>
  </si>
  <si>
    <t>oui</t>
  </si>
  <si>
    <t>639 ha de Zones à bâtir à constructibilité restreinte sont nouvellement délimitées (Zone de verdure) &gt; voir feuille "Comparaison_2017_2022", Code AP 16</t>
  </si>
  <si>
    <t>4 ha de Zones de Tourisme et de loisirs sont nouvellement délimitées (Zone de jardins familiaux) &gt; voir feuille "Comparaison_2017_2022", Code AP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</si>
</sst>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\ %"/>
    <numFmt numFmtId="165" formatCode="0.0%"/>
  </numFmts>
  <fonts count="20" x14ac:knownFonts="1">
    <font>
      <sz val="10"/>
      <color theme="1"/>
      <name val="Arial"/>
      <family val="2"/>
    </font>
    <font>
      <sz val="10"/>
      <name val="MS Sans Serif"/>
    </font>
    <font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</font>
    <font>
      <b/>
      <vertAlign val="superscript"/>
      <sz val="11"/>
      <name val="Calibri"/>
      <family val="2"/>
    </font>
    <font>
      <b/>
      <sz val="11"/>
      <color theme="1"/>
      <name val="Calibri"/>
      <family val="2"/>
    </font>
    <font>
      <b/>
      <sz val="10"/>
      <color theme="1"/>
      <name val="Arial"/>
      <family val="2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u/>
      <sz val="11"/>
      <color theme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 tint="-4.9989318521683403E-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10" fillId="0" borderId="0"/>
  </cellStyleXfs>
  <cellXfs count="71">
    <xf numFmtId="0" fontId="0" fillId="0" borderId="0" xfId="0"/>
    <xf numFmtId="0" fontId="1" fillId="0" borderId="0" xfId="1"/>
    <xf numFmtId="0" fontId="4" fillId="3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/>
    </xf>
    <xf numFmtId="0" fontId="2" fillId="2" borderId="3" xfId="1" applyFont="1" applyFill="1" applyBorder="1" applyAlignment="1">
      <alignment vertical="center"/>
    </xf>
    <xf numFmtId="0" fontId="2" fillId="0" borderId="4" xfId="1" applyFont="1" applyBorder="1"/>
    <xf numFmtId="3" fontId="2" fillId="0" borderId="4" xfId="1" applyNumberFormat="1" applyFont="1" applyBorder="1" applyAlignment="1">
      <alignment horizontal="right"/>
    </xf>
    <xf numFmtId="164" fontId="2" fillId="0" borderId="4" xfId="1" applyNumberFormat="1" applyFont="1" applyBorder="1" applyAlignment="1">
      <alignment horizontal="right"/>
    </xf>
    <xf numFmtId="0" fontId="2" fillId="0" borderId="5" xfId="1" applyFont="1" applyBorder="1"/>
    <xf numFmtId="3" fontId="2" fillId="0" borderId="5" xfId="1" applyNumberFormat="1" applyFont="1" applyBorder="1" applyAlignment="1">
      <alignment horizontal="right"/>
    </xf>
    <xf numFmtId="164" fontId="2" fillId="0" borderId="5" xfId="1" applyNumberFormat="1" applyFont="1" applyBorder="1" applyAlignment="1">
      <alignment horizontal="right"/>
    </xf>
    <xf numFmtId="3" fontId="4" fillId="3" borderId="6" xfId="1" applyNumberFormat="1" applyFont="1" applyFill="1" applyBorder="1" applyAlignment="1">
      <alignment horizontal="right" vertical="center" wrapText="1"/>
    </xf>
    <xf numFmtId="0" fontId="4" fillId="3" borderId="6" xfId="1" applyFont="1" applyFill="1" applyBorder="1" applyAlignment="1">
      <alignment horizontal="right" vertical="center" wrapText="1"/>
    </xf>
    <xf numFmtId="0" fontId="2" fillId="0" borderId="5" xfId="1" applyNumberFormat="1" applyFont="1" applyBorder="1" applyAlignment="1">
      <alignment horizontal="right"/>
    </xf>
    <xf numFmtId="3" fontId="2" fillId="0" borderId="4" xfId="1" applyNumberFormat="1" applyFont="1" applyBorder="1"/>
    <xf numFmtId="9" fontId="2" fillId="0" borderId="4" xfId="1" applyNumberFormat="1" applyFont="1" applyBorder="1"/>
    <xf numFmtId="3" fontId="2" fillId="0" borderId="5" xfId="1" applyNumberFormat="1" applyFont="1" applyBorder="1"/>
    <xf numFmtId="9" fontId="2" fillId="0" borderId="5" xfId="1" applyNumberFormat="1" applyFont="1" applyBorder="1"/>
    <xf numFmtId="9" fontId="4" fillId="3" borderId="6" xfId="1" applyNumberFormat="1" applyFont="1" applyFill="1" applyBorder="1" applyAlignment="1">
      <alignment vertical="center" wrapText="1"/>
    </xf>
    <xf numFmtId="0" fontId="3" fillId="0" borderId="4" xfId="0" applyFont="1" applyBorder="1"/>
    <xf numFmtId="3" fontId="3" fillId="0" borderId="4" xfId="0" applyNumberFormat="1" applyFont="1" applyBorder="1"/>
    <xf numFmtId="0" fontId="3" fillId="0" borderId="5" xfId="0" applyFont="1" applyBorder="1"/>
    <xf numFmtId="3" fontId="3" fillId="0" borderId="5" xfId="0" applyNumberFormat="1" applyFont="1" applyBorder="1"/>
    <xf numFmtId="3" fontId="6" fillId="3" borderId="6" xfId="0" applyNumberFormat="1" applyFont="1" applyFill="1" applyBorder="1" applyAlignment="1">
      <alignment horizontal="right" vertical="center" wrapText="1"/>
    </xf>
    <xf numFmtId="0" fontId="3" fillId="0" borderId="5" xfId="0" applyNumberFormat="1" applyFont="1" applyBorder="1" applyAlignment="1">
      <alignment horizontal="right"/>
    </xf>
    <xf numFmtId="3" fontId="4" fillId="3" borderId="6" xfId="1" applyNumberFormat="1" applyFont="1" applyFill="1" applyBorder="1" applyAlignment="1">
      <alignment vertical="center" wrapText="1"/>
    </xf>
    <xf numFmtId="165" fontId="2" fillId="0" borderId="4" xfId="1" applyNumberFormat="1" applyFont="1" applyBorder="1"/>
    <xf numFmtId="165" fontId="2" fillId="0" borderId="5" xfId="1" applyNumberFormat="1" applyFont="1" applyBorder="1"/>
    <xf numFmtId="165" fontId="4" fillId="3" borderId="6" xfId="1" applyNumberFormat="1" applyFont="1" applyFill="1" applyBorder="1" applyAlignment="1">
      <alignment vertical="center" wrapText="1"/>
    </xf>
    <xf numFmtId="0" fontId="8" fillId="0" borderId="0" xfId="0" applyFont="1" applyBorder="1" applyAlignment="1">
      <alignment vertical="top"/>
    </xf>
    <xf numFmtId="0" fontId="3" fillId="0" borderId="0" xfId="0" applyFont="1" applyBorder="1" applyAlignment="1">
      <alignment horizontal="left" vertical="top" indent="1"/>
    </xf>
    <xf numFmtId="0" fontId="9" fillId="0" borderId="4" xfId="0" applyFont="1" applyBorder="1" applyAlignment="1">
      <alignment vertical="top"/>
    </xf>
    <xf numFmtId="49" fontId="10" fillId="0" borderId="4" xfId="0" applyNumberFormat="1" applyFont="1" applyBorder="1" applyAlignment="1">
      <alignment horizontal="left" vertical="top" wrapText="1"/>
    </xf>
    <xf numFmtId="0" fontId="9" fillId="0" borderId="11" xfId="0" applyFont="1" applyBorder="1" applyAlignment="1">
      <alignment vertical="top"/>
    </xf>
    <xf numFmtId="49" fontId="10" fillId="0" borderId="11" xfId="0" applyNumberFormat="1" applyFont="1" applyBorder="1" applyAlignment="1">
      <alignment horizontal="left" vertical="top" wrapText="1"/>
    </xf>
    <xf numFmtId="0" fontId="10" fillId="0" borderId="5" xfId="0" applyFont="1" applyBorder="1" applyAlignment="1">
      <alignment vertical="top"/>
    </xf>
    <xf numFmtId="0" fontId="10" fillId="0" borderId="5" xfId="0" applyFont="1" applyBorder="1" applyAlignment="1">
      <alignment vertical="top" wrapText="1"/>
    </xf>
    <xf numFmtId="0" fontId="9" fillId="0" borderId="5" xfId="0" applyFont="1" applyBorder="1" applyAlignment="1">
      <alignment vertical="top"/>
    </xf>
    <xf numFmtId="0" fontId="9" fillId="0" borderId="4" xfId="0" applyFont="1" applyBorder="1" applyAlignment="1">
      <alignment vertical="top" wrapText="1"/>
    </xf>
    <xf numFmtId="49" fontId="10" fillId="0" borderId="8" xfId="0" applyNumberFormat="1" applyFont="1" applyBorder="1" applyAlignment="1">
      <alignment horizontal="left" vertical="top" wrapText="1"/>
    </xf>
    <xf numFmtId="49" fontId="10" fillId="0" borderId="12" xfId="0" applyNumberFormat="1" applyFont="1" applyBorder="1" applyAlignment="1">
      <alignment horizontal="left" vertical="top" wrapText="1"/>
    </xf>
    <xf numFmtId="49" fontId="11" fillId="0" borderId="8" xfId="0" applyNumberFormat="1" applyFont="1" applyBorder="1" applyAlignment="1">
      <alignment horizontal="left" vertical="top" wrapText="1"/>
    </xf>
    <xf numFmtId="49" fontId="11" fillId="0" borderId="12" xfId="0" applyNumberFormat="1" applyFont="1" applyBorder="1" applyAlignment="1">
      <alignment horizontal="left" vertical="top" wrapText="1"/>
    </xf>
    <xf numFmtId="0" fontId="10" fillId="0" borderId="11" xfId="0" applyFont="1" applyBorder="1" applyAlignment="1">
      <alignment vertical="top"/>
    </xf>
    <xf numFmtId="49" fontId="10" fillId="0" borderId="10" xfId="0" applyNumberFormat="1" applyFont="1" applyBorder="1" applyAlignment="1">
      <alignment horizontal="left" vertical="top" wrapText="1"/>
    </xf>
    <xf numFmtId="0" fontId="12" fillId="0" borderId="0" xfId="0" applyFont="1" applyBorder="1" applyAlignment="1">
      <alignment vertical="top"/>
    </xf>
    <xf numFmtId="0" fontId="7" fillId="0" borderId="0" xfId="0" applyFont="1"/>
    <xf numFmtId="49" fontId="13" fillId="0" borderId="0" xfId="0" applyNumberFormat="1" applyFont="1" applyBorder="1" applyAlignment="1">
      <alignment vertical="top"/>
    </xf>
    <xf numFmtId="0" fontId="13" fillId="0" borderId="0" xfId="0" applyFont="1" applyBorder="1" applyAlignment="1">
      <alignment vertical="top"/>
    </xf>
    <xf numFmtId="0" fontId="10" fillId="0" borderId="0" xfId="0" applyFont="1" applyAlignment="1">
      <alignment vertical="top"/>
    </xf>
    <xf numFmtId="0" fontId="15" fillId="0" borderId="0" xfId="2" applyFont="1" applyAlignment="1" applyProtection="1">
      <alignment vertical="top"/>
    </xf>
    <xf numFmtId="0" fontId="3" fillId="0" borderId="0" xfId="0" applyFont="1" applyBorder="1" applyAlignment="1">
      <alignment vertical="top"/>
    </xf>
    <xf numFmtId="0" fontId="10" fillId="0" borderId="0" xfId="3"/>
    <xf numFmtId="49" fontId="18" fillId="0" borderId="4" xfId="3" applyNumberFormat="1" applyFont="1" applyBorder="1" applyAlignment="1">
      <alignment horizontal="left" vertical="top" wrapText="1"/>
    </xf>
    <xf numFmtId="49" fontId="10" fillId="0" borderId="8" xfId="3" applyNumberFormat="1" applyBorder="1" applyAlignment="1">
      <alignment horizontal="left" vertical="top" wrapText="1"/>
    </xf>
    <xf numFmtId="49" fontId="18" fillId="0" borderId="5" xfId="3" applyNumberFormat="1" applyFont="1" applyBorder="1" applyAlignment="1">
      <alignment horizontal="left" vertical="top" wrapText="1"/>
    </xf>
    <xf numFmtId="49" fontId="10" fillId="0" borderId="12" xfId="3" applyNumberFormat="1" applyBorder="1" applyAlignment="1">
      <alignment horizontal="left" vertical="top" wrapText="1"/>
    </xf>
    <xf numFmtId="49" fontId="18" fillId="0" borderId="12" xfId="3" applyNumberFormat="1" applyFont="1" applyBorder="1" applyAlignment="1">
      <alignment horizontal="left" vertical="top" wrapText="1"/>
    </xf>
    <xf numFmtId="49" fontId="18" fillId="0" borderId="11" xfId="3" applyNumberFormat="1" applyFont="1" applyBorder="1" applyAlignment="1">
      <alignment horizontal="left" vertical="top" wrapText="1"/>
    </xf>
    <xf numFmtId="49" fontId="10" fillId="0" borderId="11" xfId="3" applyNumberFormat="1" applyBorder="1" applyAlignment="1">
      <alignment horizontal="left" vertical="top" wrapText="1"/>
    </xf>
    <xf numFmtId="0" fontId="10" fillId="0" borderId="0" xfId="3" applyAlignment="1">
      <alignment horizontal="left" vertical="top" wrapText="1"/>
    </xf>
    <xf numFmtId="0" fontId="10" fillId="0" borderId="5" xfId="0" applyNumberFormat="1" applyFont="1" applyBorder="1" applyAlignment="1">
      <alignment horizontal="left" vertical="top" wrapText="1"/>
    </xf>
    <xf numFmtId="0" fontId="8" fillId="4" borderId="7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/>
    </xf>
    <xf numFmtId="49" fontId="16" fillId="5" borderId="4" xfId="3" applyNumberFormat="1" applyFont="1" applyFill="1" applyBorder="1" applyAlignment="1">
      <alignment horizontal="left" vertical="top" wrapText="1"/>
    </xf>
    <xf numFmtId="49" fontId="16" fillId="5" borderId="11" xfId="3" applyNumberFormat="1" applyFont="1" applyFill="1" applyBorder="1" applyAlignment="1">
      <alignment horizontal="left" vertical="top" wrapText="1"/>
    </xf>
    <xf numFmtId="49" fontId="17" fillId="5" borderId="4" xfId="3" applyNumberFormat="1" applyFont="1" applyFill="1" applyBorder="1" applyAlignment="1">
      <alignment horizontal="left" vertical="top" wrapText="1"/>
    </xf>
    <xf numFmtId="49" fontId="17" fillId="5" borderId="11" xfId="3" applyNumberFormat="1" applyFont="1" applyFill="1" applyBorder="1" applyAlignment="1">
      <alignment horizontal="left" vertical="top" wrapText="1"/>
    </xf>
    <xf numFmtId="0" fontId="6" fillId="3" borderId="6" xfId="0" applyFont="1" applyFill="1" applyBorder="1" applyAlignment="1">
      <alignment vertical="center" wrapText="1"/>
    </xf>
  </cellXfs>
  <cellStyles count="4">
    <cellStyle name="Link" xfId="2" builtinId="8"/>
    <cellStyle name="Standard" xfId="0" builtinId="0"/>
    <cellStyle name="Standard 2" xfId="1" xr:uid="{00000000-0005-0000-0000-000002000000}"/>
    <cellStyle name="Standard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des zones à bâtir par affectation principale (en hectares)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775-4D21-82B7-C88EA425669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Statistique_Aff_principale!$B$2:$B$10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Statistique_Aff_principale!$C$2:$C$10</c:f>
              <c:numCache>
                <c:formatCode>#,##0</c:formatCode>
                <c:ptCount val="9"/>
                <c:pt idx="0">
                  <c:v>2931.0102735304099</c:v>
                </c:pt>
                <c:pt idx="1">
                  <c:v>705.65762961576809</c:v>
                </c:pt>
                <c:pt idx="2">
                  <c:v>1985.4631468841701</c:v>
                </c:pt>
                <c:pt idx="3">
                  <c:v>1599.3474926994202</c:v>
                </c:pt>
                <c:pt idx="4">
                  <c:v>127.63532172679301</c:v>
                </c:pt>
                <c:pt idx="5">
                  <c:v>639.00808937505997</c:v>
                </c:pt>
                <c:pt idx="6">
                  <c:v>4.1048182106714401</c:v>
                </c:pt>
                <c:pt idx="7">
                  <c:v>492.17435243947301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75-4D21-82B7-C88EA42566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696909504"/>
        <c:axId val="696911144"/>
      </c:barChart>
      <c:catAx>
        <c:axId val="69690950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696911144"/>
        <c:crosses val="autoZero"/>
        <c:auto val="1"/>
        <c:lblAlgn val="ctr"/>
        <c:lblOffset val="100"/>
        <c:noMultiLvlLbl val="0"/>
      </c:catAx>
      <c:valAx>
        <c:axId val="696911144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696909504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Desserte des zones à bâtir par les transports publics selon les affectations principales (en hectares)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Très bonne desserte (A)</c:v>
          </c:tx>
          <c:invertIfNegative val="0"/>
          <c:cat>
            <c:strRef>
              <c:f>Analyse_desserte_TP!$B$2:$B$10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Analyse_desserte_TP!$C$2:$C$10</c:f>
              <c:numCache>
                <c:formatCode>#,##0</c:formatCode>
                <c:ptCount val="9"/>
                <c:pt idx="0">
                  <c:v>457.87234598088202</c:v>
                </c:pt>
                <c:pt idx="1">
                  <c:v>115.119159854326</c:v>
                </c:pt>
                <c:pt idx="2">
                  <c:v>1180.7553038440499</c:v>
                </c:pt>
                <c:pt idx="3">
                  <c:v>756.40022445039597</c:v>
                </c:pt>
                <c:pt idx="4">
                  <c:v>52.3926503038006</c:v>
                </c:pt>
                <c:pt idx="5">
                  <c:v>292.87911519521401</c:v>
                </c:pt>
                <c:pt idx="6">
                  <c:v>0</c:v>
                </c:pt>
                <c:pt idx="7">
                  <c:v>114.57481496154701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80-47F7-9B1E-A01435600578}"/>
            </c:ext>
          </c:extLst>
        </c:ser>
        <c:ser>
          <c:idx val="1"/>
          <c:order val="1"/>
          <c:tx>
            <c:v>Bonne desserte (B)</c:v>
          </c:tx>
          <c:invertIfNegative val="0"/>
          <c:cat>
            <c:strRef>
              <c:f>Analyse_desserte_TP!$B$2:$B$10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Analyse_desserte_TP!$D$2:$D$10</c:f>
              <c:numCache>
                <c:formatCode>#,##0</c:formatCode>
                <c:ptCount val="9"/>
                <c:pt idx="0">
                  <c:v>913.56954236931301</c:v>
                </c:pt>
                <c:pt idx="1">
                  <c:v>198.65916304775098</c:v>
                </c:pt>
                <c:pt idx="2">
                  <c:v>523.95697325036701</c:v>
                </c:pt>
                <c:pt idx="3">
                  <c:v>296.015573536185</c:v>
                </c:pt>
                <c:pt idx="4">
                  <c:v>28.809154424402099</c:v>
                </c:pt>
                <c:pt idx="5">
                  <c:v>155.76538345740201</c:v>
                </c:pt>
                <c:pt idx="6">
                  <c:v>0.14409339223517301</c:v>
                </c:pt>
                <c:pt idx="7">
                  <c:v>164.505387341144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780-47F7-9B1E-A01435600578}"/>
            </c:ext>
          </c:extLst>
        </c:ser>
        <c:ser>
          <c:idx val="2"/>
          <c:order val="2"/>
          <c:tx>
            <c:v>Desserte moyenne (C)</c:v>
          </c:tx>
          <c:invertIfNegative val="0"/>
          <c:cat>
            <c:strRef>
              <c:f>Analyse_desserte_TP!$B$2:$B$10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Analyse_desserte_TP!$E$2:$E$10</c:f>
              <c:numCache>
                <c:formatCode>#,##0</c:formatCode>
                <c:ptCount val="9"/>
                <c:pt idx="0">
                  <c:v>953.19952318814603</c:v>
                </c:pt>
                <c:pt idx="1">
                  <c:v>180.54132697219799</c:v>
                </c:pt>
                <c:pt idx="2">
                  <c:v>213.927818009128</c:v>
                </c:pt>
                <c:pt idx="3">
                  <c:v>314.79730223289801</c:v>
                </c:pt>
                <c:pt idx="4">
                  <c:v>19.166565361482899</c:v>
                </c:pt>
                <c:pt idx="5">
                  <c:v>104.199698387548</c:v>
                </c:pt>
                <c:pt idx="6">
                  <c:v>0.37029143255856001</c:v>
                </c:pt>
                <c:pt idx="7">
                  <c:v>131.12704570789199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780-47F7-9B1E-A01435600578}"/>
            </c:ext>
          </c:extLst>
        </c:ser>
        <c:ser>
          <c:idx val="3"/>
          <c:order val="3"/>
          <c:tx>
            <c:v>Faible desserte (D)</c:v>
          </c:tx>
          <c:invertIfNegative val="0"/>
          <c:cat>
            <c:strRef>
              <c:f>Analyse_desserte_TP!$B$2:$B$10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Analyse_desserte_TP!$F$2:$F$10</c:f>
              <c:numCache>
                <c:formatCode>#,##0</c:formatCode>
                <c:ptCount val="9"/>
                <c:pt idx="0">
                  <c:v>503.48196494279404</c:v>
                </c:pt>
                <c:pt idx="1">
                  <c:v>164.30873002795701</c:v>
                </c:pt>
                <c:pt idx="2">
                  <c:v>65.196972651417909</c:v>
                </c:pt>
                <c:pt idx="3">
                  <c:v>214.66066386549301</c:v>
                </c:pt>
                <c:pt idx="4">
                  <c:v>21.731938760757199</c:v>
                </c:pt>
                <c:pt idx="5">
                  <c:v>67.464565460684611</c:v>
                </c:pt>
                <c:pt idx="6">
                  <c:v>3.20571026440268</c:v>
                </c:pt>
                <c:pt idx="7">
                  <c:v>63.165269946509497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780-47F7-9B1E-A01435600578}"/>
            </c:ext>
          </c:extLst>
        </c:ser>
        <c:ser>
          <c:idx val="4"/>
          <c:order val="4"/>
          <c:tx>
            <c:v>Desserte marginale ou inexistante (-)</c:v>
          </c:tx>
          <c:invertIfNegative val="0"/>
          <c:cat>
            <c:strRef>
              <c:f>Analyse_desserte_TP!$B$2:$B$10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Analyse_desserte_TP!$G$2:$G$10</c:f>
              <c:numCache>
                <c:formatCode>#,##0</c:formatCode>
                <c:ptCount val="9"/>
                <c:pt idx="0">
                  <c:v>102.886897049274</c:v>
                </c:pt>
                <c:pt idx="1">
                  <c:v>47.0292497135353</c:v>
                </c:pt>
                <c:pt idx="2">
                  <c:v>1.62607912920034</c:v>
                </c:pt>
                <c:pt idx="3">
                  <c:v>17.4737286144424</c:v>
                </c:pt>
                <c:pt idx="4">
                  <c:v>5.5350128763524298</c:v>
                </c:pt>
                <c:pt idx="5">
                  <c:v>18.699326874217199</c:v>
                </c:pt>
                <c:pt idx="6">
                  <c:v>0.38472312147499599</c:v>
                </c:pt>
                <c:pt idx="7">
                  <c:v>18.8018344823784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780-47F7-9B1E-A014356005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699165528"/>
        <c:axId val="699163232"/>
      </c:barChart>
      <c:catAx>
        <c:axId val="69916552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699163232"/>
        <c:crosses val="autoZero"/>
        <c:auto val="1"/>
        <c:lblAlgn val="ctr"/>
        <c:lblOffset val="100"/>
        <c:noMultiLvlLbl val="0"/>
      </c:catAx>
      <c:valAx>
        <c:axId val="699163232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69916552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Desserte des zones à bâtir par les transports publics selon les affectations principales (en pourcentages)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Très bonne desserte (A)</c:v>
          </c:tx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EDB-415B-B994-93559F747F36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EDB-415B-B994-93559F747F3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Analyse_desserte_TP!$B$2:$B$10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Analyse_desserte_TP!$H$2:$H$10</c:f>
              <c:numCache>
                <c:formatCode>0%</c:formatCode>
                <c:ptCount val="9"/>
                <c:pt idx="0">
                  <c:v>0.15621656127099603</c:v>
                </c:pt>
                <c:pt idx="1">
                  <c:v>0.16313741256791728</c:v>
                </c:pt>
                <c:pt idx="2">
                  <c:v>0.59470018655195822</c:v>
                </c:pt>
                <c:pt idx="3">
                  <c:v>0.47294301451257903</c:v>
                </c:pt>
                <c:pt idx="4">
                  <c:v>0.41048707830225578</c:v>
                </c:pt>
                <c:pt idx="5">
                  <c:v>0.45833397114212215</c:v>
                </c:pt>
                <c:pt idx="6">
                  <c:v>0</c:v>
                </c:pt>
                <c:pt idx="7">
                  <c:v>0.23279314412393676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DB-415B-B994-93559F747F36}"/>
            </c:ext>
          </c:extLst>
        </c:ser>
        <c:ser>
          <c:idx val="1"/>
          <c:order val="1"/>
          <c:tx>
            <c:v>Bonne desserte (B)</c:v>
          </c:tx>
          <c:invertIfNegative val="0"/>
          <c:dLbls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EDB-415B-B994-93559F747F3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Analyse_desserte_TP!$B$2:$B$10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Analyse_desserte_TP!$I$2:$I$10</c:f>
              <c:numCache>
                <c:formatCode>0%</c:formatCode>
                <c:ptCount val="9"/>
                <c:pt idx="0">
                  <c:v>0.31169100655144283</c:v>
                </c:pt>
                <c:pt idx="1">
                  <c:v>0.28152343956930148</c:v>
                </c:pt>
                <c:pt idx="2">
                  <c:v>0.2638965996788335</c:v>
                </c:pt>
                <c:pt idx="3">
                  <c:v>0.18508521436861938</c:v>
                </c:pt>
                <c:pt idx="4">
                  <c:v>0.22571459087217566</c:v>
                </c:pt>
                <c:pt idx="5">
                  <c:v>0.24376120748289232</c:v>
                </c:pt>
                <c:pt idx="6">
                  <c:v>3.5103477143170296E-2</c:v>
                </c:pt>
                <c:pt idx="7">
                  <c:v>0.33424209637452684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EDB-415B-B994-93559F747F36}"/>
            </c:ext>
          </c:extLst>
        </c:ser>
        <c:ser>
          <c:idx val="2"/>
          <c:order val="2"/>
          <c:tx>
            <c:v>Desserte moyenne (C)</c:v>
          </c:tx>
          <c:invertIfNegative val="0"/>
          <c:dLbls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6EDB-415B-B994-93559F747F3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Analyse_desserte_TP!$B$2:$B$10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Analyse_desserte_TP!$J$2:$J$10</c:f>
              <c:numCache>
                <c:formatCode>0%</c:formatCode>
                <c:ptCount val="9"/>
                <c:pt idx="0">
                  <c:v>0.3252119352144115</c:v>
                </c:pt>
                <c:pt idx="1">
                  <c:v>0.25584833125166279</c:v>
                </c:pt>
                <c:pt idx="2">
                  <c:v>0.10774706060137669</c:v>
                </c:pt>
                <c:pt idx="3">
                  <c:v>0.19682858395055605</c:v>
                </c:pt>
                <c:pt idx="4">
                  <c:v>0.15016662395781896</c:v>
                </c:pt>
                <c:pt idx="5">
                  <c:v>0.16306475633110176</c:v>
                </c:pt>
                <c:pt idx="6">
                  <c:v>9.0208972372004967E-2</c:v>
                </c:pt>
                <c:pt idx="7">
                  <c:v>0.26642397162297965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EDB-415B-B994-93559F747F36}"/>
            </c:ext>
          </c:extLst>
        </c:ser>
        <c:ser>
          <c:idx val="3"/>
          <c:order val="3"/>
          <c:tx>
            <c:v>Faible desserte (D)</c:v>
          </c:tx>
          <c:invertIfNegative val="0"/>
          <c:dLbls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EDB-415B-B994-93559F747F3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Analyse_desserte_TP!$B$2:$B$10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Analyse_desserte_TP!$K$2:$K$10</c:f>
              <c:numCache>
                <c:formatCode>0%</c:formatCode>
                <c:ptCount val="9"/>
                <c:pt idx="0">
                  <c:v>0.17177761862170093</c:v>
                </c:pt>
                <c:pt idx="1">
                  <c:v>0.23284482889729913</c:v>
                </c:pt>
                <c:pt idx="2">
                  <c:v>3.2837160817481371E-2</c:v>
                </c:pt>
                <c:pt idx="3">
                  <c:v>0.13421765116421572</c:v>
                </c:pt>
                <c:pt idx="4">
                  <c:v>0.17026586736918051</c:v>
                </c:pt>
                <c:pt idx="5">
                  <c:v>0.10557701315904044</c:v>
                </c:pt>
                <c:pt idx="6">
                  <c:v>0.78096278565240884</c:v>
                </c:pt>
                <c:pt idx="7">
                  <c:v>0.12833921481976807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EDB-415B-B994-93559F747F36}"/>
            </c:ext>
          </c:extLst>
        </c:ser>
        <c:ser>
          <c:idx val="4"/>
          <c:order val="4"/>
          <c:tx>
            <c:v>Desserte marginale ou inexistante (-)</c:v>
          </c:tx>
          <c:invertIfNegative val="0"/>
          <c:dLbls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6EDB-415B-B994-93559F747F3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Analyse_desserte_TP!$B$2:$B$10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Analyse_desserte_TP!$L$2:$L$10</c:f>
              <c:numCache>
                <c:formatCode>0%</c:formatCode>
                <c:ptCount val="9"/>
                <c:pt idx="0">
                  <c:v>3.5102878341448616E-2</c:v>
                </c:pt>
                <c:pt idx="1">
                  <c:v>6.6645987713819327E-2</c:v>
                </c:pt>
                <c:pt idx="2">
                  <c:v>8.1899235035018728E-4</c:v>
                </c:pt>
                <c:pt idx="3">
                  <c:v>1.0925536004029901E-2</c:v>
                </c:pt>
                <c:pt idx="4">
                  <c:v>4.3365839498569085E-2</c:v>
                </c:pt>
                <c:pt idx="5">
                  <c:v>2.9263051884843402E-2</c:v>
                </c:pt>
                <c:pt idx="6">
                  <c:v>9.3724764832415888E-2</c:v>
                </c:pt>
                <c:pt idx="7">
                  <c:v>3.820157305878856E-2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EDB-415B-B994-93559F747F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01774096"/>
        <c:axId val="401775080"/>
      </c:barChart>
      <c:catAx>
        <c:axId val="40177409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01775080"/>
        <c:crosses val="autoZero"/>
        <c:auto val="1"/>
        <c:lblAlgn val="ctr"/>
        <c:lblOffset val="100"/>
        <c:noMultiLvlLbl val="0"/>
      </c:catAx>
      <c:valAx>
        <c:axId val="401775080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40177409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des zones à bâtir par affectation principale, 2017 et 2022 (en hectares)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Surface des zones à bâtir 2017</c:v>
          </c:tx>
          <c:invertIfNegative val="0"/>
          <c:dLbls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EDA-446E-AD01-CC7C79524F1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EDA-446E-AD01-CC7C79524F1E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EDA-446E-AD01-CC7C79524F1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Comparaison_2017_2022!$B$2:$B$10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Comparaison_2017_2022!$C$2:$C$10</c:f>
              <c:numCache>
                <c:formatCode>#,##0</c:formatCode>
                <c:ptCount val="9"/>
                <c:pt idx="0">
                  <c:v>2951.784009</c:v>
                </c:pt>
                <c:pt idx="1">
                  <c:v>696.31467199999997</c:v>
                </c:pt>
                <c:pt idx="2">
                  <c:v>1921.390416</c:v>
                </c:pt>
                <c:pt idx="3">
                  <c:v>1596.7929650000001</c:v>
                </c:pt>
                <c:pt idx="4">
                  <c:v>114.96575970000001</c:v>
                </c:pt>
                <c:pt idx="5" formatCode="General">
                  <c:v>0</c:v>
                </c:pt>
                <c:pt idx="6" formatCode="General">
                  <c:v>0</c:v>
                </c:pt>
                <c:pt idx="7">
                  <c:v>492.03096770000002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DA-446E-AD01-CC7C79524F1E}"/>
            </c:ext>
          </c:extLst>
        </c:ser>
        <c:ser>
          <c:idx val="1"/>
          <c:order val="1"/>
          <c:tx>
            <c:v>Surface des zones à bâtir 2022</c:v>
          </c:tx>
          <c:invertIfNegative val="0"/>
          <c:dLbls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EDA-446E-AD01-CC7C79524F1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Comparaison_2017_2022!$B$2:$B$10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Comparaison_2017_2022!$D$2:$D$10</c:f>
              <c:numCache>
                <c:formatCode>#,##0</c:formatCode>
                <c:ptCount val="9"/>
                <c:pt idx="0">
                  <c:v>2931.0102735304099</c:v>
                </c:pt>
                <c:pt idx="1">
                  <c:v>705.65762961576809</c:v>
                </c:pt>
                <c:pt idx="2">
                  <c:v>1985.4631468841701</c:v>
                </c:pt>
                <c:pt idx="3">
                  <c:v>1599.3474926994202</c:v>
                </c:pt>
                <c:pt idx="4">
                  <c:v>127.63532172679301</c:v>
                </c:pt>
                <c:pt idx="5">
                  <c:v>639.00808937505997</c:v>
                </c:pt>
                <c:pt idx="6">
                  <c:v>4.1048182106714401</c:v>
                </c:pt>
                <c:pt idx="7">
                  <c:v>492.17435243947301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EDA-446E-AD01-CC7C79524F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401773768"/>
        <c:axId val="875742640"/>
      </c:barChart>
      <c:catAx>
        <c:axId val="40177376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75742640"/>
        <c:crosses val="autoZero"/>
        <c:auto val="1"/>
        <c:lblAlgn val="ctr"/>
        <c:lblOffset val="100"/>
        <c:noMultiLvlLbl val="0"/>
      </c:catAx>
      <c:valAx>
        <c:axId val="875742640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0177376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de-CH" sz="1000"/>
              <a:t>Surface des zones à bâtir par affectation principale (en pourcentages)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shade val="4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F4C-4403-B568-76255EECD8F9}"/>
              </c:ext>
            </c:extLst>
          </c:dPt>
          <c:dPt>
            <c:idx val="1"/>
            <c:bubble3D val="0"/>
            <c:spPr>
              <a:solidFill>
                <a:schemeClr val="accent1">
                  <a:shade val="5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6F4C-4403-B568-76255EECD8F9}"/>
              </c:ext>
            </c:extLst>
          </c:dPt>
          <c:dPt>
            <c:idx val="2"/>
            <c:bubble3D val="0"/>
            <c:spPr>
              <a:solidFill>
                <a:schemeClr val="accent1">
                  <a:shade val="7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F4C-4403-B568-76255EECD8F9}"/>
              </c:ext>
            </c:extLst>
          </c:dPt>
          <c:dPt>
            <c:idx val="3"/>
            <c:bubble3D val="0"/>
            <c:spPr>
              <a:solidFill>
                <a:schemeClr val="accent1">
                  <a:shade val="8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6F4C-4403-B568-76255EECD8F9}"/>
              </c:ext>
            </c:extLst>
          </c:dPt>
          <c:dPt>
            <c:idx val="4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A74-4D5F-A8F1-764AE096C5A6}"/>
              </c:ext>
            </c:extLst>
          </c:dPt>
          <c:dPt>
            <c:idx val="5"/>
            <c:bubble3D val="0"/>
            <c:spPr>
              <a:solidFill>
                <a:schemeClr val="accent1">
                  <a:tint val="8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A74-4D5F-A8F1-764AE096C5A6}"/>
              </c:ext>
            </c:extLst>
          </c:dPt>
          <c:dPt>
            <c:idx val="6"/>
            <c:bubble3D val="0"/>
            <c:spPr>
              <a:solidFill>
                <a:schemeClr val="accent1">
                  <a:tint val="7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A74-4D5F-A8F1-764AE096C5A6}"/>
              </c:ext>
            </c:extLst>
          </c:dPt>
          <c:dPt>
            <c:idx val="7"/>
            <c:bubble3D val="0"/>
            <c:spPr>
              <a:solidFill>
                <a:schemeClr val="accent1">
                  <a:tint val="5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6A74-4D5F-A8F1-764AE096C5A6}"/>
              </c:ext>
            </c:extLst>
          </c:dPt>
          <c:dPt>
            <c:idx val="8"/>
            <c:bubble3D val="0"/>
            <c:spPr>
              <a:solidFill>
                <a:schemeClr val="accent1">
                  <a:tint val="4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F4C-4403-B568-76255EECD8F9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6F4C-4403-B568-76255EECD8F9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2-6F4C-4403-B568-76255EECD8F9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6F4C-4403-B568-76255EECD8F9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4-6F4C-4403-B568-76255EECD8F9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F4C-4403-B568-76255EECD8F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6350" cap="flat" cmpd="sng" algn="ctr">
                  <a:solidFill>
                    <a:schemeClr val="tx1"/>
                  </a:solidFill>
                  <a:prstDash val="solid"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Statistique_Aff_principale!$B$2:$B$10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Statistique_Aff_principale!$C$2:$C$10</c:f>
              <c:numCache>
                <c:formatCode>#,##0</c:formatCode>
                <c:ptCount val="9"/>
                <c:pt idx="0">
                  <c:v>2931.0102735304099</c:v>
                </c:pt>
                <c:pt idx="1">
                  <c:v>705.65762961576809</c:v>
                </c:pt>
                <c:pt idx="2">
                  <c:v>1985.4631468841701</c:v>
                </c:pt>
                <c:pt idx="3">
                  <c:v>1599.3474926994202</c:v>
                </c:pt>
                <c:pt idx="4">
                  <c:v>127.63532172679301</c:v>
                </c:pt>
                <c:pt idx="5">
                  <c:v>639.00808937505997</c:v>
                </c:pt>
                <c:pt idx="6">
                  <c:v>4.1048182106714401</c:v>
                </c:pt>
                <c:pt idx="7">
                  <c:v>492.17435243947301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4C-4403-B568-76255EECD8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7143102431579316"/>
          <c:y val="0.14803982101356272"/>
          <c:w val="0.31535311665336985"/>
          <c:h val="0.851960178986437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des zones à bâtir par type de commune OFS (en hectares)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11F-49CA-8C3C-02D2D63A0B6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11F-49CA-8C3C-02D2D63A0B6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11F-49CA-8C3C-02D2D63A0B67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11F-49CA-8C3C-02D2D63A0B67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11F-49CA-8C3C-02D2D63A0B67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Statistique_Types_comm_OFS9!$B$2:$B$10</c:f>
              <c:strCache>
                <c:ptCount val="9"/>
                <c:pt idx="0">
                  <c:v>Commune urbaine d’une grande agglo.</c:v>
                </c:pt>
                <c:pt idx="1">
                  <c:v>Commune urbaine d'une agglo. moyenne</c:v>
                </c:pt>
                <c:pt idx="2">
                  <c:v>Comm. urbaine d’une petite ou hors agglo.</c:v>
                </c:pt>
                <c:pt idx="3">
                  <c:v>Commune périurbaine de forte densité</c:v>
                </c:pt>
                <c:pt idx="4">
                  <c:v>Commune périurbaine de moyenne densité</c:v>
                </c:pt>
                <c:pt idx="5">
                  <c:v>Commune périurbaine de faible densité</c:v>
                </c:pt>
                <c:pt idx="6">
                  <c:v>Commune d’un centre rural</c:v>
                </c:pt>
                <c:pt idx="7">
                  <c:v>Commune rurale en situation centrale</c:v>
                </c:pt>
                <c:pt idx="8">
                  <c:v>Commune rurale périphérique</c:v>
                </c:pt>
              </c:strCache>
            </c:strRef>
          </c:cat>
          <c:val>
            <c:numRef>
              <c:f>Statistique_Types_comm_OFS9!$C$2:$C$10</c:f>
              <c:numCache>
                <c:formatCode>General</c:formatCode>
                <c:ptCount val="9"/>
                <c:pt idx="0" formatCode="#,##0">
                  <c:v>6900.4126326528904</c:v>
                </c:pt>
                <c:pt idx="1">
                  <c:v>0</c:v>
                </c:pt>
                <c:pt idx="2">
                  <c:v>0</c:v>
                </c:pt>
                <c:pt idx="3" formatCode="#,##0">
                  <c:v>336.65399556633201</c:v>
                </c:pt>
                <c:pt idx="4" formatCode="#,##0">
                  <c:v>1005.4736666968299</c:v>
                </c:pt>
                <c:pt idx="5" formatCode="#,##0">
                  <c:v>241.86082956572199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1F-49CA-8C3C-02D2D63A0B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703285040"/>
        <c:axId val="703285368"/>
      </c:barChart>
      <c:catAx>
        <c:axId val="70328504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703285368"/>
        <c:crosses val="autoZero"/>
        <c:auto val="1"/>
        <c:lblAlgn val="ctr"/>
        <c:lblOffset val="100"/>
        <c:noMultiLvlLbl val="0"/>
      </c:catAx>
      <c:valAx>
        <c:axId val="703285368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703285040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 zones à bâtir par habitant selon les types de communes OFS (en m2/hab.)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4B8-4E3F-995F-9431D602EBC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4B8-4E3F-995F-9431D602EBC6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4B8-4E3F-995F-9431D602EBC6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4B8-4E3F-995F-9431D602EBC6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4B8-4E3F-995F-9431D602EBC6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Statistique_Types_comm_OFS9!$B$2:$B$10</c:f>
              <c:strCache>
                <c:ptCount val="9"/>
                <c:pt idx="0">
                  <c:v>Commune urbaine d’une grande agglo.</c:v>
                </c:pt>
                <c:pt idx="1">
                  <c:v>Commune urbaine d'une agglo. moyenne</c:v>
                </c:pt>
                <c:pt idx="2">
                  <c:v>Comm. urbaine d’une petite ou hors agglo.</c:v>
                </c:pt>
                <c:pt idx="3">
                  <c:v>Commune périurbaine de forte densité</c:v>
                </c:pt>
                <c:pt idx="4">
                  <c:v>Commune périurbaine de moyenne densité</c:v>
                </c:pt>
                <c:pt idx="5">
                  <c:v>Commune périurbaine de faible densité</c:v>
                </c:pt>
                <c:pt idx="6">
                  <c:v>Commune d’un centre rural</c:v>
                </c:pt>
                <c:pt idx="7">
                  <c:v>Commune rurale en situation centrale</c:v>
                </c:pt>
                <c:pt idx="8">
                  <c:v>Commune rurale périphérique</c:v>
                </c:pt>
              </c:strCache>
            </c:strRef>
          </c:cat>
          <c:val>
            <c:numRef>
              <c:f>Statistique_Types_comm_OFS9!$G$2:$G$10</c:f>
              <c:numCache>
                <c:formatCode>General</c:formatCode>
                <c:ptCount val="9"/>
                <c:pt idx="0" formatCode="#,##0">
                  <c:v>149.78396870468254</c:v>
                </c:pt>
                <c:pt idx="1">
                  <c:v>0</c:v>
                </c:pt>
                <c:pt idx="2">
                  <c:v>0</c:v>
                </c:pt>
                <c:pt idx="3" formatCode="#,##0">
                  <c:v>547.22691086855014</c:v>
                </c:pt>
                <c:pt idx="4" formatCode="#,##0">
                  <c:v>400.01339381637092</c:v>
                </c:pt>
                <c:pt idx="5" formatCode="#,##0">
                  <c:v>266.13207478622576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B8-4E3F-995F-9431D602EB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703286352"/>
        <c:axId val="703287336"/>
      </c:barChart>
      <c:catAx>
        <c:axId val="70328635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703287336"/>
        <c:crosses val="autoZero"/>
        <c:auto val="1"/>
        <c:lblAlgn val="ctr"/>
        <c:lblOffset val="100"/>
        <c:noMultiLvlLbl val="0"/>
      </c:catAx>
      <c:valAx>
        <c:axId val="703287336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703286352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 zones à bâtir par habitant et emploi selon les types de communes OFS (en m2/habitant+emploi)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493-42C2-ACD6-ACC523FB8A7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493-42C2-ACD6-ACC523FB8A7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493-42C2-ACD6-ACC523FB8A7C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493-42C2-ACD6-ACC523FB8A7C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493-42C2-ACD6-ACC523FB8A7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Statistique_Types_comm_OFS9!$B$2:$B$10</c:f>
              <c:strCache>
                <c:ptCount val="9"/>
                <c:pt idx="0">
                  <c:v>Commune urbaine d’une grande agglo.</c:v>
                </c:pt>
                <c:pt idx="1">
                  <c:v>Commune urbaine d'une agglo. moyenne</c:v>
                </c:pt>
                <c:pt idx="2">
                  <c:v>Comm. urbaine d’une petite ou hors agglo.</c:v>
                </c:pt>
                <c:pt idx="3">
                  <c:v>Commune périurbaine de forte densité</c:v>
                </c:pt>
                <c:pt idx="4">
                  <c:v>Commune périurbaine de moyenne densité</c:v>
                </c:pt>
                <c:pt idx="5">
                  <c:v>Commune périurbaine de faible densité</c:v>
                </c:pt>
                <c:pt idx="6">
                  <c:v>Commune d’un centre rural</c:v>
                </c:pt>
                <c:pt idx="7">
                  <c:v>Commune rurale en situation centrale</c:v>
                </c:pt>
                <c:pt idx="8">
                  <c:v>Commune rurale périphérique</c:v>
                </c:pt>
              </c:strCache>
            </c:strRef>
          </c:cat>
          <c:val>
            <c:numRef>
              <c:f>Statistique_Types_comm_OFS9!$I$2:$I$10</c:f>
              <c:numCache>
                <c:formatCode>General</c:formatCode>
                <c:ptCount val="9"/>
                <c:pt idx="0" formatCode="#,##0">
                  <c:v>86.489978198971343</c:v>
                </c:pt>
                <c:pt idx="1">
                  <c:v>0</c:v>
                </c:pt>
                <c:pt idx="2">
                  <c:v>0</c:v>
                </c:pt>
                <c:pt idx="3" formatCode="#,##0">
                  <c:v>417.06391918524781</c:v>
                </c:pt>
                <c:pt idx="4" formatCode="#,##0">
                  <c:v>252.18802776444193</c:v>
                </c:pt>
                <c:pt idx="5" formatCode="#,##0">
                  <c:v>225.38517339085078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93-42C2-ACD6-ACC523FB8A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703289304"/>
        <c:axId val="703289632"/>
      </c:barChart>
      <c:catAx>
        <c:axId val="70328930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703289632"/>
        <c:crosses val="autoZero"/>
        <c:auto val="1"/>
        <c:lblAlgn val="ctr"/>
        <c:lblOffset val="100"/>
        <c:noMultiLvlLbl val="0"/>
      </c:catAx>
      <c:valAx>
        <c:axId val="703289632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703289304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Zones à bâtir construites/non construites par affectation principale (en hectares)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Construit</c:v>
          </c:tx>
          <c:invertIfNegative val="0"/>
          <c:cat>
            <c:strRef>
              <c:f>Analyse_nonconstr_Aff_principal!$B$2:$B$10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Analyse_nonconstr_Aff_principal!$E$2:$E$10</c:f>
              <c:numCache>
                <c:formatCode>#,##0</c:formatCode>
                <c:ptCount val="9"/>
                <c:pt idx="0">
                  <c:v>2038.9582339780827</c:v>
                </c:pt>
                <c:pt idx="1">
                  <c:v>449.59907032643008</c:v>
                </c:pt>
                <c:pt idx="2">
                  <c:v>1350.028651060341</c:v>
                </c:pt>
                <c:pt idx="3">
                  <c:v>1346.0161448241452</c:v>
                </c:pt>
                <c:pt idx="4">
                  <c:v>127.63532172679301</c:v>
                </c:pt>
                <c:pt idx="5">
                  <c:v>639.00808937505997</c:v>
                </c:pt>
                <c:pt idx="6">
                  <c:v>4.1048182106714401</c:v>
                </c:pt>
                <c:pt idx="7">
                  <c:v>492.17435243947301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1D-4A7A-A1C9-DCD9FDDDD935}"/>
            </c:ext>
          </c:extLst>
        </c:ser>
        <c:ser>
          <c:idx val="1"/>
          <c:order val="1"/>
          <c:tx>
            <c:v>Imprécision</c:v>
          </c:tx>
          <c:invertIfNegative val="0"/>
          <c:cat>
            <c:strRef>
              <c:f>Analyse_nonconstr_Aff_principal!$B$2:$B$10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Analyse_nonconstr_Aff_principal!$F$2:$F$10</c:f>
              <c:numCache>
                <c:formatCode>#,##0</c:formatCode>
                <c:ptCount val="9"/>
                <c:pt idx="0">
                  <c:v>353.63743429595013</c:v>
                </c:pt>
                <c:pt idx="1">
                  <c:v>64.907625563045002</c:v>
                </c:pt>
                <c:pt idx="2">
                  <c:v>265.48282403873304</c:v>
                </c:pt>
                <c:pt idx="3">
                  <c:v>124.56300456624399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1D-4A7A-A1C9-DCD9FDDDD935}"/>
            </c:ext>
          </c:extLst>
        </c:ser>
        <c:ser>
          <c:idx val="2"/>
          <c:order val="2"/>
          <c:tx>
            <c:v>Non construit</c:v>
          </c:tx>
          <c:invertIfNegative val="0"/>
          <c:cat>
            <c:strRef>
              <c:f>Analyse_nonconstr_Aff_principal!$B$2:$B$10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Analyse_nonconstr_Aff_principal!$G$2:$G$10</c:f>
              <c:numCache>
                <c:formatCode>#,##0</c:formatCode>
                <c:ptCount val="9"/>
                <c:pt idx="0">
                  <c:v>538.41460525637694</c:v>
                </c:pt>
                <c:pt idx="1">
                  <c:v>191.150933726293</c:v>
                </c:pt>
                <c:pt idx="2">
                  <c:v>369.95167178509598</c:v>
                </c:pt>
                <c:pt idx="3">
                  <c:v>128.768343309031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B1D-4A7A-A1C9-DCD9FDDDD9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875745920"/>
        <c:axId val="985506800"/>
      </c:barChart>
      <c:catAx>
        <c:axId val="87574592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985506800"/>
        <c:crosses val="autoZero"/>
        <c:auto val="1"/>
        <c:lblAlgn val="ctr"/>
        <c:lblOffset val="100"/>
        <c:noMultiLvlLbl val="0"/>
      </c:catAx>
      <c:valAx>
        <c:axId val="985506800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87574592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Zones à bâtir construites/non construites par affectation principale (en pourcentages)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Construit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4D9-48B0-8F5B-9ED5C20DE7B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4D9-48B0-8F5B-9ED5C20DE7B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4D9-48B0-8F5B-9ED5C20DE7BE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4D9-48B0-8F5B-9ED5C20DE7BE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4D9-48B0-8F5B-9ED5C20DE7B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Analyse_nonconstr_Aff_principal!$B$2:$B$10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Analyse_nonconstr_Aff_principal!$H$2:$H$10</c:f>
              <c:numCache>
                <c:formatCode>0%</c:formatCode>
                <c:ptCount val="9"/>
                <c:pt idx="0">
                  <c:v>0.69565031975208735</c:v>
                </c:pt>
                <c:pt idx="1">
                  <c:v>0.63713485330164665</c:v>
                </c:pt>
                <c:pt idx="2">
                  <c:v>0.67995653970156533</c:v>
                </c:pt>
                <c:pt idx="3">
                  <c:v>0.84160331070535788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D9-48B0-8F5B-9ED5C20DE7BE}"/>
            </c:ext>
          </c:extLst>
        </c:ser>
        <c:ser>
          <c:idx val="1"/>
          <c:order val="1"/>
          <c:tx>
            <c:v>Imprécision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34D9-48B0-8F5B-9ED5C20DE7B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4D9-48B0-8F5B-9ED5C20DE7B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34D9-48B0-8F5B-9ED5C20DE7BE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4D9-48B0-8F5B-9ED5C20DE7BE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4D9-48B0-8F5B-9ED5C20DE7B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Analyse_nonconstr_Aff_principal!$B$2:$B$10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Analyse_nonconstr_Aff_principal!$I$2:$I$10</c:f>
              <c:numCache>
                <c:formatCode>0%</c:formatCode>
                <c:ptCount val="9"/>
                <c:pt idx="0">
                  <c:v>0.12065376825513234</c:v>
                </c:pt>
                <c:pt idx="1">
                  <c:v>9.1981752678543735E-2</c:v>
                </c:pt>
                <c:pt idx="2">
                  <c:v>0.13371329730061268</c:v>
                </c:pt>
                <c:pt idx="3">
                  <c:v>7.7883640131265863E-2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D9-48B0-8F5B-9ED5C20DE7BE}"/>
            </c:ext>
          </c:extLst>
        </c:ser>
        <c:ser>
          <c:idx val="2"/>
          <c:order val="2"/>
          <c:tx>
            <c:v>Non construit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34D9-48B0-8F5B-9ED5C20DE7B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34D9-48B0-8F5B-9ED5C20DE7B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34D9-48B0-8F5B-9ED5C20DE7BE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34D9-48B0-8F5B-9ED5C20DE7BE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4D9-48B0-8F5B-9ED5C20DE7B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Analyse_nonconstr_Aff_principal!$B$2:$B$10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Analyse_nonconstr_Aff_principal!$J$2:$J$10</c:f>
              <c:numCache>
                <c:formatCode>0%</c:formatCode>
                <c:ptCount val="9"/>
                <c:pt idx="0">
                  <c:v>0.18369591199278024</c:v>
                </c:pt>
                <c:pt idx="1">
                  <c:v>0.27088339401980965</c:v>
                </c:pt>
                <c:pt idx="2">
                  <c:v>0.18633016299782201</c:v>
                </c:pt>
                <c:pt idx="3">
                  <c:v>8.0513049163376274E-2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4D9-48B0-8F5B-9ED5C20DE7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02136568"/>
        <c:axId val="702134272"/>
      </c:barChart>
      <c:catAx>
        <c:axId val="70213656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702134272"/>
        <c:crosses val="autoZero"/>
        <c:auto val="1"/>
        <c:lblAlgn val="ctr"/>
        <c:lblOffset val="100"/>
        <c:noMultiLvlLbl val="0"/>
      </c:catAx>
      <c:valAx>
        <c:axId val="702134272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70213656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Zones à bâtir construites/non construites par type de commune OFS (en hectares)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Construit</c:v>
          </c:tx>
          <c:invertIfNegative val="0"/>
          <c:cat>
            <c:strRef>
              <c:f>Anal_nonconst_Types_comm_OFS9!$B$2:$B$10</c:f>
              <c:strCache>
                <c:ptCount val="9"/>
                <c:pt idx="0">
                  <c:v>Commune urbaine d’une grande agglo.</c:v>
                </c:pt>
                <c:pt idx="1">
                  <c:v>Commune urbaine d'une agglo. moyenne</c:v>
                </c:pt>
                <c:pt idx="2">
                  <c:v>Comm. urbaine d’une petite ou hors agglo.</c:v>
                </c:pt>
                <c:pt idx="3">
                  <c:v>Commune périurbaine de forte densité</c:v>
                </c:pt>
                <c:pt idx="4">
                  <c:v>Commune périurbaine de moyenne densité</c:v>
                </c:pt>
                <c:pt idx="5">
                  <c:v>Commune périurbaine de faible densité</c:v>
                </c:pt>
                <c:pt idx="6">
                  <c:v>Commune d’un centre rural</c:v>
                </c:pt>
                <c:pt idx="7">
                  <c:v>Commune rurale en situation centrale</c:v>
                </c:pt>
                <c:pt idx="8">
                  <c:v>Commune rurale périphérique</c:v>
                </c:pt>
              </c:strCache>
            </c:strRef>
          </c:cat>
          <c:val>
            <c:numRef>
              <c:f>Anal_nonconst_Types_comm_OFS9!$E$2:$E$10</c:f>
              <c:numCache>
                <c:formatCode>General</c:formatCode>
                <c:ptCount val="9"/>
                <c:pt idx="0" formatCode="#,##0">
                  <c:v>5350.84236539023</c:v>
                </c:pt>
                <c:pt idx="1">
                  <c:v>0</c:v>
                </c:pt>
                <c:pt idx="2">
                  <c:v>0</c:v>
                </c:pt>
                <c:pt idx="3" formatCode="#,##0">
                  <c:v>203.85343528492902</c:v>
                </c:pt>
                <c:pt idx="4" formatCode="#,##0">
                  <c:v>708.938232930808</c:v>
                </c:pt>
                <c:pt idx="5" formatCode="#,##0">
                  <c:v>183.89064833504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41B-4449-81D5-A6E3D0D8DDF1}"/>
            </c:ext>
          </c:extLst>
        </c:ser>
        <c:ser>
          <c:idx val="1"/>
          <c:order val="1"/>
          <c:tx>
            <c:v>Imprécision</c:v>
          </c:tx>
          <c:invertIfNegative val="0"/>
          <c:cat>
            <c:strRef>
              <c:f>Anal_nonconst_Types_comm_OFS9!$B$2:$B$10</c:f>
              <c:strCache>
                <c:ptCount val="9"/>
                <c:pt idx="0">
                  <c:v>Commune urbaine d’une grande agglo.</c:v>
                </c:pt>
                <c:pt idx="1">
                  <c:v>Commune urbaine d'une agglo. moyenne</c:v>
                </c:pt>
                <c:pt idx="2">
                  <c:v>Comm. urbaine d’une petite ou hors agglo.</c:v>
                </c:pt>
                <c:pt idx="3">
                  <c:v>Commune périurbaine de forte densité</c:v>
                </c:pt>
                <c:pt idx="4">
                  <c:v>Commune périurbaine de moyenne densité</c:v>
                </c:pt>
                <c:pt idx="5">
                  <c:v>Commune périurbaine de faible densité</c:v>
                </c:pt>
                <c:pt idx="6">
                  <c:v>Commune d’un centre rural</c:v>
                </c:pt>
                <c:pt idx="7">
                  <c:v>Commune rurale en situation centrale</c:v>
                </c:pt>
                <c:pt idx="8">
                  <c:v>Commune rurale périphérique</c:v>
                </c:pt>
              </c:strCache>
            </c:strRef>
          </c:cat>
          <c:val>
            <c:numRef>
              <c:f>Anal_nonconst_Types_comm_OFS9!$F$2:$F$10</c:f>
              <c:numCache>
                <c:formatCode>General</c:formatCode>
                <c:ptCount val="9"/>
                <c:pt idx="0" formatCode="#,##0">
                  <c:v>656.76689705621686</c:v>
                </c:pt>
                <c:pt idx="1">
                  <c:v>0</c:v>
                </c:pt>
                <c:pt idx="2">
                  <c:v>0</c:v>
                </c:pt>
                <c:pt idx="3" formatCode="#,##0">
                  <c:v>30.958611072731003</c:v>
                </c:pt>
                <c:pt idx="4" formatCode="#,##0">
                  <c:v>98.275114999244977</c:v>
                </c:pt>
                <c:pt idx="5" formatCode="#,##0">
                  <c:v>22.590265335776493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41B-4449-81D5-A6E3D0D8DDF1}"/>
            </c:ext>
          </c:extLst>
        </c:ser>
        <c:ser>
          <c:idx val="2"/>
          <c:order val="2"/>
          <c:tx>
            <c:v>Non construit</c:v>
          </c:tx>
          <c:invertIfNegative val="0"/>
          <c:cat>
            <c:strRef>
              <c:f>Anal_nonconst_Types_comm_OFS9!$B$2:$B$10</c:f>
              <c:strCache>
                <c:ptCount val="9"/>
                <c:pt idx="0">
                  <c:v>Commune urbaine d’une grande agglo.</c:v>
                </c:pt>
                <c:pt idx="1">
                  <c:v>Commune urbaine d'une agglo. moyenne</c:v>
                </c:pt>
                <c:pt idx="2">
                  <c:v>Comm. urbaine d’une petite ou hors agglo.</c:v>
                </c:pt>
                <c:pt idx="3">
                  <c:v>Commune périurbaine de forte densité</c:v>
                </c:pt>
                <c:pt idx="4">
                  <c:v>Commune périurbaine de moyenne densité</c:v>
                </c:pt>
                <c:pt idx="5">
                  <c:v>Commune périurbaine de faible densité</c:v>
                </c:pt>
                <c:pt idx="6">
                  <c:v>Commune d’un centre rural</c:v>
                </c:pt>
                <c:pt idx="7">
                  <c:v>Commune rurale en situation centrale</c:v>
                </c:pt>
                <c:pt idx="8">
                  <c:v>Commune rurale périphérique</c:v>
                </c:pt>
              </c:strCache>
            </c:strRef>
          </c:cat>
          <c:val>
            <c:numRef>
              <c:f>Anal_nonconst_Types_comm_OFS9!$G$2:$G$10</c:f>
              <c:numCache>
                <c:formatCode>General</c:formatCode>
                <c:ptCount val="9"/>
                <c:pt idx="0" formatCode="#,##0">
                  <c:v>892.80337020644299</c:v>
                </c:pt>
                <c:pt idx="1">
                  <c:v>0</c:v>
                </c:pt>
                <c:pt idx="2">
                  <c:v>0</c:v>
                </c:pt>
                <c:pt idx="3" formatCode="#,##0">
                  <c:v>101.84194920867199</c:v>
                </c:pt>
                <c:pt idx="4" formatCode="#,##0">
                  <c:v>198.260318766777</c:v>
                </c:pt>
                <c:pt idx="5" formatCode="#,##0">
                  <c:v>35.379915894905501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41B-4449-81D5-A6E3D0D8DD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985500896"/>
        <c:axId val="985503192"/>
      </c:barChart>
      <c:catAx>
        <c:axId val="98550089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985503192"/>
        <c:crosses val="autoZero"/>
        <c:auto val="1"/>
        <c:lblAlgn val="ctr"/>
        <c:lblOffset val="100"/>
        <c:noMultiLvlLbl val="0"/>
      </c:catAx>
      <c:valAx>
        <c:axId val="985503192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98550089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Zones à bâtir construites/non construites par type de commune OFS (en pourcentages)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Construit</c:v>
          </c:tx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734-448A-878D-0147671D31D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734-448A-878D-0147671D31D5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734-448A-878D-0147671D31D5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734-448A-878D-0147671D31D5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734-448A-878D-0147671D31D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Anal_nonconst_Types_comm_OFS9!$B$2:$B$10</c:f>
              <c:strCache>
                <c:ptCount val="9"/>
                <c:pt idx="0">
                  <c:v>Commune urbaine d’une grande agglo.</c:v>
                </c:pt>
                <c:pt idx="1">
                  <c:v>Commune urbaine d'une agglo. moyenne</c:v>
                </c:pt>
                <c:pt idx="2">
                  <c:v>Comm. urbaine d’une petite ou hors agglo.</c:v>
                </c:pt>
                <c:pt idx="3">
                  <c:v>Commune périurbaine de forte densité</c:v>
                </c:pt>
                <c:pt idx="4">
                  <c:v>Commune périurbaine de moyenne densité</c:v>
                </c:pt>
                <c:pt idx="5">
                  <c:v>Commune périurbaine de faible densité</c:v>
                </c:pt>
                <c:pt idx="6">
                  <c:v>Commune d’un centre rural</c:v>
                </c:pt>
                <c:pt idx="7">
                  <c:v>Commune rurale en situation centrale</c:v>
                </c:pt>
                <c:pt idx="8">
                  <c:v>Commune rurale périphérique</c:v>
                </c:pt>
              </c:strCache>
            </c:strRef>
          </c:cat>
          <c:val>
            <c:numRef>
              <c:f>Anal_nonconst_Types_comm_OFS9!$H$2:$H$10</c:f>
              <c:numCache>
                <c:formatCode>General</c:formatCode>
                <c:ptCount val="9"/>
                <c:pt idx="0" formatCode="0%">
                  <c:v>0.77543802816514729</c:v>
                </c:pt>
                <c:pt idx="1">
                  <c:v>0</c:v>
                </c:pt>
                <c:pt idx="2">
                  <c:v>0</c:v>
                </c:pt>
                <c:pt idx="3" formatCode="0%">
                  <c:v>0.60552804353918066</c:v>
                </c:pt>
                <c:pt idx="4" formatCode="0%">
                  <c:v>0.70507886622212923</c:v>
                </c:pt>
                <c:pt idx="5" formatCode="0%">
                  <c:v>0.76031595800456186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34-448A-878D-0147671D31D5}"/>
            </c:ext>
          </c:extLst>
        </c:ser>
        <c:ser>
          <c:idx val="1"/>
          <c:order val="1"/>
          <c:tx>
            <c:v>Imprécision</c:v>
          </c:tx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C734-448A-878D-0147671D31D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734-448A-878D-0147671D31D5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C734-448A-878D-0147671D31D5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734-448A-878D-0147671D31D5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734-448A-878D-0147671D31D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Anal_nonconst_Types_comm_OFS9!$B$2:$B$10</c:f>
              <c:strCache>
                <c:ptCount val="9"/>
                <c:pt idx="0">
                  <c:v>Commune urbaine d’une grande agglo.</c:v>
                </c:pt>
                <c:pt idx="1">
                  <c:v>Commune urbaine d'une agglo. moyenne</c:v>
                </c:pt>
                <c:pt idx="2">
                  <c:v>Comm. urbaine d’une petite ou hors agglo.</c:v>
                </c:pt>
                <c:pt idx="3">
                  <c:v>Commune périurbaine de forte densité</c:v>
                </c:pt>
                <c:pt idx="4">
                  <c:v>Commune périurbaine de moyenne densité</c:v>
                </c:pt>
                <c:pt idx="5">
                  <c:v>Commune périurbaine de faible densité</c:v>
                </c:pt>
                <c:pt idx="6">
                  <c:v>Commune d’un centre rural</c:v>
                </c:pt>
                <c:pt idx="7">
                  <c:v>Commune rurale en situation centrale</c:v>
                </c:pt>
                <c:pt idx="8">
                  <c:v>Commune rurale périphérique</c:v>
                </c:pt>
              </c:strCache>
            </c:strRef>
          </c:cat>
          <c:val>
            <c:numRef>
              <c:f>Anal_nonconst_Types_comm_OFS9!$I$2:$I$10</c:f>
              <c:numCache>
                <c:formatCode>General</c:formatCode>
                <c:ptCount val="9"/>
                <c:pt idx="0" formatCode="0%">
                  <c:v>9.5177916455080211E-2</c:v>
                </c:pt>
                <c:pt idx="1">
                  <c:v>0</c:v>
                </c:pt>
                <c:pt idx="2">
                  <c:v>0</c:v>
                </c:pt>
                <c:pt idx="3" formatCode="0%">
                  <c:v>9.1959731595198393E-2</c:v>
                </c:pt>
                <c:pt idx="4" formatCode="0%">
                  <c:v>9.7740118169476475E-2</c:v>
                </c:pt>
                <c:pt idx="5" formatCode="0%">
                  <c:v>9.3401917856392416E-2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34-448A-878D-0147671D31D5}"/>
            </c:ext>
          </c:extLst>
        </c:ser>
        <c:ser>
          <c:idx val="2"/>
          <c:order val="2"/>
          <c:tx>
            <c:v>Non construit</c:v>
          </c:tx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C734-448A-878D-0147671D31D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C734-448A-878D-0147671D31D5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C734-448A-878D-0147671D31D5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C734-448A-878D-0147671D31D5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734-448A-878D-0147671D31D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Anal_nonconst_Types_comm_OFS9!$B$2:$B$10</c:f>
              <c:strCache>
                <c:ptCount val="9"/>
                <c:pt idx="0">
                  <c:v>Commune urbaine d’une grande agglo.</c:v>
                </c:pt>
                <c:pt idx="1">
                  <c:v>Commune urbaine d'une agglo. moyenne</c:v>
                </c:pt>
                <c:pt idx="2">
                  <c:v>Comm. urbaine d’une petite ou hors agglo.</c:v>
                </c:pt>
                <c:pt idx="3">
                  <c:v>Commune périurbaine de forte densité</c:v>
                </c:pt>
                <c:pt idx="4">
                  <c:v>Commune périurbaine de moyenne densité</c:v>
                </c:pt>
                <c:pt idx="5">
                  <c:v>Commune périurbaine de faible densité</c:v>
                </c:pt>
                <c:pt idx="6">
                  <c:v>Commune d’un centre rural</c:v>
                </c:pt>
                <c:pt idx="7">
                  <c:v>Commune rurale en situation centrale</c:v>
                </c:pt>
                <c:pt idx="8">
                  <c:v>Commune rurale périphérique</c:v>
                </c:pt>
              </c:strCache>
            </c:strRef>
          </c:cat>
          <c:val>
            <c:numRef>
              <c:f>Anal_nonconst_Types_comm_OFS9!$J$2:$J$10</c:f>
              <c:numCache>
                <c:formatCode>General</c:formatCode>
                <c:ptCount val="9"/>
                <c:pt idx="0" formatCode="0%">
                  <c:v>0.12938405537977246</c:v>
                </c:pt>
                <c:pt idx="1">
                  <c:v>0</c:v>
                </c:pt>
                <c:pt idx="2">
                  <c:v>0</c:v>
                </c:pt>
                <c:pt idx="3" formatCode="0%">
                  <c:v>0.30251222486562096</c:v>
                </c:pt>
                <c:pt idx="4" formatCode="0%">
                  <c:v>0.19718101560839421</c:v>
                </c:pt>
                <c:pt idx="5" formatCode="0%">
                  <c:v>0.14628212413904562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734-448A-878D-0147671D31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04342200"/>
        <c:axId val="704343840"/>
      </c:barChart>
      <c:catAx>
        <c:axId val="70434220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704343840"/>
        <c:crosses val="autoZero"/>
        <c:auto val="1"/>
        <c:lblAlgn val="ctr"/>
        <c:lblOffset val="100"/>
        <c:noMultiLvlLbl val="0"/>
      </c:catAx>
      <c:valAx>
        <c:axId val="704343840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70434220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3</xdr:col>
      <xdr:colOff>736600</xdr:colOff>
      <xdr:row>30</xdr:row>
      <xdr:rowOff>68580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939800</xdr:colOff>
      <xdr:row>12</xdr:row>
      <xdr:rowOff>66040</xdr:rowOff>
    </xdr:from>
    <xdr:to>
      <xdr:col>8</xdr:col>
      <xdr:colOff>198120</xdr:colOff>
      <xdr:row>30</xdr:row>
      <xdr:rowOff>68580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3</xdr:col>
      <xdr:colOff>736600</xdr:colOff>
      <xdr:row>30</xdr:row>
      <xdr:rowOff>68580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939800</xdr:colOff>
      <xdr:row>12</xdr:row>
      <xdr:rowOff>66040</xdr:rowOff>
    </xdr:from>
    <xdr:to>
      <xdr:col>8</xdr:col>
      <xdr:colOff>198120</xdr:colOff>
      <xdr:row>30</xdr:row>
      <xdr:rowOff>68580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32</xdr:row>
      <xdr:rowOff>40640</xdr:rowOff>
    </xdr:from>
    <xdr:to>
      <xdr:col>3</xdr:col>
      <xdr:colOff>736600</xdr:colOff>
      <xdr:row>50</xdr:row>
      <xdr:rowOff>43180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3</xdr:col>
      <xdr:colOff>119380</xdr:colOff>
      <xdr:row>30</xdr:row>
      <xdr:rowOff>68580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322580</xdr:colOff>
      <xdr:row>12</xdr:row>
      <xdr:rowOff>66040</xdr:rowOff>
    </xdr:from>
    <xdr:to>
      <xdr:col>7</xdr:col>
      <xdr:colOff>594360</xdr:colOff>
      <xdr:row>30</xdr:row>
      <xdr:rowOff>68580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3</xdr:col>
      <xdr:colOff>119380</xdr:colOff>
      <xdr:row>30</xdr:row>
      <xdr:rowOff>68580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322580</xdr:colOff>
      <xdr:row>12</xdr:row>
      <xdr:rowOff>66040</xdr:rowOff>
    </xdr:from>
    <xdr:to>
      <xdr:col>7</xdr:col>
      <xdr:colOff>594360</xdr:colOff>
      <xdr:row>30</xdr:row>
      <xdr:rowOff>68580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3</xdr:col>
      <xdr:colOff>736600</xdr:colOff>
      <xdr:row>32</xdr:row>
      <xdr:rowOff>104140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939800</xdr:colOff>
      <xdr:row>12</xdr:row>
      <xdr:rowOff>66040</xdr:rowOff>
    </xdr:from>
    <xdr:to>
      <xdr:col>8</xdr:col>
      <xdr:colOff>609600</xdr:colOff>
      <xdr:row>32</xdr:row>
      <xdr:rowOff>104140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3</xdr:col>
      <xdr:colOff>530860</xdr:colOff>
      <xdr:row>32</xdr:row>
      <xdr:rowOff>104140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lf.giezendanner@are.admin.ch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43"/>
  <sheetViews>
    <sheetView tabSelected="1" workbookViewId="0"/>
  </sheetViews>
  <sheetFormatPr baseColWidth="10" defaultRowHeight="14.4" x14ac:dyDescent="0.25"/>
  <cols>
    <col min="1" max="1" width="43.6640625" style="51" customWidth="1"/>
    <col min="2" max="2" width="57.6640625" style="30" customWidth="1"/>
  </cols>
  <sheetData>
    <row r="1" spans="1:2" ht="18" x14ac:dyDescent="0.25">
      <c r="A1" s="29" t="s">
        <v>53</v>
      </c>
    </row>
    <row r="2" spans="1:2" ht="18" x14ac:dyDescent="0.25">
      <c r="A2" s="29" t="s">
        <v>54</v>
      </c>
    </row>
    <row r="4" spans="1:2" ht="13.2" x14ac:dyDescent="0.25">
      <c r="A4" s="62" t="s">
        <v>122</v>
      </c>
      <c r="B4" s="63"/>
    </row>
    <row r="5" spans="1:2" ht="13.2" x14ac:dyDescent="0.25">
      <c r="A5" s="64"/>
      <c r="B5" s="65"/>
    </row>
    <row r="6" spans="1:2" x14ac:dyDescent="0.25">
      <c r="A6" s="31" t="s">
        <v>55</v>
      </c>
      <c r="B6" s="32" t="s">
        <v>56</v>
      </c>
    </row>
    <row r="7" spans="1:2" x14ac:dyDescent="0.25">
      <c r="A7" s="33"/>
      <c r="B7" s="34"/>
    </row>
    <row r="8" spans="1:2" x14ac:dyDescent="0.25">
      <c r="A8" s="31" t="s">
        <v>57</v>
      </c>
      <c r="B8" s="32" t="s">
        <v>124</v>
      </c>
    </row>
    <row r="9" spans="1:2" x14ac:dyDescent="0.25">
      <c r="A9" s="35" t="s">
        <v>58</v>
      </c>
      <c r="B9" s="61">
        <v>45</v>
      </c>
    </row>
    <row r="10" spans="1:2" x14ac:dyDescent="0.25">
      <c r="A10" s="33"/>
      <c r="B10" s="34"/>
    </row>
    <row r="11" spans="1:2" x14ac:dyDescent="0.25">
      <c r="A11" s="31" t="s">
        <v>59</v>
      </c>
      <c r="B11" s="32"/>
    </row>
    <row r="12" spans="1:2" x14ac:dyDescent="0.25">
      <c r="A12" s="36" t="s">
        <v>60</v>
      </c>
      <c r="B12" s="61">
        <v>23</v>
      </c>
    </row>
    <row r="13" spans="1:2" x14ac:dyDescent="0.25">
      <c r="A13" s="37"/>
      <c r="B13" s="34"/>
    </row>
    <row r="14" spans="1:2" ht="28.8" x14ac:dyDescent="0.25">
      <c r="A14" s="38" t="s">
        <v>61</v>
      </c>
      <c r="B14" s="39" t="s">
        <v>123</v>
      </c>
    </row>
    <row r="15" spans="1:2" x14ac:dyDescent="0.25">
      <c r="A15" s="33"/>
      <c r="B15" s="40"/>
    </row>
    <row r="16" spans="1:2" ht="43.2" x14ac:dyDescent="0.25">
      <c r="A16" s="31" t="s">
        <v>62</v>
      </c>
      <c r="B16" s="41" t="s">
        <v>125</v>
      </c>
    </row>
    <row r="17" spans="1:2" ht="43.2" x14ac:dyDescent="0.25">
      <c r="A17" s="37"/>
      <c r="B17" s="42" t="s">
        <v>126</v>
      </c>
    </row>
    <row r="18" spans="1:2" x14ac:dyDescent="0.25">
      <c r="A18" s="37"/>
      <c r="B18" s="42"/>
    </row>
    <row r="19" spans="1:2" x14ac:dyDescent="0.25">
      <c r="A19" s="37"/>
      <c r="B19" s="42"/>
    </row>
    <row r="20" spans="1:2" x14ac:dyDescent="0.25">
      <c r="A20" s="37"/>
      <c r="B20" s="42"/>
    </row>
    <row r="21" spans="1:2" x14ac:dyDescent="0.25">
      <c r="A21" s="43"/>
      <c r="B21" s="44"/>
    </row>
    <row r="23" spans="1:2" s="46" customFormat="1" ht="17.100000000000001" customHeight="1" x14ac:dyDescent="0.25">
      <c r="A23" s="45" t="s">
        <v>63</v>
      </c>
      <c r="B23" s="45"/>
    </row>
    <row r="24" spans="1:2" s="46" customFormat="1" ht="15" customHeight="1" x14ac:dyDescent="0.25">
      <c r="A24" s="47" t="s">
        <v>64</v>
      </c>
      <c r="B24" s="45"/>
    </row>
    <row r="25" spans="1:2" x14ac:dyDescent="0.25">
      <c r="A25" s="47" t="s">
        <v>65</v>
      </c>
      <c r="B25" s="48"/>
    </row>
    <row r="26" spans="1:2" x14ac:dyDescent="0.25">
      <c r="A26" s="47" t="s">
        <v>66</v>
      </c>
      <c r="B26" s="48"/>
    </row>
    <row r="27" spans="1:2" x14ac:dyDescent="0.25">
      <c r="A27" s="47" t="s">
        <v>67</v>
      </c>
      <c r="B27" s="48"/>
    </row>
    <row r="28" spans="1:2" x14ac:dyDescent="0.25">
      <c r="A28" s="47" t="s">
        <v>68</v>
      </c>
      <c r="B28" s="48"/>
    </row>
    <row r="29" spans="1:2" x14ac:dyDescent="0.25">
      <c r="A29" s="47" t="s">
        <v>69</v>
      </c>
      <c r="B29" s="48"/>
    </row>
    <row r="30" spans="1:2" x14ac:dyDescent="0.25">
      <c r="A30" s="47" t="s">
        <v>70</v>
      </c>
      <c r="B30" s="48"/>
    </row>
    <row r="34" spans="1:1" s="30" customFormat="1" x14ac:dyDescent="0.25">
      <c r="A34" s="49" t="s">
        <v>54</v>
      </c>
    </row>
    <row r="35" spans="1:1" s="30" customFormat="1" x14ac:dyDescent="0.25">
      <c r="A35" s="49" t="s">
        <v>71</v>
      </c>
    </row>
    <row r="36" spans="1:1" s="30" customFormat="1" x14ac:dyDescent="0.25">
      <c r="A36" s="49" t="s">
        <v>72</v>
      </c>
    </row>
    <row r="37" spans="1:1" s="30" customFormat="1" x14ac:dyDescent="0.25">
      <c r="A37" s="49"/>
    </row>
    <row r="38" spans="1:1" s="30" customFormat="1" x14ac:dyDescent="0.25">
      <c r="A38" s="49" t="s">
        <v>73</v>
      </c>
    </row>
    <row r="39" spans="1:1" s="30" customFormat="1" x14ac:dyDescent="0.25">
      <c r="A39" s="49" t="s">
        <v>53</v>
      </c>
    </row>
    <row r="40" spans="1:1" s="30" customFormat="1" x14ac:dyDescent="0.25">
      <c r="A40" s="49" t="s">
        <v>74</v>
      </c>
    </row>
    <row r="41" spans="1:1" s="30" customFormat="1" x14ac:dyDescent="0.25">
      <c r="A41" s="50" t="s">
        <v>75</v>
      </c>
    </row>
    <row r="42" spans="1:1" s="30" customFormat="1" x14ac:dyDescent="0.25">
      <c r="A42" s="49"/>
    </row>
    <row r="43" spans="1:1" s="30" customFormat="1" x14ac:dyDescent="0.25">
      <c r="A43" s="49" t="s">
        <v>76</v>
      </c>
    </row>
  </sheetData>
  <mergeCells count="1">
    <mergeCell ref="A4:B5"/>
  </mergeCells>
  <hyperlinks>
    <hyperlink ref="A41" r:id="rId1" xr:uid="{00000000-0004-0000-0000-000000000000}"/>
  </hyperlinks>
  <pageMargins left="0.70866141732283472" right="0.70866141732283472" top="0.78740157480314965" bottom="0.78740157480314965" header="0.31496062992125984" footer="0.31496062992125984"/>
  <pageSetup paperSize="9" scale="87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39"/>
  <sheetViews>
    <sheetView workbookViewId="0">
      <selection sqref="A1:A2"/>
    </sheetView>
  </sheetViews>
  <sheetFormatPr baseColWidth="10" defaultColWidth="11.44140625" defaultRowHeight="14.4" x14ac:dyDescent="0.3"/>
  <cols>
    <col min="1" max="1" width="52.6640625" style="60" customWidth="1"/>
    <col min="2" max="2" width="70.6640625" style="60" customWidth="1"/>
    <col min="3" max="16384" width="11.44140625" style="52"/>
  </cols>
  <sheetData>
    <row r="1" spans="1:2" x14ac:dyDescent="0.3">
      <c r="A1" s="66" t="s">
        <v>77</v>
      </c>
      <c r="B1" s="68" t="s">
        <v>78</v>
      </c>
    </row>
    <row r="2" spans="1:2" x14ac:dyDescent="0.3">
      <c r="A2" s="67"/>
      <c r="B2" s="69"/>
    </row>
    <row r="3" spans="1:2" x14ac:dyDescent="0.3">
      <c r="A3" s="53" t="s">
        <v>18</v>
      </c>
      <c r="B3" s="54" t="s">
        <v>79</v>
      </c>
    </row>
    <row r="4" spans="1:2" x14ac:dyDescent="0.3">
      <c r="A4" s="55" t="s">
        <v>25</v>
      </c>
      <c r="B4" s="56" t="s">
        <v>80</v>
      </c>
    </row>
    <row r="5" spans="1:2" ht="28.8" x14ac:dyDescent="0.3">
      <c r="A5" s="55" t="s">
        <v>19</v>
      </c>
      <c r="B5" s="56" t="s">
        <v>81</v>
      </c>
    </row>
    <row r="6" spans="1:2" ht="28.8" x14ac:dyDescent="0.3">
      <c r="A6" s="55" t="s">
        <v>26</v>
      </c>
      <c r="B6" s="57" t="s">
        <v>82</v>
      </c>
    </row>
    <row r="7" spans="1:2" x14ac:dyDescent="0.3">
      <c r="A7" s="55" t="s">
        <v>20</v>
      </c>
      <c r="B7" s="56" t="s">
        <v>83</v>
      </c>
    </row>
    <row r="8" spans="1:2" ht="28.8" x14ac:dyDescent="0.3">
      <c r="A8" s="55" t="s">
        <v>21</v>
      </c>
      <c r="B8" s="56" t="s">
        <v>84</v>
      </c>
    </row>
    <row r="9" spans="1:2" ht="43.2" x14ac:dyDescent="0.3">
      <c r="A9" s="55" t="s">
        <v>22</v>
      </c>
      <c r="B9" s="56" t="s">
        <v>85</v>
      </c>
    </row>
    <row r="10" spans="1:2" ht="16.2" x14ac:dyDescent="0.3">
      <c r="A10" s="55" t="s">
        <v>86</v>
      </c>
      <c r="B10" s="56" t="s">
        <v>87</v>
      </c>
    </row>
    <row r="11" spans="1:2" ht="43.2" x14ac:dyDescent="0.3">
      <c r="A11" s="55" t="s">
        <v>23</v>
      </c>
      <c r="B11" s="56" t="s">
        <v>88</v>
      </c>
    </row>
    <row r="12" spans="1:2" ht="16.2" x14ac:dyDescent="0.3">
      <c r="A12" s="55" t="s">
        <v>89</v>
      </c>
      <c r="B12" s="56" t="s">
        <v>90</v>
      </c>
    </row>
    <row r="13" spans="1:2" ht="28.8" x14ac:dyDescent="0.3">
      <c r="A13" s="55" t="s">
        <v>91</v>
      </c>
      <c r="B13" s="56" t="s">
        <v>92</v>
      </c>
    </row>
    <row r="14" spans="1:2" ht="15" customHeight="1" x14ac:dyDescent="0.3">
      <c r="A14" s="55" t="s">
        <v>27</v>
      </c>
      <c r="B14" s="56" t="s">
        <v>93</v>
      </c>
    </row>
    <row r="15" spans="1:2" ht="15" customHeight="1" x14ac:dyDescent="0.3">
      <c r="A15" s="55" t="s">
        <v>28</v>
      </c>
      <c r="B15" s="56" t="s">
        <v>94</v>
      </c>
    </row>
    <row r="16" spans="1:2" x14ac:dyDescent="0.3">
      <c r="A16" s="55" t="s">
        <v>29</v>
      </c>
      <c r="B16" s="56" t="s">
        <v>95</v>
      </c>
    </row>
    <row r="17" spans="1:2" ht="28.8" x14ac:dyDescent="0.3">
      <c r="A17" s="55" t="s">
        <v>30</v>
      </c>
      <c r="B17" s="56" t="s">
        <v>96</v>
      </c>
    </row>
    <row r="18" spans="1:2" x14ac:dyDescent="0.3">
      <c r="A18" s="55" t="s">
        <v>31</v>
      </c>
      <c r="B18" s="56" t="s">
        <v>97</v>
      </c>
    </row>
    <row r="19" spans="1:2" x14ac:dyDescent="0.3">
      <c r="A19" s="55" t="s">
        <v>32</v>
      </c>
      <c r="B19" s="56" t="s">
        <v>98</v>
      </c>
    </row>
    <row r="20" spans="1:2" ht="28.8" x14ac:dyDescent="0.3">
      <c r="A20" s="55" t="s">
        <v>33</v>
      </c>
      <c r="B20" s="56" t="s">
        <v>99</v>
      </c>
    </row>
    <row r="21" spans="1:2" x14ac:dyDescent="0.3">
      <c r="A21" s="55" t="s">
        <v>34</v>
      </c>
      <c r="B21" s="56" t="s">
        <v>98</v>
      </c>
    </row>
    <row r="22" spans="1:2" ht="16.2" x14ac:dyDescent="0.3">
      <c r="A22" s="55" t="s">
        <v>100</v>
      </c>
      <c r="B22" s="56" t="s">
        <v>101</v>
      </c>
    </row>
    <row r="23" spans="1:2" ht="28.8" x14ac:dyDescent="0.3">
      <c r="A23" s="55" t="s">
        <v>102</v>
      </c>
      <c r="B23" s="56" t="s">
        <v>103</v>
      </c>
    </row>
    <row r="24" spans="1:2" ht="28.8" x14ac:dyDescent="0.3">
      <c r="A24" s="55" t="s">
        <v>35</v>
      </c>
      <c r="B24" s="56" t="s">
        <v>104</v>
      </c>
    </row>
    <row r="25" spans="1:2" ht="28.8" x14ac:dyDescent="0.3">
      <c r="A25" s="55" t="s">
        <v>36</v>
      </c>
      <c r="B25" s="56" t="s">
        <v>105</v>
      </c>
    </row>
    <row r="26" spans="1:2" ht="28.8" x14ac:dyDescent="0.3">
      <c r="A26" s="55" t="s">
        <v>37</v>
      </c>
      <c r="B26" s="56" t="s">
        <v>106</v>
      </c>
    </row>
    <row r="27" spans="1:2" ht="28.8" x14ac:dyDescent="0.3">
      <c r="A27" s="55" t="s">
        <v>38</v>
      </c>
      <c r="B27" s="56" t="s">
        <v>107</v>
      </c>
    </row>
    <row r="28" spans="1:2" ht="28.8" x14ac:dyDescent="0.3">
      <c r="A28" s="55" t="s">
        <v>39</v>
      </c>
      <c r="B28" s="56" t="s">
        <v>108</v>
      </c>
    </row>
    <row r="29" spans="1:2" ht="28.8" x14ac:dyDescent="0.3">
      <c r="A29" s="55" t="s">
        <v>40</v>
      </c>
      <c r="B29" s="56" t="s">
        <v>109</v>
      </c>
    </row>
    <row r="30" spans="1:2" ht="28.8" x14ac:dyDescent="0.3">
      <c r="A30" s="55" t="s">
        <v>41</v>
      </c>
      <c r="B30" s="56" t="s">
        <v>110</v>
      </c>
    </row>
    <row r="31" spans="1:2" ht="28.8" x14ac:dyDescent="0.3">
      <c r="A31" s="55" t="s">
        <v>42</v>
      </c>
      <c r="B31" s="56" t="s">
        <v>111</v>
      </c>
    </row>
    <row r="32" spans="1:2" ht="28.8" x14ac:dyDescent="0.3">
      <c r="A32" s="55" t="s">
        <v>43</v>
      </c>
      <c r="B32" s="56" t="s">
        <v>112</v>
      </c>
    </row>
    <row r="33" spans="1:2" ht="28.8" x14ac:dyDescent="0.3">
      <c r="A33" s="55" t="s">
        <v>44</v>
      </c>
      <c r="B33" s="56" t="s">
        <v>113</v>
      </c>
    </row>
    <row r="34" spans="1:2" x14ac:dyDescent="0.3">
      <c r="A34" s="55" t="s">
        <v>45</v>
      </c>
      <c r="B34" s="56" t="s">
        <v>114</v>
      </c>
    </row>
    <row r="35" spans="1:2" x14ac:dyDescent="0.3">
      <c r="A35" s="55" t="s">
        <v>46</v>
      </c>
      <c r="B35" s="56" t="s">
        <v>115</v>
      </c>
    </row>
    <row r="36" spans="1:2" x14ac:dyDescent="0.3">
      <c r="A36" s="55" t="s">
        <v>47</v>
      </c>
      <c r="B36" s="56" t="s">
        <v>116</v>
      </c>
    </row>
    <row r="37" spans="1:2" ht="28.8" x14ac:dyDescent="0.3">
      <c r="A37" s="55" t="s">
        <v>48</v>
      </c>
      <c r="B37" s="56" t="s">
        <v>117</v>
      </c>
    </row>
    <row r="38" spans="1:2" x14ac:dyDescent="0.3">
      <c r="A38" s="55" t="s">
        <v>118</v>
      </c>
      <c r="B38" s="56" t="s">
        <v>119</v>
      </c>
    </row>
    <row r="39" spans="1:2" x14ac:dyDescent="0.3">
      <c r="A39" s="58" t="s">
        <v>120</v>
      </c>
      <c r="B39" s="59" t="s">
        <v>121</v>
      </c>
    </row>
  </sheetData>
  <mergeCells count="2">
    <mergeCell ref="A1:A2"/>
    <mergeCell ref="B1:B2"/>
  </mergeCells>
  <pageMargins left="0.70866141732283472" right="0.70866141732283472" top="0.78740157480314965" bottom="0.78740157480314965" header="0.31496062992125984" footer="0.31496062992125984"/>
  <pageSetup paperSize="9" scale="6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12"/>
  <sheetViews>
    <sheetView workbookViewId="0"/>
  </sheetViews>
  <sheetFormatPr baseColWidth="10" defaultRowHeight="12.6" x14ac:dyDescent="0.25"/>
  <cols>
    <col min="1" max="1" width="10.77734375" style="1" customWidth="1"/>
    <col min="2" max="2" width="44.77734375" style="1" customWidth="1"/>
    <col min="3" max="3" width="17.77734375" style="1" customWidth="1"/>
    <col min="4" max="4" width="15.77734375" style="1" customWidth="1"/>
    <col min="5" max="6" width="17.77734375" style="1" customWidth="1"/>
    <col min="7" max="8" width="21.77734375" style="1" customWidth="1"/>
    <col min="9" max="9" width="24.77734375" style="1" customWidth="1"/>
    <col min="10" max="16384" width="11.5546875" style="1"/>
  </cols>
  <sheetData>
    <row r="1" spans="1:9" ht="49.95" customHeight="1" x14ac:dyDescent="0.25">
      <c r="A1" s="2" t="s">
        <v>18</v>
      </c>
      <c r="B1" s="2" t="s">
        <v>19</v>
      </c>
      <c r="C1" s="2" t="s">
        <v>20</v>
      </c>
      <c r="D1" s="2" t="s">
        <v>21</v>
      </c>
      <c r="E1" s="2" t="s">
        <v>22</v>
      </c>
      <c r="F1" s="2" t="s">
        <v>23</v>
      </c>
      <c r="G1" s="2" t="s">
        <v>49</v>
      </c>
      <c r="H1" s="2" t="s">
        <v>50</v>
      </c>
      <c r="I1" s="2" t="s">
        <v>51</v>
      </c>
    </row>
    <row r="2" spans="1:9" ht="15" customHeight="1" x14ac:dyDescent="0.3">
      <c r="A2" s="5">
        <v>11</v>
      </c>
      <c r="B2" s="5" t="s">
        <v>0</v>
      </c>
      <c r="C2" s="6">
        <v>2931.0102735304099</v>
      </c>
      <c r="D2" s="7">
        <f t="shared" ref="D2:D9" si="0">C2/$C$11</f>
        <v>0.34545871070062567</v>
      </c>
      <c r="E2" s="6">
        <v>64919</v>
      </c>
      <c r="F2" s="6">
        <v>13193</v>
      </c>
      <c r="G2" s="6">
        <f>(C2*10000)/E2</f>
        <v>451.48728007677408</v>
      </c>
      <c r="H2" s="6">
        <f>(C2*10000)/F2</f>
        <v>2221.6404711062</v>
      </c>
      <c r="I2" s="6">
        <f>(C2*10000)/(E2+F2)</f>
        <v>375.23175357568743</v>
      </c>
    </row>
    <row r="3" spans="1:9" ht="15" customHeight="1" x14ac:dyDescent="0.3">
      <c r="A3" s="8">
        <v>12</v>
      </c>
      <c r="B3" s="8" t="s">
        <v>1</v>
      </c>
      <c r="C3" s="9">
        <v>705.65762961576809</v>
      </c>
      <c r="D3" s="10">
        <f t="shared" si="0"/>
        <v>8.3171177230127735E-2</v>
      </c>
      <c r="E3" s="9">
        <v>1324</v>
      </c>
      <c r="F3" s="9">
        <v>51870</v>
      </c>
      <c r="G3" s="9">
        <f t="shared" ref="G3:G9" si="1">(C3*10000)/E3</f>
        <v>5329.7404049529305</v>
      </c>
      <c r="H3" s="9">
        <f t="shared" ref="H3:H9" si="2">(C3*10000)/F3</f>
        <v>136.04349905837054</v>
      </c>
      <c r="I3" s="9">
        <f t="shared" ref="I3:I9" si="3">(C3*10000)/(E3+F3)</f>
        <v>132.65737293976164</v>
      </c>
    </row>
    <row r="4" spans="1:9" ht="15" customHeight="1" x14ac:dyDescent="0.3">
      <c r="A4" s="8">
        <v>13</v>
      </c>
      <c r="B4" s="8" t="s">
        <v>2</v>
      </c>
      <c r="C4" s="9">
        <v>1985.4631468841701</v>
      </c>
      <c r="D4" s="10">
        <f t="shared" si="0"/>
        <v>0.23401335200372714</v>
      </c>
      <c r="E4" s="9">
        <v>223045</v>
      </c>
      <c r="F4" s="9">
        <v>105364</v>
      </c>
      <c r="G4" s="9">
        <f t="shared" si="1"/>
        <v>89.016258911169061</v>
      </c>
      <c r="H4" s="9">
        <f t="shared" si="2"/>
        <v>188.43847489504671</v>
      </c>
      <c r="I4" s="9">
        <f t="shared" si="3"/>
        <v>60.457026052397168</v>
      </c>
    </row>
    <row r="5" spans="1:9" ht="15" customHeight="1" x14ac:dyDescent="0.3">
      <c r="A5" s="8">
        <v>14</v>
      </c>
      <c r="B5" s="8" t="s">
        <v>3</v>
      </c>
      <c r="C5" s="9">
        <v>1599.3474926994202</v>
      </c>
      <c r="D5" s="10">
        <f t="shared" si="0"/>
        <v>0.18850446475055238</v>
      </c>
      <c r="E5" s="9">
        <v>210468</v>
      </c>
      <c r="F5" s="9">
        <v>165073</v>
      </c>
      <c r="G5" s="9">
        <f t="shared" si="1"/>
        <v>75.990055148498584</v>
      </c>
      <c r="H5" s="9">
        <f t="shared" si="2"/>
        <v>96.887285788676536</v>
      </c>
      <c r="I5" s="9">
        <f t="shared" si="3"/>
        <v>42.587826434381867</v>
      </c>
    </row>
    <row r="6" spans="1:9" ht="15" customHeight="1" x14ac:dyDescent="0.3">
      <c r="A6" s="8">
        <v>15</v>
      </c>
      <c r="B6" s="8" t="s">
        <v>6</v>
      </c>
      <c r="C6" s="9">
        <v>127.63532172679301</v>
      </c>
      <c r="D6" s="10">
        <f t="shared" si="0"/>
        <v>1.5043527510562989E-2</v>
      </c>
      <c r="E6" s="9">
        <v>54</v>
      </c>
      <c r="F6" s="9">
        <v>487</v>
      </c>
      <c r="G6" s="9">
        <f t="shared" si="1"/>
        <v>23636.170690146853</v>
      </c>
      <c r="H6" s="9">
        <f t="shared" si="2"/>
        <v>2620.8484954166943</v>
      </c>
      <c r="I6" s="9">
        <f t="shared" si="3"/>
        <v>2359.2480910682625</v>
      </c>
    </row>
    <row r="7" spans="1:9" ht="15" customHeight="1" x14ac:dyDescent="0.3">
      <c r="A7" s="8">
        <v>16</v>
      </c>
      <c r="B7" s="8" t="s">
        <v>4</v>
      </c>
      <c r="C7" s="9">
        <v>639.00808937505997</v>
      </c>
      <c r="D7" s="10">
        <f t="shared" si="0"/>
        <v>7.5315638664371964E-2</v>
      </c>
      <c r="E7" s="9">
        <v>1202</v>
      </c>
      <c r="F7" s="9">
        <v>3590</v>
      </c>
      <c r="G7" s="9">
        <f t="shared" si="1"/>
        <v>5316.2070663482527</v>
      </c>
      <c r="H7" s="9">
        <f t="shared" si="2"/>
        <v>1779.9668227717548</v>
      </c>
      <c r="I7" s="9">
        <f t="shared" si="3"/>
        <v>1333.4893350898581</v>
      </c>
    </row>
    <row r="8" spans="1:9" ht="15" customHeight="1" x14ac:dyDescent="0.3">
      <c r="A8" s="8">
        <v>17</v>
      </c>
      <c r="B8" s="8" t="s">
        <v>5</v>
      </c>
      <c r="C8" s="9">
        <v>4.1048182106714401</v>
      </c>
      <c r="D8" s="10">
        <f t="shared" si="0"/>
        <v>4.8380765482987056E-4</v>
      </c>
      <c r="E8" s="9">
        <v>0</v>
      </c>
      <c r="F8" s="9">
        <v>0</v>
      </c>
      <c r="G8" s="9">
        <v>0</v>
      </c>
      <c r="H8" s="9">
        <v>0</v>
      </c>
      <c r="I8" s="9">
        <v>0</v>
      </c>
    </row>
    <row r="9" spans="1:9" ht="15" customHeight="1" x14ac:dyDescent="0.3">
      <c r="A9" s="8">
        <v>18</v>
      </c>
      <c r="B9" s="8" t="s">
        <v>7</v>
      </c>
      <c r="C9" s="9">
        <v>492.17435243947301</v>
      </c>
      <c r="D9" s="10">
        <f t="shared" si="0"/>
        <v>5.8009321485202103E-2</v>
      </c>
      <c r="E9" s="9">
        <v>55</v>
      </c>
      <c r="F9" s="9">
        <v>15857</v>
      </c>
      <c r="G9" s="9">
        <f t="shared" si="1"/>
        <v>89486.245898085996</v>
      </c>
      <c r="H9" s="9">
        <f t="shared" si="2"/>
        <v>310.38301850253708</v>
      </c>
      <c r="I9" s="9">
        <f t="shared" si="3"/>
        <v>309.31017624401272</v>
      </c>
    </row>
    <row r="10" spans="1:9" ht="15" customHeight="1" x14ac:dyDescent="0.3">
      <c r="A10" s="8">
        <v>19</v>
      </c>
      <c r="B10" s="8" t="s">
        <v>8</v>
      </c>
      <c r="C10" s="13" t="s">
        <v>52</v>
      </c>
      <c r="D10" s="13" t="s">
        <v>52</v>
      </c>
      <c r="E10" s="13" t="s">
        <v>52</v>
      </c>
      <c r="F10" s="13" t="s">
        <v>52</v>
      </c>
      <c r="G10" s="13" t="s">
        <v>52</v>
      </c>
      <c r="H10" s="13" t="s">
        <v>52</v>
      </c>
      <c r="I10" s="13" t="s">
        <v>52</v>
      </c>
    </row>
    <row r="11" spans="1:9" ht="15" customHeight="1" x14ac:dyDescent="0.25">
      <c r="A11" s="70"/>
      <c r="B11" s="70"/>
      <c r="C11" s="11">
        <f>SUM(C2:C10)</f>
        <v>8484.4011244817666</v>
      </c>
      <c r="D11" s="12"/>
      <c r="E11" s="11">
        <f>SUM(E2:E10)</f>
        <v>501067</v>
      </c>
      <c r="F11" s="11">
        <f>SUM(F2:F10)</f>
        <v>355434</v>
      </c>
      <c r="G11" s="11">
        <f>(C11*10000)/E11</f>
        <v>169.32667935588984</v>
      </c>
      <c r="H11" s="11">
        <f>(C11*10000)/F11</f>
        <v>238.70538903092461</v>
      </c>
      <c r="I11" s="11">
        <f>(C11*10000)/(E11+F11)</f>
        <v>99.05885836072305</v>
      </c>
    </row>
    <row r="12" spans="1:9" ht="15" customHeight="1" x14ac:dyDescent="0.25">
      <c r="A12" s="3" t="s">
        <v>24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12"/>
  <sheetViews>
    <sheetView workbookViewId="0"/>
  </sheetViews>
  <sheetFormatPr baseColWidth="10" defaultRowHeight="12.6" x14ac:dyDescent="0.25"/>
  <cols>
    <col min="1" max="1" width="10.77734375" style="1" customWidth="1"/>
    <col min="2" max="2" width="44.77734375" style="1" customWidth="1"/>
    <col min="3" max="3" width="17.77734375" style="1" customWidth="1"/>
    <col min="4" max="4" width="15.77734375" style="1" customWidth="1"/>
    <col min="5" max="6" width="17.77734375" style="1" customWidth="1"/>
    <col min="7" max="8" width="21.77734375" style="1" customWidth="1"/>
    <col min="9" max="9" width="24.77734375" style="1" customWidth="1"/>
    <col min="10" max="16384" width="11.5546875" style="1"/>
  </cols>
  <sheetData>
    <row r="1" spans="1:9" ht="49.95" customHeight="1" x14ac:dyDescent="0.25">
      <c r="A1" s="2" t="s">
        <v>25</v>
      </c>
      <c r="B1" s="2" t="s">
        <v>26</v>
      </c>
      <c r="C1" s="2" t="s">
        <v>20</v>
      </c>
      <c r="D1" s="2" t="s">
        <v>21</v>
      </c>
      <c r="E1" s="2" t="s">
        <v>22</v>
      </c>
      <c r="F1" s="2" t="s">
        <v>23</v>
      </c>
      <c r="G1" s="2" t="s">
        <v>49</v>
      </c>
      <c r="H1" s="2" t="s">
        <v>50</v>
      </c>
      <c r="I1" s="2" t="s">
        <v>51</v>
      </c>
    </row>
    <row r="2" spans="1:9" ht="15" customHeight="1" x14ac:dyDescent="0.3">
      <c r="A2" s="5">
        <v>11</v>
      </c>
      <c r="B2" s="5" t="s">
        <v>9</v>
      </c>
      <c r="C2" s="6">
        <v>6900.4126326528904</v>
      </c>
      <c r="D2" s="7">
        <f>C2/$C$11</f>
        <v>0.81330579865463004</v>
      </c>
      <c r="E2" s="6">
        <v>460691</v>
      </c>
      <c r="F2" s="6">
        <v>337137</v>
      </c>
      <c r="G2" s="6">
        <f>(C2*10000)/E2</f>
        <v>149.78396870468254</v>
      </c>
      <c r="H2" s="6">
        <f>(C2*10000)/F2</f>
        <v>204.67681187923279</v>
      </c>
      <c r="I2" s="6">
        <f>(C2*10000)/(E2+F2)</f>
        <v>86.489978198971343</v>
      </c>
    </row>
    <row r="3" spans="1:9" ht="15" customHeight="1" x14ac:dyDescent="0.3">
      <c r="A3" s="8">
        <v>12</v>
      </c>
      <c r="B3" s="8" t="s">
        <v>10</v>
      </c>
      <c r="C3" s="13" t="s">
        <v>52</v>
      </c>
      <c r="D3" s="13" t="s">
        <v>52</v>
      </c>
      <c r="E3" s="13" t="s">
        <v>52</v>
      </c>
      <c r="F3" s="13" t="s">
        <v>52</v>
      </c>
      <c r="G3" s="13" t="s">
        <v>52</v>
      </c>
      <c r="H3" s="13" t="s">
        <v>52</v>
      </c>
      <c r="I3" s="13" t="s">
        <v>52</v>
      </c>
    </row>
    <row r="4" spans="1:9" ht="15" customHeight="1" x14ac:dyDescent="0.3">
      <c r="A4" s="8">
        <v>13</v>
      </c>
      <c r="B4" s="8" t="s">
        <v>11</v>
      </c>
      <c r="C4" s="13" t="s">
        <v>52</v>
      </c>
      <c r="D4" s="13" t="s">
        <v>52</v>
      </c>
      <c r="E4" s="13" t="s">
        <v>52</v>
      </c>
      <c r="F4" s="13" t="s">
        <v>52</v>
      </c>
      <c r="G4" s="13" t="s">
        <v>52</v>
      </c>
      <c r="H4" s="13" t="s">
        <v>52</v>
      </c>
      <c r="I4" s="13" t="s">
        <v>52</v>
      </c>
    </row>
    <row r="5" spans="1:9" ht="15" customHeight="1" x14ac:dyDescent="0.3">
      <c r="A5" s="8">
        <v>21</v>
      </c>
      <c r="B5" s="8" t="s">
        <v>12</v>
      </c>
      <c r="C5" s="9">
        <v>336.65399556633201</v>
      </c>
      <c r="D5" s="10">
        <f>C5/$C$11</f>
        <v>3.9679170117843152E-2</v>
      </c>
      <c r="E5" s="9">
        <v>6152</v>
      </c>
      <c r="F5" s="9">
        <v>1920</v>
      </c>
      <c r="G5" s="9">
        <f t="shared" ref="G5:G7" si="0">(C5*10000)/E5</f>
        <v>547.22691086855014</v>
      </c>
      <c r="H5" s="9">
        <f t="shared" ref="H5:H7" si="1">(C5*10000)/F5</f>
        <v>1753.4062269079793</v>
      </c>
      <c r="I5" s="9">
        <f t="shared" ref="I5:I7" si="2">(C5*10000)/(E5+F5)</f>
        <v>417.06391918524781</v>
      </c>
    </row>
    <row r="6" spans="1:9" ht="15" customHeight="1" x14ac:dyDescent="0.3">
      <c r="A6" s="8">
        <v>22</v>
      </c>
      <c r="B6" s="8" t="s">
        <v>13</v>
      </c>
      <c r="C6" s="9">
        <v>1005.4736666968299</v>
      </c>
      <c r="D6" s="10">
        <f>C6/$C$11</f>
        <v>0.11850850189007821</v>
      </c>
      <c r="E6" s="9">
        <v>25136</v>
      </c>
      <c r="F6" s="9">
        <v>14734</v>
      </c>
      <c r="G6" s="9">
        <f t="shared" si="0"/>
        <v>400.01339381637092</v>
      </c>
      <c r="H6" s="9">
        <f t="shared" si="1"/>
        <v>682.41731145434358</v>
      </c>
      <c r="I6" s="9">
        <f t="shared" si="2"/>
        <v>252.18802776444193</v>
      </c>
    </row>
    <row r="7" spans="1:9" ht="15" customHeight="1" x14ac:dyDescent="0.3">
      <c r="A7" s="8">
        <v>23</v>
      </c>
      <c r="B7" s="8" t="s">
        <v>14</v>
      </c>
      <c r="C7" s="9">
        <v>241.86082956572199</v>
      </c>
      <c r="D7" s="10">
        <f>C7/$C$11</f>
        <v>2.8506529337448648E-2</v>
      </c>
      <c r="E7" s="9">
        <v>9088</v>
      </c>
      <c r="F7" s="9">
        <v>1643</v>
      </c>
      <c r="G7" s="9">
        <f t="shared" si="0"/>
        <v>266.13207478622576</v>
      </c>
      <c r="H7" s="9">
        <f t="shared" si="1"/>
        <v>1472.0683479350091</v>
      </c>
      <c r="I7" s="9">
        <f t="shared" si="2"/>
        <v>225.38517339085078</v>
      </c>
    </row>
    <row r="8" spans="1:9" ht="15" customHeight="1" x14ac:dyDescent="0.3">
      <c r="A8" s="8">
        <v>31</v>
      </c>
      <c r="B8" s="8" t="s">
        <v>15</v>
      </c>
      <c r="C8" s="13" t="s">
        <v>52</v>
      </c>
      <c r="D8" s="13" t="s">
        <v>52</v>
      </c>
      <c r="E8" s="13" t="s">
        <v>52</v>
      </c>
      <c r="F8" s="13" t="s">
        <v>52</v>
      </c>
      <c r="G8" s="13" t="s">
        <v>52</v>
      </c>
      <c r="H8" s="13" t="s">
        <v>52</v>
      </c>
      <c r="I8" s="13" t="s">
        <v>52</v>
      </c>
    </row>
    <row r="9" spans="1:9" ht="15" customHeight="1" x14ac:dyDescent="0.3">
      <c r="A9" s="8">
        <v>32</v>
      </c>
      <c r="B9" s="8" t="s">
        <v>16</v>
      </c>
      <c r="C9" s="13" t="s">
        <v>52</v>
      </c>
      <c r="D9" s="13" t="s">
        <v>52</v>
      </c>
      <c r="E9" s="13" t="s">
        <v>52</v>
      </c>
      <c r="F9" s="13" t="s">
        <v>52</v>
      </c>
      <c r="G9" s="13" t="s">
        <v>52</v>
      </c>
      <c r="H9" s="13" t="s">
        <v>52</v>
      </c>
      <c r="I9" s="13" t="s">
        <v>52</v>
      </c>
    </row>
    <row r="10" spans="1:9" ht="15" customHeight="1" x14ac:dyDescent="0.3">
      <c r="A10" s="8">
        <v>33</v>
      </c>
      <c r="B10" s="8" t="s">
        <v>17</v>
      </c>
      <c r="C10" s="13" t="s">
        <v>52</v>
      </c>
      <c r="D10" s="13" t="s">
        <v>52</v>
      </c>
      <c r="E10" s="13" t="s">
        <v>52</v>
      </c>
      <c r="F10" s="13" t="s">
        <v>52</v>
      </c>
      <c r="G10" s="13" t="s">
        <v>52</v>
      </c>
      <c r="H10" s="13" t="s">
        <v>52</v>
      </c>
      <c r="I10" s="13" t="s">
        <v>52</v>
      </c>
    </row>
    <row r="11" spans="1:9" ht="15" customHeight="1" x14ac:dyDescent="0.25">
      <c r="A11" s="70"/>
      <c r="B11" s="70"/>
      <c r="C11" s="11">
        <f>SUM(C2:C10)</f>
        <v>8484.4011244817739</v>
      </c>
      <c r="D11" s="12"/>
      <c r="E11" s="11">
        <f>SUM(E2:E10)</f>
        <v>501067</v>
      </c>
      <c r="F11" s="11">
        <f>SUM(F2:F10)</f>
        <v>355434</v>
      </c>
      <c r="G11" s="11">
        <f>(C11*10000)/E11</f>
        <v>169.32667935589001</v>
      </c>
      <c r="H11" s="11">
        <f>(C11*10000)/F11</f>
        <v>238.70538903092483</v>
      </c>
      <c r="I11" s="11">
        <f>(C11*10000)/(E11+F11)</f>
        <v>99.05885836072315</v>
      </c>
    </row>
    <row r="12" spans="1:9" ht="15" customHeight="1" x14ac:dyDescent="0.25">
      <c r="A12" s="3" t="s">
        <v>24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12"/>
  <sheetViews>
    <sheetView workbookViewId="0"/>
  </sheetViews>
  <sheetFormatPr baseColWidth="10" defaultRowHeight="12.6" x14ac:dyDescent="0.25"/>
  <cols>
    <col min="1" max="1" width="10.77734375" style="1" customWidth="1"/>
    <col min="2" max="2" width="44.77734375" style="1" customWidth="1"/>
    <col min="3" max="4" width="26.77734375" style="1" customWidth="1"/>
    <col min="5" max="10" width="17.77734375" style="1" customWidth="1"/>
    <col min="11" max="16384" width="11.5546875" style="1"/>
  </cols>
  <sheetData>
    <row r="1" spans="1:10" ht="49.95" customHeight="1" x14ac:dyDescent="0.25">
      <c r="A1" s="2" t="s">
        <v>18</v>
      </c>
      <c r="B1" s="2" t="s">
        <v>19</v>
      </c>
      <c r="C1" s="2" t="s">
        <v>27</v>
      </c>
      <c r="D1" s="2" t="s">
        <v>28</v>
      </c>
      <c r="E1" s="2" t="s">
        <v>29</v>
      </c>
      <c r="F1" s="2" t="s">
        <v>30</v>
      </c>
      <c r="G1" s="2" t="s">
        <v>31</v>
      </c>
      <c r="H1" s="2" t="s">
        <v>32</v>
      </c>
      <c r="I1" s="2" t="s">
        <v>33</v>
      </c>
      <c r="J1" s="2" t="s">
        <v>34</v>
      </c>
    </row>
    <row r="2" spans="1:10" ht="15" customHeight="1" x14ac:dyDescent="0.3">
      <c r="A2" s="5">
        <v>11</v>
      </c>
      <c r="B2" s="5" t="s">
        <v>0</v>
      </c>
      <c r="C2" s="14">
        <v>538.41460525637694</v>
      </c>
      <c r="D2" s="14">
        <v>892.05203955232707</v>
      </c>
      <c r="E2" s="14">
        <v>2038.9582339780827</v>
      </c>
      <c r="F2" s="14">
        <v>353.63743429595013</v>
      </c>
      <c r="G2" s="14">
        <v>538.41460525637694</v>
      </c>
      <c r="H2" s="15">
        <f>E2/SUM($E2:$G2)</f>
        <v>0.69565031975208735</v>
      </c>
      <c r="I2" s="15">
        <f t="shared" ref="I2:J2" si="0">F2/SUM($E2:$G2)</f>
        <v>0.12065376825513234</v>
      </c>
      <c r="J2" s="15">
        <f t="shared" si="0"/>
        <v>0.18369591199278024</v>
      </c>
    </row>
    <row r="3" spans="1:10" ht="15" customHeight="1" x14ac:dyDescent="0.3">
      <c r="A3" s="8">
        <v>12</v>
      </c>
      <c r="B3" s="8" t="s">
        <v>1</v>
      </c>
      <c r="C3" s="16">
        <v>191.150933726293</v>
      </c>
      <c r="D3" s="16">
        <v>256.05855928933801</v>
      </c>
      <c r="E3" s="16">
        <v>449.59907032643008</v>
      </c>
      <c r="F3" s="16">
        <v>64.907625563045002</v>
      </c>
      <c r="G3" s="16">
        <v>191.150933726293</v>
      </c>
      <c r="H3" s="17">
        <f t="shared" ref="H3:H11" si="1">E3/SUM($E3:$G3)</f>
        <v>0.63713485330164665</v>
      </c>
      <c r="I3" s="17">
        <f t="shared" ref="I3:I11" si="2">F3/SUM($E3:$G3)</f>
        <v>9.1981752678543735E-2</v>
      </c>
      <c r="J3" s="17">
        <f t="shared" ref="J3:J11" si="3">G3/SUM($E3:$G3)</f>
        <v>0.27088339401980965</v>
      </c>
    </row>
    <row r="4" spans="1:10" ht="15" customHeight="1" x14ac:dyDescent="0.3">
      <c r="A4" s="8">
        <v>13</v>
      </c>
      <c r="B4" s="8" t="s">
        <v>2</v>
      </c>
      <c r="C4" s="16">
        <v>369.95167178509598</v>
      </c>
      <c r="D4" s="16">
        <v>635.43449582382902</v>
      </c>
      <c r="E4" s="16">
        <v>1350.028651060341</v>
      </c>
      <c r="F4" s="16">
        <v>265.48282403873304</v>
      </c>
      <c r="G4" s="16">
        <v>369.95167178509598</v>
      </c>
      <c r="H4" s="17">
        <f t="shared" si="1"/>
        <v>0.67995653970156533</v>
      </c>
      <c r="I4" s="17">
        <f t="shared" si="2"/>
        <v>0.13371329730061268</v>
      </c>
      <c r="J4" s="17">
        <f t="shared" si="3"/>
        <v>0.18633016299782201</v>
      </c>
    </row>
    <row r="5" spans="1:10" ht="15" customHeight="1" x14ac:dyDescent="0.3">
      <c r="A5" s="8">
        <v>14</v>
      </c>
      <c r="B5" s="8" t="s">
        <v>3</v>
      </c>
      <c r="C5" s="16">
        <v>128.768343309031</v>
      </c>
      <c r="D5" s="16">
        <v>253.33134787527499</v>
      </c>
      <c r="E5" s="16">
        <v>1346.0161448241452</v>
      </c>
      <c r="F5" s="16">
        <v>124.56300456624399</v>
      </c>
      <c r="G5" s="16">
        <v>128.768343309031</v>
      </c>
      <c r="H5" s="17">
        <f t="shared" si="1"/>
        <v>0.84160331070535788</v>
      </c>
      <c r="I5" s="17">
        <f t="shared" si="2"/>
        <v>7.7883640131265863E-2</v>
      </c>
      <c r="J5" s="17">
        <f t="shared" si="3"/>
        <v>8.0513049163376274E-2</v>
      </c>
    </row>
    <row r="6" spans="1:10" ht="15" customHeight="1" x14ac:dyDescent="0.3">
      <c r="A6" s="8">
        <v>15</v>
      </c>
      <c r="B6" s="8" t="s">
        <v>6</v>
      </c>
      <c r="C6" s="13" t="s">
        <v>52</v>
      </c>
      <c r="D6" s="13" t="s">
        <v>52</v>
      </c>
      <c r="E6" s="16">
        <v>127.63532172679301</v>
      </c>
      <c r="F6" s="13" t="s">
        <v>52</v>
      </c>
      <c r="G6" s="13" t="s">
        <v>52</v>
      </c>
      <c r="H6" s="13" t="s">
        <v>52</v>
      </c>
      <c r="I6" s="13" t="s">
        <v>52</v>
      </c>
      <c r="J6" s="13" t="s">
        <v>52</v>
      </c>
    </row>
    <row r="7" spans="1:10" ht="15" customHeight="1" x14ac:dyDescent="0.3">
      <c r="A7" s="8">
        <v>16</v>
      </c>
      <c r="B7" s="8" t="s">
        <v>4</v>
      </c>
      <c r="C7" s="13" t="s">
        <v>52</v>
      </c>
      <c r="D7" s="13" t="s">
        <v>52</v>
      </c>
      <c r="E7" s="16">
        <v>639.00808937505997</v>
      </c>
      <c r="F7" s="13" t="s">
        <v>52</v>
      </c>
      <c r="G7" s="13" t="s">
        <v>52</v>
      </c>
      <c r="H7" s="13" t="s">
        <v>52</v>
      </c>
      <c r="I7" s="13" t="s">
        <v>52</v>
      </c>
      <c r="J7" s="13" t="s">
        <v>52</v>
      </c>
    </row>
    <row r="8" spans="1:10" ht="15" customHeight="1" x14ac:dyDescent="0.3">
      <c r="A8" s="8">
        <v>17</v>
      </c>
      <c r="B8" s="8" t="s">
        <v>5</v>
      </c>
      <c r="C8" s="13" t="s">
        <v>52</v>
      </c>
      <c r="D8" s="13" t="s">
        <v>52</v>
      </c>
      <c r="E8" s="16">
        <v>4.1048182106714401</v>
      </c>
      <c r="F8" s="13" t="s">
        <v>52</v>
      </c>
      <c r="G8" s="13" t="s">
        <v>52</v>
      </c>
      <c r="H8" s="13" t="s">
        <v>52</v>
      </c>
      <c r="I8" s="13" t="s">
        <v>52</v>
      </c>
      <c r="J8" s="13" t="s">
        <v>52</v>
      </c>
    </row>
    <row r="9" spans="1:10" ht="15" customHeight="1" x14ac:dyDescent="0.3">
      <c r="A9" s="8">
        <v>18</v>
      </c>
      <c r="B9" s="8" t="s">
        <v>7</v>
      </c>
      <c r="C9" s="13" t="s">
        <v>52</v>
      </c>
      <c r="D9" s="13" t="s">
        <v>52</v>
      </c>
      <c r="E9" s="16">
        <v>492.17435243947301</v>
      </c>
      <c r="F9" s="13" t="s">
        <v>52</v>
      </c>
      <c r="G9" s="13" t="s">
        <v>52</v>
      </c>
      <c r="H9" s="13" t="s">
        <v>52</v>
      </c>
      <c r="I9" s="13" t="s">
        <v>52</v>
      </c>
      <c r="J9" s="13" t="s">
        <v>52</v>
      </c>
    </row>
    <row r="10" spans="1:10" ht="15" customHeight="1" x14ac:dyDescent="0.3">
      <c r="A10" s="8">
        <v>19</v>
      </c>
      <c r="B10" s="8" t="s">
        <v>8</v>
      </c>
      <c r="C10" s="13" t="s">
        <v>52</v>
      </c>
      <c r="D10" s="13" t="s">
        <v>52</v>
      </c>
      <c r="E10" s="13" t="s">
        <v>52</v>
      </c>
      <c r="F10" s="13" t="s">
        <v>52</v>
      </c>
      <c r="G10" s="13" t="s">
        <v>52</v>
      </c>
      <c r="H10" s="13" t="s">
        <v>52</v>
      </c>
      <c r="I10" s="13" t="s">
        <v>52</v>
      </c>
      <c r="J10" s="13" t="s">
        <v>52</v>
      </c>
    </row>
    <row r="11" spans="1:10" ht="15" customHeight="1" x14ac:dyDescent="0.25">
      <c r="A11" s="70"/>
      <c r="B11" s="70"/>
      <c r="C11" s="11">
        <f>SUM(C2:C10)</f>
        <v>1228.2855540767969</v>
      </c>
      <c r="D11" s="11">
        <f t="shared" ref="D11:G11" si="4">SUM(D2:D10)</f>
        <v>2036.8764425407692</v>
      </c>
      <c r="E11" s="11">
        <f t="shared" si="4"/>
        <v>6447.5246819409967</v>
      </c>
      <c r="F11" s="11">
        <f t="shared" si="4"/>
        <v>808.59088846397219</v>
      </c>
      <c r="G11" s="11">
        <f t="shared" si="4"/>
        <v>1228.2855540767969</v>
      </c>
      <c r="H11" s="18">
        <f t="shared" si="1"/>
        <v>0.75992690436766874</v>
      </c>
      <c r="I11" s="18">
        <f t="shared" si="2"/>
        <v>9.530323668111125E-2</v>
      </c>
      <c r="J11" s="18">
        <f t="shared" si="3"/>
        <v>0.14476985895121991</v>
      </c>
    </row>
    <row r="12" spans="1:10" ht="15" customHeight="1" x14ac:dyDescent="0.25">
      <c r="A12" s="3" t="s">
        <v>24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2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12"/>
  <sheetViews>
    <sheetView workbookViewId="0"/>
  </sheetViews>
  <sheetFormatPr baseColWidth="10" defaultRowHeight="12.6" x14ac:dyDescent="0.25"/>
  <cols>
    <col min="1" max="1" width="10.77734375" style="1" customWidth="1"/>
    <col min="2" max="2" width="44.77734375" style="1" customWidth="1"/>
    <col min="3" max="4" width="26.77734375" style="1" customWidth="1"/>
    <col min="5" max="10" width="17.77734375" style="1" customWidth="1"/>
    <col min="11" max="16384" width="11.5546875" style="1"/>
  </cols>
  <sheetData>
    <row r="1" spans="1:10" ht="49.95" customHeight="1" x14ac:dyDescent="0.25">
      <c r="A1" s="2" t="s">
        <v>25</v>
      </c>
      <c r="B1" s="2" t="s">
        <v>26</v>
      </c>
      <c r="C1" s="2" t="s">
        <v>27</v>
      </c>
      <c r="D1" s="2" t="s">
        <v>28</v>
      </c>
      <c r="E1" s="2" t="s">
        <v>29</v>
      </c>
      <c r="F1" s="2" t="s">
        <v>30</v>
      </c>
      <c r="G1" s="2" t="s">
        <v>31</v>
      </c>
      <c r="H1" s="2" t="s">
        <v>32</v>
      </c>
      <c r="I1" s="2" t="s">
        <v>33</v>
      </c>
      <c r="J1" s="2" t="s">
        <v>34</v>
      </c>
    </row>
    <row r="2" spans="1:10" ht="15" customHeight="1" x14ac:dyDescent="0.3">
      <c r="A2" s="5">
        <v>11</v>
      </c>
      <c r="B2" s="5" t="s">
        <v>9</v>
      </c>
      <c r="C2" s="14">
        <v>892.80337020644299</v>
      </c>
      <c r="D2" s="14">
        <v>1549.5702672626599</v>
      </c>
      <c r="E2" s="14">
        <v>5350.84236539023</v>
      </c>
      <c r="F2" s="14">
        <v>656.76689705621686</v>
      </c>
      <c r="G2" s="14">
        <v>892.80337020644299</v>
      </c>
      <c r="H2" s="15">
        <f>E2/SUM($E2:$G2)</f>
        <v>0.77543802816514729</v>
      </c>
      <c r="I2" s="15">
        <f t="shared" ref="I2:J2" si="0">F2/SUM($E2:$G2)</f>
        <v>9.5177916455080211E-2</v>
      </c>
      <c r="J2" s="15">
        <f t="shared" si="0"/>
        <v>0.12938405537977246</v>
      </c>
    </row>
    <row r="3" spans="1:10" ht="15" customHeight="1" x14ac:dyDescent="0.3">
      <c r="A3" s="8">
        <v>12</v>
      </c>
      <c r="B3" s="8" t="s">
        <v>10</v>
      </c>
      <c r="C3" s="13" t="s">
        <v>52</v>
      </c>
      <c r="D3" s="13" t="s">
        <v>52</v>
      </c>
      <c r="E3" s="13" t="s">
        <v>52</v>
      </c>
      <c r="F3" s="13" t="s">
        <v>52</v>
      </c>
      <c r="G3" s="13" t="s">
        <v>52</v>
      </c>
      <c r="H3" s="13" t="s">
        <v>52</v>
      </c>
      <c r="I3" s="13" t="s">
        <v>52</v>
      </c>
      <c r="J3" s="13" t="s">
        <v>52</v>
      </c>
    </row>
    <row r="4" spans="1:10" ht="15" customHeight="1" x14ac:dyDescent="0.3">
      <c r="A4" s="8">
        <v>13</v>
      </c>
      <c r="B4" s="8" t="s">
        <v>11</v>
      </c>
      <c r="C4" s="13" t="s">
        <v>52</v>
      </c>
      <c r="D4" s="13" t="s">
        <v>52</v>
      </c>
      <c r="E4" s="13" t="s">
        <v>52</v>
      </c>
      <c r="F4" s="13" t="s">
        <v>52</v>
      </c>
      <c r="G4" s="13" t="s">
        <v>52</v>
      </c>
      <c r="H4" s="13" t="s">
        <v>52</v>
      </c>
      <c r="I4" s="13" t="s">
        <v>52</v>
      </c>
      <c r="J4" s="13" t="s">
        <v>52</v>
      </c>
    </row>
    <row r="5" spans="1:10" ht="15" customHeight="1" x14ac:dyDescent="0.3">
      <c r="A5" s="8">
        <v>21</v>
      </c>
      <c r="B5" s="8" t="s">
        <v>12</v>
      </c>
      <c r="C5" s="16">
        <v>101.84194920867199</v>
      </c>
      <c r="D5" s="16">
        <v>132.80056028140299</v>
      </c>
      <c r="E5" s="16">
        <v>203.85343528492902</v>
      </c>
      <c r="F5" s="16">
        <v>30.958611072731003</v>
      </c>
      <c r="G5" s="16">
        <v>101.84194920867199</v>
      </c>
      <c r="H5" s="17">
        <f t="shared" ref="H5:H11" si="1">E5/SUM($E5:$G5)</f>
        <v>0.60552804353918066</v>
      </c>
      <c r="I5" s="17">
        <f t="shared" ref="I5:I11" si="2">F5/SUM($E5:$G5)</f>
        <v>9.1959731595198393E-2</v>
      </c>
      <c r="J5" s="17">
        <f t="shared" ref="J5:J11" si="3">G5/SUM($E5:$G5)</f>
        <v>0.30251222486562096</v>
      </c>
    </row>
    <row r="6" spans="1:10" ht="15" customHeight="1" x14ac:dyDescent="0.3">
      <c r="A6" s="8">
        <v>22</v>
      </c>
      <c r="B6" s="8" t="s">
        <v>13</v>
      </c>
      <c r="C6" s="16">
        <v>198.260318766777</v>
      </c>
      <c r="D6" s="16">
        <v>296.53543376602198</v>
      </c>
      <c r="E6" s="16">
        <v>708.938232930808</v>
      </c>
      <c r="F6" s="16">
        <v>98.275114999244977</v>
      </c>
      <c r="G6" s="16">
        <v>198.260318766777</v>
      </c>
      <c r="H6" s="17">
        <f t="shared" si="1"/>
        <v>0.70507886622212923</v>
      </c>
      <c r="I6" s="17">
        <f t="shared" si="2"/>
        <v>9.7740118169476475E-2</v>
      </c>
      <c r="J6" s="17">
        <f t="shared" si="3"/>
        <v>0.19718101560839421</v>
      </c>
    </row>
    <row r="7" spans="1:10" ht="15" customHeight="1" x14ac:dyDescent="0.3">
      <c r="A7" s="8">
        <v>23</v>
      </c>
      <c r="B7" s="8" t="s">
        <v>14</v>
      </c>
      <c r="C7" s="16">
        <v>35.379915894905501</v>
      </c>
      <c r="D7" s="16">
        <v>57.970181230681995</v>
      </c>
      <c r="E7" s="16">
        <v>183.89064833504</v>
      </c>
      <c r="F7" s="16">
        <v>22.590265335776493</v>
      </c>
      <c r="G7" s="16">
        <v>35.379915894905501</v>
      </c>
      <c r="H7" s="17">
        <f t="shared" si="1"/>
        <v>0.76031595800456186</v>
      </c>
      <c r="I7" s="17">
        <f t="shared" si="2"/>
        <v>9.3401917856392416E-2</v>
      </c>
      <c r="J7" s="17">
        <f t="shared" si="3"/>
        <v>0.14628212413904562</v>
      </c>
    </row>
    <row r="8" spans="1:10" ht="15" customHeight="1" x14ac:dyDescent="0.3">
      <c r="A8" s="8">
        <v>31</v>
      </c>
      <c r="B8" s="8" t="s">
        <v>15</v>
      </c>
      <c r="C8" s="13" t="s">
        <v>52</v>
      </c>
      <c r="D8" s="13" t="s">
        <v>52</v>
      </c>
      <c r="E8" s="13" t="s">
        <v>52</v>
      </c>
      <c r="F8" s="13" t="s">
        <v>52</v>
      </c>
      <c r="G8" s="13" t="s">
        <v>52</v>
      </c>
      <c r="H8" s="13" t="s">
        <v>52</v>
      </c>
      <c r="I8" s="13" t="s">
        <v>52</v>
      </c>
      <c r="J8" s="13" t="s">
        <v>52</v>
      </c>
    </row>
    <row r="9" spans="1:10" ht="15" customHeight="1" x14ac:dyDescent="0.3">
      <c r="A9" s="8">
        <v>32</v>
      </c>
      <c r="B9" s="8" t="s">
        <v>16</v>
      </c>
      <c r="C9" s="13" t="s">
        <v>52</v>
      </c>
      <c r="D9" s="13" t="s">
        <v>52</v>
      </c>
      <c r="E9" s="13" t="s">
        <v>52</v>
      </c>
      <c r="F9" s="13" t="s">
        <v>52</v>
      </c>
      <c r="G9" s="13" t="s">
        <v>52</v>
      </c>
      <c r="H9" s="13" t="s">
        <v>52</v>
      </c>
      <c r="I9" s="13" t="s">
        <v>52</v>
      </c>
      <c r="J9" s="13" t="s">
        <v>52</v>
      </c>
    </row>
    <row r="10" spans="1:10" ht="15" customHeight="1" x14ac:dyDescent="0.3">
      <c r="A10" s="8">
        <v>33</v>
      </c>
      <c r="B10" s="8" t="s">
        <v>17</v>
      </c>
      <c r="C10" s="13" t="s">
        <v>52</v>
      </c>
      <c r="D10" s="13" t="s">
        <v>52</v>
      </c>
      <c r="E10" s="13" t="s">
        <v>52</v>
      </c>
      <c r="F10" s="13" t="s">
        <v>52</v>
      </c>
      <c r="G10" s="13" t="s">
        <v>52</v>
      </c>
      <c r="H10" s="13" t="s">
        <v>52</v>
      </c>
      <c r="I10" s="13" t="s">
        <v>52</v>
      </c>
      <c r="J10" s="13" t="s">
        <v>52</v>
      </c>
    </row>
    <row r="11" spans="1:10" ht="15" customHeight="1" x14ac:dyDescent="0.25">
      <c r="A11" s="70"/>
      <c r="B11" s="70"/>
      <c r="C11" s="11">
        <f>SUM(C2:C10)</f>
        <v>1228.2855540767973</v>
      </c>
      <c r="D11" s="11">
        <f t="shared" ref="D11:G11" si="4">SUM(D2:D10)</f>
        <v>2036.8764425407669</v>
      </c>
      <c r="E11" s="11">
        <f t="shared" si="4"/>
        <v>6447.5246819410077</v>
      </c>
      <c r="F11" s="11">
        <f t="shared" si="4"/>
        <v>808.59088846396946</v>
      </c>
      <c r="G11" s="11">
        <f t="shared" si="4"/>
        <v>1228.2855540767973</v>
      </c>
      <c r="H11" s="18">
        <f t="shared" si="1"/>
        <v>0.75992690436766941</v>
      </c>
      <c r="I11" s="18">
        <f t="shared" si="2"/>
        <v>9.5303236681110848E-2</v>
      </c>
      <c r="J11" s="18">
        <f t="shared" si="3"/>
        <v>0.14476985895121983</v>
      </c>
    </row>
    <row r="12" spans="1:10" ht="15" customHeight="1" x14ac:dyDescent="0.25">
      <c r="A12" s="3" t="s">
        <v>24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2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L12"/>
  <sheetViews>
    <sheetView workbookViewId="0"/>
  </sheetViews>
  <sheetFormatPr baseColWidth="10" defaultRowHeight="12.6" x14ac:dyDescent="0.25"/>
  <cols>
    <col min="1" max="1" width="10.77734375" style="1" customWidth="1"/>
    <col min="2" max="2" width="44.77734375" style="1" customWidth="1"/>
    <col min="3" max="12" width="17.77734375" style="1" customWidth="1"/>
    <col min="13" max="16384" width="11.5546875" style="1"/>
  </cols>
  <sheetData>
    <row r="1" spans="1:12" ht="49.95" customHeight="1" x14ac:dyDescent="0.25">
      <c r="A1" s="2" t="s">
        <v>18</v>
      </c>
      <c r="B1" s="2" t="s">
        <v>19</v>
      </c>
      <c r="C1" s="2" t="s">
        <v>35</v>
      </c>
      <c r="D1" s="2" t="s">
        <v>36</v>
      </c>
      <c r="E1" s="2" t="s">
        <v>37</v>
      </c>
      <c r="F1" s="2" t="s">
        <v>38</v>
      </c>
      <c r="G1" s="2" t="s">
        <v>39</v>
      </c>
      <c r="H1" s="2" t="s">
        <v>40</v>
      </c>
      <c r="I1" s="2" t="s">
        <v>41</v>
      </c>
      <c r="J1" s="2" t="s">
        <v>42</v>
      </c>
      <c r="K1" s="2" t="s">
        <v>43</v>
      </c>
      <c r="L1" s="2" t="s">
        <v>44</v>
      </c>
    </row>
    <row r="2" spans="1:12" ht="15" customHeight="1" x14ac:dyDescent="0.3">
      <c r="A2" s="19">
        <v>11</v>
      </c>
      <c r="B2" s="19" t="s">
        <v>0</v>
      </c>
      <c r="C2" s="20">
        <v>457.87234598088202</v>
      </c>
      <c r="D2" s="20">
        <v>913.56954236931301</v>
      </c>
      <c r="E2" s="14">
        <v>953.19952318814603</v>
      </c>
      <c r="F2" s="14">
        <v>503.48196494279404</v>
      </c>
      <c r="G2" s="14">
        <v>102.886897049274</v>
      </c>
      <c r="H2" s="15">
        <v>0.15621656127099603</v>
      </c>
      <c r="I2" s="15">
        <v>0.31169100655144283</v>
      </c>
      <c r="J2" s="15">
        <v>0.3252119352144115</v>
      </c>
      <c r="K2" s="15">
        <v>0.17177761862170093</v>
      </c>
      <c r="L2" s="15">
        <v>3.5102878341448616E-2</v>
      </c>
    </row>
    <row r="3" spans="1:12" ht="15" customHeight="1" x14ac:dyDescent="0.3">
      <c r="A3" s="21">
        <v>12</v>
      </c>
      <c r="B3" s="21" t="s">
        <v>1</v>
      </c>
      <c r="C3" s="22">
        <v>115.119159854326</v>
      </c>
      <c r="D3" s="22">
        <v>198.65916304775098</v>
      </c>
      <c r="E3" s="16">
        <v>180.54132697219799</v>
      </c>
      <c r="F3" s="16">
        <v>164.30873002795701</v>
      </c>
      <c r="G3" s="16">
        <v>47.0292497135353</v>
      </c>
      <c r="H3" s="17">
        <v>0.16313741256791728</v>
      </c>
      <c r="I3" s="17">
        <v>0.28152343956930148</v>
      </c>
      <c r="J3" s="17">
        <v>0.25584833125166279</v>
      </c>
      <c r="K3" s="17">
        <v>0.23284482889729913</v>
      </c>
      <c r="L3" s="17">
        <v>6.6645987713819327E-2</v>
      </c>
    </row>
    <row r="4" spans="1:12" ht="15" customHeight="1" x14ac:dyDescent="0.3">
      <c r="A4" s="21">
        <v>13</v>
      </c>
      <c r="B4" s="21" t="s">
        <v>2</v>
      </c>
      <c r="C4" s="22">
        <v>1180.7553038440499</v>
      </c>
      <c r="D4" s="22">
        <v>523.95697325036701</v>
      </c>
      <c r="E4" s="16">
        <v>213.927818009128</v>
      </c>
      <c r="F4" s="16">
        <v>65.196972651417909</v>
      </c>
      <c r="G4" s="16">
        <v>1.62607912920034</v>
      </c>
      <c r="H4" s="17">
        <v>0.59470018655195822</v>
      </c>
      <c r="I4" s="17">
        <v>0.2638965996788335</v>
      </c>
      <c r="J4" s="17">
        <v>0.10774706060137669</v>
      </c>
      <c r="K4" s="17">
        <v>3.2837160817481371E-2</v>
      </c>
      <c r="L4" s="17">
        <v>8.1899235035018728E-4</v>
      </c>
    </row>
    <row r="5" spans="1:12" ht="15" customHeight="1" x14ac:dyDescent="0.3">
      <c r="A5" s="21">
        <v>14</v>
      </c>
      <c r="B5" s="21" t="s">
        <v>3</v>
      </c>
      <c r="C5" s="22">
        <v>756.40022445039597</v>
      </c>
      <c r="D5" s="22">
        <v>296.015573536185</v>
      </c>
      <c r="E5" s="16">
        <v>314.79730223289801</v>
      </c>
      <c r="F5" s="16">
        <v>214.66066386549301</v>
      </c>
      <c r="G5" s="16">
        <v>17.4737286144424</v>
      </c>
      <c r="H5" s="17">
        <v>0.47294301451257903</v>
      </c>
      <c r="I5" s="17">
        <v>0.18508521436861938</v>
      </c>
      <c r="J5" s="17">
        <v>0.19682858395055605</v>
      </c>
      <c r="K5" s="17">
        <v>0.13421765116421572</v>
      </c>
      <c r="L5" s="17">
        <v>1.0925536004029901E-2</v>
      </c>
    </row>
    <row r="6" spans="1:12" ht="15" customHeight="1" x14ac:dyDescent="0.3">
      <c r="A6" s="21">
        <v>15</v>
      </c>
      <c r="B6" s="21" t="s">
        <v>6</v>
      </c>
      <c r="C6" s="22">
        <v>52.3926503038006</v>
      </c>
      <c r="D6" s="22">
        <v>28.809154424402099</v>
      </c>
      <c r="E6" s="16">
        <v>19.166565361482899</v>
      </c>
      <c r="F6" s="16">
        <v>21.731938760757199</v>
      </c>
      <c r="G6" s="16">
        <v>5.5350128763524298</v>
      </c>
      <c r="H6" s="17">
        <v>0.41048707830225578</v>
      </c>
      <c r="I6" s="17">
        <v>0.22571459087217566</v>
      </c>
      <c r="J6" s="17">
        <v>0.15016662395781896</v>
      </c>
      <c r="K6" s="17">
        <v>0.17026586736918051</v>
      </c>
      <c r="L6" s="17">
        <v>4.3365839498569085E-2</v>
      </c>
    </row>
    <row r="7" spans="1:12" ht="15" customHeight="1" x14ac:dyDescent="0.3">
      <c r="A7" s="21">
        <v>16</v>
      </c>
      <c r="B7" s="21" t="s">
        <v>4</v>
      </c>
      <c r="C7" s="22">
        <v>292.87911519521401</v>
      </c>
      <c r="D7" s="22">
        <v>155.76538345740201</v>
      </c>
      <c r="E7" s="16">
        <v>104.199698387548</v>
      </c>
      <c r="F7" s="16">
        <v>67.464565460684611</v>
      </c>
      <c r="G7" s="16">
        <v>18.699326874217199</v>
      </c>
      <c r="H7" s="17">
        <v>0.45833397114212215</v>
      </c>
      <c r="I7" s="17">
        <v>0.24376120748289232</v>
      </c>
      <c r="J7" s="17">
        <v>0.16306475633110176</v>
      </c>
      <c r="K7" s="17">
        <v>0.10557701315904044</v>
      </c>
      <c r="L7" s="17">
        <v>2.9263051884843402E-2</v>
      </c>
    </row>
    <row r="8" spans="1:12" ht="15" customHeight="1" x14ac:dyDescent="0.3">
      <c r="A8" s="21">
        <v>17</v>
      </c>
      <c r="B8" s="21" t="s">
        <v>5</v>
      </c>
      <c r="C8" s="22">
        <v>0</v>
      </c>
      <c r="D8" s="22">
        <v>0.14409339223517301</v>
      </c>
      <c r="E8" s="16">
        <v>0.37029143255856001</v>
      </c>
      <c r="F8" s="16">
        <v>3.20571026440268</v>
      </c>
      <c r="G8" s="16">
        <v>0.38472312147499599</v>
      </c>
      <c r="H8" s="17">
        <v>0</v>
      </c>
      <c r="I8" s="17">
        <v>3.5103477143170296E-2</v>
      </c>
      <c r="J8" s="17">
        <v>9.0208972372004967E-2</v>
      </c>
      <c r="K8" s="17">
        <v>0.78096278565240884</v>
      </c>
      <c r="L8" s="17">
        <v>9.3724764832415888E-2</v>
      </c>
    </row>
    <row r="9" spans="1:12" ht="15" customHeight="1" x14ac:dyDescent="0.3">
      <c r="A9" s="21">
        <v>18</v>
      </c>
      <c r="B9" s="21" t="s">
        <v>7</v>
      </c>
      <c r="C9" s="22">
        <v>114.57481496154701</v>
      </c>
      <c r="D9" s="22">
        <v>164.505387341144</v>
      </c>
      <c r="E9" s="16">
        <v>131.12704570789199</v>
      </c>
      <c r="F9" s="16">
        <v>63.165269946509497</v>
      </c>
      <c r="G9" s="16">
        <v>18.8018344823784</v>
      </c>
      <c r="H9" s="17">
        <v>0.23279314412393676</v>
      </c>
      <c r="I9" s="17">
        <v>0.33424209637452684</v>
      </c>
      <c r="J9" s="17">
        <v>0.26642397162297965</v>
      </c>
      <c r="K9" s="17">
        <v>0.12833921481976807</v>
      </c>
      <c r="L9" s="17">
        <v>3.820157305878856E-2</v>
      </c>
    </row>
    <row r="10" spans="1:12" ht="15" customHeight="1" x14ac:dyDescent="0.3">
      <c r="A10" s="8">
        <v>19</v>
      </c>
      <c r="B10" s="8" t="s">
        <v>8</v>
      </c>
      <c r="C10" s="24" t="s">
        <v>52</v>
      </c>
      <c r="D10" s="24" t="s">
        <v>52</v>
      </c>
      <c r="E10" s="13" t="s">
        <v>52</v>
      </c>
      <c r="F10" s="13" t="s">
        <v>52</v>
      </c>
      <c r="G10" s="13" t="s">
        <v>52</v>
      </c>
      <c r="H10" s="13" t="s">
        <v>52</v>
      </c>
      <c r="I10" s="13" t="s">
        <v>52</v>
      </c>
      <c r="J10" s="13" t="s">
        <v>52</v>
      </c>
      <c r="K10" s="13" t="s">
        <v>52</v>
      </c>
      <c r="L10" s="13" t="s">
        <v>52</v>
      </c>
    </row>
    <row r="11" spans="1:12" ht="15" customHeight="1" x14ac:dyDescent="0.25">
      <c r="A11" s="70"/>
      <c r="B11" s="70"/>
      <c r="C11" s="23">
        <f t="shared" ref="C11:G11" si="0">SUM(C2:C10)</f>
        <v>2969.9936145902157</v>
      </c>
      <c r="D11" s="23">
        <f t="shared" si="0"/>
        <v>2281.4252708187996</v>
      </c>
      <c r="E11" s="11">
        <f t="shared" si="0"/>
        <v>1917.3295712918518</v>
      </c>
      <c r="F11" s="11">
        <f t="shared" si="0"/>
        <v>1103.2158159200158</v>
      </c>
      <c r="G11" s="11">
        <f t="shared" si="0"/>
        <v>212.43685186087507</v>
      </c>
      <c r="H11" s="18">
        <v>0.35005341815114005</v>
      </c>
      <c r="I11" s="18">
        <v>0.26889644152204711</v>
      </c>
      <c r="J11" s="18">
        <v>0.22598290004929084</v>
      </c>
      <c r="K11" s="18">
        <v>0.13002871973328609</v>
      </c>
      <c r="L11" s="18">
        <v>2.503852054423595E-2</v>
      </c>
    </row>
    <row r="12" spans="1:12" ht="15" customHeight="1" x14ac:dyDescent="0.25">
      <c r="A12" s="3" t="s">
        <v>24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4"/>
    </row>
  </sheetData>
  <sortState xmlns:xlrd2="http://schemas.microsoft.com/office/spreadsheetml/2017/richdata2" ref="A2:F40">
    <sortCondition ref="A1:A1048576"/>
    <sortCondition ref="C1:C1048576"/>
  </sortState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57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F12"/>
  <sheetViews>
    <sheetView workbookViewId="0"/>
  </sheetViews>
  <sheetFormatPr baseColWidth="10" defaultRowHeight="12.6" x14ac:dyDescent="0.25"/>
  <cols>
    <col min="1" max="1" width="10.77734375" style="1" customWidth="1"/>
    <col min="2" max="2" width="44.77734375" style="1" customWidth="1"/>
    <col min="3" max="4" width="20.77734375" style="1" customWidth="1"/>
    <col min="5" max="6" width="15.77734375" style="1" customWidth="1"/>
    <col min="7" max="16384" width="11.5546875" style="1"/>
  </cols>
  <sheetData>
    <row r="1" spans="1:6" ht="49.95" customHeight="1" x14ac:dyDescent="0.25">
      <c r="A1" s="2" t="s">
        <v>18</v>
      </c>
      <c r="B1" s="2" t="s">
        <v>19</v>
      </c>
      <c r="C1" s="2" t="s">
        <v>45</v>
      </c>
      <c r="D1" s="2" t="s">
        <v>46</v>
      </c>
      <c r="E1" s="2" t="s">
        <v>47</v>
      </c>
      <c r="F1" s="2" t="s">
        <v>48</v>
      </c>
    </row>
    <row r="2" spans="1:6" ht="15" customHeight="1" x14ac:dyDescent="0.3">
      <c r="A2" s="5">
        <v>11</v>
      </c>
      <c r="B2" s="5" t="s">
        <v>0</v>
      </c>
      <c r="C2" s="14">
        <v>2951.784009</v>
      </c>
      <c r="D2" s="14">
        <v>2931.0102735304099</v>
      </c>
      <c r="E2" s="14">
        <f t="shared" ref="E2:E11" si="0">ROUND(D2,0)-ROUND(C2,0)</f>
        <v>-21</v>
      </c>
      <c r="F2" s="26">
        <f t="shared" ref="F2:F11" si="1">D2/C2-1</f>
        <v>-7.0376881933945645E-3</v>
      </c>
    </row>
    <row r="3" spans="1:6" ht="15" customHeight="1" x14ac:dyDescent="0.3">
      <c r="A3" s="8">
        <v>12</v>
      </c>
      <c r="B3" s="8" t="s">
        <v>1</v>
      </c>
      <c r="C3" s="16">
        <v>696.31467199999997</v>
      </c>
      <c r="D3" s="16">
        <v>705.65762961576809</v>
      </c>
      <c r="E3" s="16">
        <f t="shared" si="0"/>
        <v>10</v>
      </c>
      <c r="F3" s="27">
        <f t="shared" si="1"/>
        <v>1.3417723324617992E-2</v>
      </c>
    </row>
    <row r="4" spans="1:6" ht="15" customHeight="1" x14ac:dyDescent="0.3">
      <c r="A4" s="8">
        <v>13</v>
      </c>
      <c r="B4" s="8" t="s">
        <v>2</v>
      </c>
      <c r="C4" s="16">
        <v>1921.390416</v>
      </c>
      <c r="D4" s="16">
        <v>1985.4631468841701</v>
      </c>
      <c r="E4" s="16">
        <f t="shared" si="0"/>
        <v>64</v>
      </c>
      <c r="F4" s="27">
        <f t="shared" si="1"/>
        <v>3.3347064891454226E-2</v>
      </c>
    </row>
    <row r="5" spans="1:6" ht="15" customHeight="1" x14ac:dyDescent="0.3">
      <c r="A5" s="8">
        <v>14</v>
      </c>
      <c r="B5" s="8" t="s">
        <v>3</v>
      </c>
      <c r="C5" s="16">
        <v>1596.7929650000001</v>
      </c>
      <c r="D5" s="16">
        <v>1599.3474926994202</v>
      </c>
      <c r="E5" s="16">
        <f t="shared" si="0"/>
        <v>2</v>
      </c>
      <c r="F5" s="27">
        <f t="shared" si="1"/>
        <v>1.5997864190364641E-3</v>
      </c>
    </row>
    <row r="6" spans="1:6" ht="15" customHeight="1" x14ac:dyDescent="0.3">
      <c r="A6" s="8">
        <v>15</v>
      </c>
      <c r="B6" s="8" t="s">
        <v>6</v>
      </c>
      <c r="C6" s="16">
        <v>114.96575970000001</v>
      </c>
      <c r="D6" s="16">
        <v>127.63532172679301</v>
      </c>
      <c r="E6" s="16">
        <f t="shared" si="0"/>
        <v>13</v>
      </c>
      <c r="F6" s="27">
        <f t="shared" si="1"/>
        <v>0.11020291658885117</v>
      </c>
    </row>
    <row r="7" spans="1:6" ht="15" customHeight="1" x14ac:dyDescent="0.3">
      <c r="A7" s="8">
        <v>16</v>
      </c>
      <c r="B7" s="8" t="s">
        <v>4</v>
      </c>
      <c r="C7" s="13" t="s">
        <v>52</v>
      </c>
      <c r="D7" s="16">
        <v>639.00808937505997</v>
      </c>
      <c r="E7" s="16">
        <v>639.00808937505997</v>
      </c>
      <c r="F7" s="27">
        <v>1</v>
      </c>
    </row>
    <row r="8" spans="1:6" ht="15" customHeight="1" x14ac:dyDescent="0.3">
      <c r="A8" s="8">
        <v>17</v>
      </c>
      <c r="B8" s="8" t="s">
        <v>5</v>
      </c>
      <c r="C8" s="13" t="s">
        <v>52</v>
      </c>
      <c r="D8" s="16">
        <v>4.1048182106714401</v>
      </c>
      <c r="E8" s="16">
        <v>4.1048182106714401</v>
      </c>
      <c r="F8" s="27">
        <v>1</v>
      </c>
    </row>
    <row r="9" spans="1:6" ht="15" customHeight="1" x14ac:dyDescent="0.3">
      <c r="A9" s="8">
        <v>18</v>
      </c>
      <c r="B9" s="8" t="s">
        <v>7</v>
      </c>
      <c r="C9" s="16">
        <v>492.03096770000002</v>
      </c>
      <c r="D9" s="16">
        <v>492.17435243947301</v>
      </c>
      <c r="E9" s="16">
        <f t="shared" si="0"/>
        <v>0</v>
      </c>
      <c r="F9" s="27">
        <f t="shared" si="1"/>
        <v>2.9141405497967732E-4</v>
      </c>
    </row>
    <row r="10" spans="1:6" ht="15" customHeight="1" x14ac:dyDescent="0.3">
      <c r="A10" s="8">
        <v>19</v>
      </c>
      <c r="B10" s="8" t="s">
        <v>8</v>
      </c>
      <c r="C10" s="13" t="s">
        <v>52</v>
      </c>
      <c r="D10" s="13" t="s">
        <v>52</v>
      </c>
      <c r="E10" s="13" t="s">
        <v>52</v>
      </c>
      <c r="F10" s="13" t="s">
        <v>52</v>
      </c>
    </row>
    <row r="11" spans="1:6" ht="15" customHeight="1" x14ac:dyDescent="0.25">
      <c r="A11" s="70"/>
      <c r="B11" s="70"/>
      <c r="C11" s="11">
        <f t="shared" ref="C11:D11" si="2">SUM(C2:C10)</f>
        <v>7773.2787893999994</v>
      </c>
      <c r="D11" s="11">
        <f t="shared" si="2"/>
        <v>8484.4011244817666</v>
      </c>
      <c r="E11" s="25">
        <f t="shared" si="0"/>
        <v>711</v>
      </c>
      <c r="F11" s="28">
        <f t="shared" si="1"/>
        <v>9.1482932022390218E-2</v>
      </c>
    </row>
    <row r="12" spans="1:6" ht="15" customHeight="1" x14ac:dyDescent="0.25">
      <c r="A12" s="3" t="s">
        <v>24</v>
      </c>
      <c r="B12" s="3"/>
      <c r="C12" s="3"/>
      <c r="D12" s="3"/>
      <c r="E12" s="3"/>
      <c r="F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Fiche_dInformation</vt:lpstr>
      <vt:lpstr>Légende</vt:lpstr>
      <vt:lpstr>Statistique_Aff_principale</vt:lpstr>
      <vt:lpstr>Statistique_Types_comm_OFS9</vt:lpstr>
      <vt:lpstr>Analyse_nonconstr_Aff_principal</vt:lpstr>
      <vt:lpstr>Anal_nonconst_Types_comm_OFS9</vt:lpstr>
      <vt:lpstr>Analyse_desserte_TP</vt:lpstr>
      <vt:lpstr>Comparaison_2017_2022</vt:lpstr>
    </vt:vector>
  </TitlesOfParts>
  <Company>Bundesverwaltung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Giezendanner Rolf ARE</dc:creator>
  <cp:lastModifiedBy>Giezendanner Rolf ARE</cp:lastModifiedBy>
  <dcterms:created xsi:type="dcterms:W3CDTF">2022-08-30T11:47:37Z</dcterms:created>
  <dcterms:modified xsi:type="dcterms:W3CDTF">2022-10-24T13:40:43Z</dcterms:modified>
</cp:coreProperties>
</file>