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GIS\INFOPLAN\Projekte_GISKZ\Bauzonenstatistik\3_Bauzonenstatistik_2022\6_Dokumentation\Resultate_Sept_2022\"/>
    </mc:Choice>
  </mc:AlternateContent>
  <xr:revisionPtr revIDLastSave="0" documentId="13_ncr:1_{19B202A6-F289-4DCB-9CFB-AB39B3571B6A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iche_dInformation" sheetId="10" r:id="rId1"/>
    <sheet name="Légende" sheetId="11" r:id="rId2"/>
    <sheet name="Statistique_Aff_principale" sheetId="9" r:id="rId3"/>
    <sheet name="Statistique_Types_comm_OFS9" sheetId="8" r:id="rId4"/>
    <sheet name="Analyse_nonconstr_Aff_principal" sheetId="7" r:id="rId5"/>
    <sheet name="Anal_nonconst_Types_comm_OFS9" sheetId="5" r:id="rId6"/>
    <sheet name="Analyse_desserte_TP" sheetId="3" r:id="rId7"/>
    <sheet name="Comparaison_2017_2022" sheetId="2" r:id="rId8"/>
  </sheets>
  <definedNames>
    <definedName name="_GoBack" localSheetId="0">Fiche_dInformation!#REF!</definedName>
    <definedName name="aa">#REF!</definedName>
    <definedName name="Auswertung_GdeTypen_CH0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9" i="2"/>
  <c r="E2" i="2"/>
  <c r="E3" i="2"/>
  <c r="E4" i="2"/>
  <c r="E5" i="2"/>
  <c r="E6" i="2"/>
  <c r="E7" i="2"/>
  <c r="E8" i="2"/>
  <c r="E9" i="2"/>
  <c r="C11" i="2"/>
  <c r="D11" i="2"/>
  <c r="E11" i="2" s="1"/>
  <c r="C11" i="3"/>
  <c r="D11" i="3"/>
  <c r="E11" i="3"/>
  <c r="F11" i="3"/>
  <c r="G11" i="3"/>
  <c r="H4" i="5"/>
  <c r="I4" i="5"/>
  <c r="J4" i="5"/>
  <c r="H6" i="5"/>
  <c r="I6" i="5"/>
  <c r="J6" i="5"/>
  <c r="H7" i="5"/>
  <c r="I7" i="5"/>
  <c r="J7" i="5"/>
  <c r="H8" i="5"/>
  <c r="I8" i="5"/>
  <c r="J8" i="5"/>
  <c r="H9" i="5"/>
  <c r="I9" i="5"/>
  <c r="J9" i="5"/>
  <c r="H10" i="5"/>
  <c r="I10" i="5"/>
  <c r="J10" i="5"/>
  <c r="D11" i="5"/>
  <c r="E11" i="5"/>
  <c r="F11" i="5"/>
  <c r="G11" i="5"/>
  <c r="J11" i="5" s="1"/>
  <c r="C11" i="5"/>
  <c r="H3" i="7"/>
  <c r="I3" i="7"/>
  <c r="J3" i="7"/>
  <c r="H4" i="7"/>
  <c r="I4" i="7"/>
  <c r="J4" i="7"/>
  <c r="H5" i="7"/>
  <c r="I5" i="7"/>
  <c r="J5" i="7"/>
  <c r="I2" i="7"/>
  <c r="J2" i="7"/>
  <c r="H2" i="7"/>
  <c r="D11" i="7"/>
  <c r="E11" i="7"/>
  <c r="F11" i="7"/>
  <c r="G11" i="7"/>
  <c r="C11" i="7"/>
  <c r="F11" i="8"/>
  <c r="E11" i="8"/>
  <c r="C11" i="8"/>
  <c r="D10" i="8" s="1"/>
  <c r="I4" i="8"/>
  <c r="I6" i="8"/>
  <c r="I7" i="8"/>
  <c r="I8" i="8"/>
  <c r="I9" i="8"/>
  <c r="I10" i="8"/>
  <c r="H4" i="8"/>
  <c r="H6" i="8"/>
  <c r="H7" i="8"/>
  <c r="H8" i="8"/>
  <c r="H9" i="8"/>
  <c r="H10" i="8"/>
  <c r="G4" i="8"/>
  <c r="G6" i="8"/>
  <c r="G7" i="8"/>
  <c r="G8" i="8"/>
  <c r="G9" i="8"/>
  <c r="G10" i="8"/>
  <c r="F11" i="9"/>
  <c r="E11" i="9"/>
  <c r="C11" i="9"/>
  <c r="D9" i="9" s="1"/>
  <c r="I3" i="9"/>
  <c r="I4" i="9"/>
  <c r="I5" i="9"/>
  <c r="I6" i="9"/>
  <c r="I7" i="9"/>
  <c r="I8" i="9"/>
  <c r="I9" i="9"/>
  <c r="I2" i="9"/>
  <c r="H3" i="9"/>
  <c r="H4" i="9"/>
  <c r="H5" i="9"/>
  <c r="H6" i="9"/>
  <c r="H7" i="9"/>
  <c r="H8" i="9"/>
  <c r="H9" i="9"/>
  <c r="H2" i="9"/>
  <c r="G3" i="9"/>
  <c r="G4" i="9"/>
  <c r="G5" i="9"/>
  <c r="G6" i="9"/>
  <c r="G7" i="9"/>
  <c r="G8" i="9"/>
  <c r="G9" i="9"/>
  <c r="G2" i="9"/>
  <c r="F11" i="2" l="1"/>
  <c r="H11" i="5"/>
  <c r="I11" i="5"/>
  <c r="J11" i="7"/>
  <c r="I11" i="7"/>
  <c r="H11" i="7"/>
  <c r="D5" i="9"/>
  <c r="D4" i="9"/>
  <c r="D6" i="9"/>
  <c r="D7" i="9"/>
  <c r="D8" i="9"/>
  <c r="I11" i="9"/>
  <c r="D2" i="9"/>
  <c r="D3" i="9"/>
  <c r="G11" i="8"/>
  <c r="H11" i="8"/>
  <c r="I11" i="8"/>
  <c r="D7" i="8"/>
  <c r="D8" i="8"/>
  <c r="D6" i="8"/>
  <c r="D9" i="8"/>
  <c r="D4" i="8"/>
  <c r="G11" i="9"/>
  <c r="H11" i="9"/>
</calcChain>
</file>

<file path=xl/sharedStrings.xml><?xml version="1.0" encoding="utf-8"?>
<sst xmlns="http://schemas.openxmlformats.org/spreadsheetml/2006/main" count="325" uniqueCount="127">
  <si>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</si>
  <si>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</si>
  <si>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</si>
  <si>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</si>
  <si>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</si>
  <si>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</si>
  <si>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</si>
  <si>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</si>
  <si>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</si>
  <si>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Commune urbaine d’une grande agglo.</t>
  </si>
  <si>
    <t>Commune urbaine d'une agglo. moyenne</t>
  </si>
  <si>
    <t>Comm. urbaine d’une petite ou hors agglo.</t>
  </si>
  <si>
    <t>Commune périurbaine de forte densité</t>
  </si>
  <si>
    <t>Commune périurbaine de moyenne densité</t>
  </si>
  <si>
    <t>Commune périurbaine de faible densité</t>
  </si>
  <si>
    <t>Commune d’un centre rural</t>
  </si>
  <si>
    <t>Commune rurale en situation centrale</t>
  </si>
  <si>
    <t>Commune rurale périphérique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</si>
  <si>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</si>
  <si>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</si>
  <si>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</si>
  <si>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</si>
  <si>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</si>
  <si>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</si>
  <si>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2022</t>
  </si>
  <si>
    <t>Code TC</t>
  </si>
  <si>
    <t>Type de commune OFS</t>
  </si>
  <si>
    <t>Surface de zone à bâtir non construite supposition 1 [ha]</t>
  </si>
  <si>
    <t>Surface de zone à bâtir non construite supposition 2 [ha]</t>
  </si>
  <si>
    <t>Construit [ha]</t>
  </si>
  <si>
    <t>Imprécision [ha]</t>
  </si>
  <si>
    <t>Non construit [ha]</t>
  </si>
  <si>
    <t>Construit [%]</t>
  </si>
  <si>
    <t>Imprécision [%]</t>
  </si>
  <si>
    <t>Non construit [%]</t>
  </si>
  <si>
    <t>Très bonne desserte [ha]</t>
  </si>
  <si>
    <t>Bonne desserte [ha]</t>
  </si>
  <si>
    <t>Desserte moyenne [ha]</t>
  </si>
  <si>
    <t>Faible desserte [ha]</t>
  </si>
  <si>
    <t>Desserte marginale ou inexistante [ha]</t>
  </si>
  <si>
    <t>Très bonne desserte [%]</t>
  </si>
  <si>
    <t>Bonne desserte [%]</t>
  </si>
  <si>
    <t>Desserte moyenne [%]</t>
  </si>
  <si>
    <t>Faible desserte [%]</t>
  </si>
  <si>
    <t>Desserte marginale ou inexistante [%]</t>
  </si>
  <si>
    <t>Surface des zones à bâtir 2017 [ha]</t>
  </si>
  <si>
    <t>Surface des zones à bâtir 2022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</si>
  <si>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</si>
  <si>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</si>
  <si>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</si>
  <si>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</si>
  <si>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</si>
  <si>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</si>
  <si>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Office fédéral du développement territorial ARE</t>
  </si>
  <si>
    <t>Statistique suisse des zones à bâtir 2022</t>
  </si>
  <si>
    <t>Etat des données</t>
  </si>
  <si>
    <t>01.01.2022</t>
  </si>
  <si>
    <t>Etat complet</t>
  </si>
  <si>
    <t>Nombre de communes</t>
  </si>
  <si>
    <t>Types de zones</t>
  </si>
  <si>
    <t>Nombre de zones à l'intérieur des zones à bâtir</t>
  </si>
  <si>
    <t>Zones de transport à l'intérieur des zone à bâtir</t>
  </si>
  <si>
    <t>Remarques</t>
  </si>
  <si>
    <t>Contenu</t>
  </si>
  <si>
    <t>- Légende</t>
  </si>
  <si>
    <t>- Statistiques par affectation principale</t>
  </si>
  <si>
    <t>- Statistiques par type de commune OFS</t>
  </si>
  <si>
    <t>- Analyses des zones à bâtir non construites par affectation principale</t>
  </si>
  <si>
    <t>- Analyses des zones à bâtir non construites par type de commune OFS</t>
  </si>
  <si>
    <t>- Analyses de la desserte par les transports publics selon les affectations principales</t>
  </si>
  <si>
    <t>- Comparaison 2017 - 2022 par affectation principale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</si>
  <si>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</si>
  <si>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</si>
  <si>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</si>
  <si>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</si>
  <si>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</si>
  <si>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12.2022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</si>
  <si>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</si>
  <si>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</si>
  <si>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</si>
  <si>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</si>
  <si>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</t>
  </si>
  <si>
    <t>La typologie des communes 2012 de l'OFS est cohérente avec la définition de l’Espace à caractère urbain 2012.</t>
  </si>
  <si>
    <t>Surface des zones à bâtir</t>
  </si>
  <si>
    <t>Proportion des zones à bâtir d'une affectation principale / d'un type de commune / d'un canton par rapport au total suisse</t>
  </si>
  <si>
    <t>Habitants au sein des zones à bâtir au 31.12.2021. Sont utilisées les données géoréférencées de la statistique de la population STATPOP (population résidente permanente).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</si>
  <si>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</si>
  <si>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</si>
  <si>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au sein des zones à bâtir au 31.12.2020. Sont utilisées les données géoréférencées de la statistique structurelle des enterprises STATENT (nombre d'emplois).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</si>
  <si>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</si>
  <si>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</si>
  <si>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</si>
  <si>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</si>
  <si>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</si>
  <si>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</si>
  <si>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</si>
  <si>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</si>
  <si>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</si>
  <si>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</si>
  <si>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</si>
  <si>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</si>
  <si>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</si>
  <si>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</si>
  <si>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</si>
  <si>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</si>
  <si>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</si>
  <si>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</si>
  <si>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</si>
  <si>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</si>
  <si>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</si>
  <si>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</si>
  <si>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</si>
  <si>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</si>
  <si>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</si>
  <si>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2017</t>
  </si>
  <si>
    <t>Surface des zones à bâtir selon la statistique des zones à bâtir 2022</t>
  </si>
  <si>
    <t>Différence de surface entre les zones à bâtir 2017 et 2022</t>
  </si>
  <si>
    <t>Différence proportionelle entre les zones à bâtir 2017 et 2022 (surfaces 2017 = 100%)</t>
  </si>
  <si>
    <t>Numéro de canton</t>
  </si>
  <si>
    <t>Numéro de canton OFS</t>
  </si>
  <si>
    <t>Abréviation de canton</t>
  </si>
  <si>
    <t>Abréviation du nom des cantons</t>
  </si>
  <si>
    <t>Les zones de transport à l'intérieur des zones à bâtir sont répertoiriées selon le modèle de géodonnées minimal.</t>
  </si>
  <si>
    <t>Dans la statistique des zones à bâtir, les places de golf sont attribuées aux zones non constructibles.</t>
  </si>
  <si>
    <t>oui</t>
  </si>
  <si>
    <t>Fiche d'information du canton JU</t>
  </si>
  <si>
    <t>127 ha de Zones de Tourisme et de loisirs ont été reclassées aux Zones affectées aux besoins publics &gt; voir feuille "Comparaison_2017_2022", Code AP 15/17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</si>
</sst>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%"/>
  </numFmts>
  <fonts count="20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Arial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72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0" fontId="3" fillId="0" borderId="4" xfId="0" applyFont="1" applyBorder="1"/>
    <xf numFmtId="3" fontId="3" fillId="0" borderId="4" xfId="0" applyNumberFormat="1" applyFont="1" applyBorder="1"/>
    <xf numFmtId="0" fontId="3" fillId="0" borderId="5" xfId="0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8" fillId="0" borderId="0" xfId="0" applyFont="1" applyBorder="1" applyAlignment="1">
      <alignment vertical="top"/>
    </xf>
    <xf numFmtId="0" fontId="3" fillId="0" borderId="0" xfId="0" applyFont="1" applyBorder="1" applyAlignment="1">
      <alignment horizontal="left" vertical="top" indent="1"/>
    </xf>
    <xf numFmtId="0" fontId="9" fillId="0" borderId="4" xfId="0" applyFont="1" applyBorder="1" applyAlignment="1">
      <alignment vertical="top"/>
    </xf>
    <xf numFmtId="49" fontId="10" fillId="0" borderId="4" xfId="0" applyNumberFormat="1" applyFont="1" applyBorder="1" applyAlignment="1">
      <alignment horizontal="left" vertical="top" wrapText="1"/>
    </xf>
    <xf numFmtId="0" fontId="9" fillId="0" borderId="11" xfId="0" applyFont="1" applyBorder="1" applyAlignment="1">
      <alignment vertical="top"/>
    </xf>
    <xf numFmtId="49" fontId="10" fillId="0" borderId="11" xfId="0" applyNumberFormat="1" applyFont="1" applyBorder="1" applyAlignment="1">
      <alignment horizontal="left" vertical="top" wrapText="1"/>
    </xf>
    <xf numFmtId="0" fontId="10" fillId="0" borderId="5" xfId="0" applyFont="1" applyBorder="1" applyAlignment="1">
      <alignment vertical="top"/>
    </xf>
    <xf numFmtId="0" fontId="10" fillId="0" borderId="5" xfId="0" applyNumberFormat="1" applyFont="1" applyBorder="1" applyAlignment="1">
      <alignment horizontal="left" vertical="top" wrapText="1"/>
    </xf>
    <xf numFmtId="0" fontId="10" fillId="0" borderId="5" xfId="0" applyFont="1" applyBorder="1" applyAlignment="1">
      <alignment vertical="top" wrapText="1"/>
    </xf>
    <xf numFmtId="0" fontId="9" fillId="0" borderId="5" xfId="0" applyFont="1" applyBorder="1" applyAlignment="1">
      <alignment vertical="top"/>
    </xf>
    <xf numFmtId="0" fontId="9" fillId="0" borderId="4" xfId="0" applyFont="1" applyBorder="1" applyAlignment="1">
      <alignment vertical="top" wrapText="1"/>
    </xf>
    <xf numFmtId="49" fontId="10" fillId="0" borderId="8" xfId="0" applyNumberFormat="1" applyFont="1" applyBorder="1" applyAlignment="1">
      <alignment horizontal="left" vertical="top" wrapText="1"/>
    </xf>
    <xf numFmtId="49" fontId="10" fillId="0" borderId="12" xfId="0" applyNumberFormat="1" applyFont="1" applyBorder="1" applyAlignment="1">
      <alignment horizontal="left" vertical="top" wrapText="1"/>
    </xf>
    <xf numFmtId="49" fontId="11" fillId="0" borderId="8" xfId="0" applyNumberFormat="1" applyFont="1" applyBorder="1" applyAlignment="1">
      <alignment horizontal="left" vertical="top" wrapText="1"/>
    </xf>
    <xf numFmtId="49" fontId="11" fillId="0" borderId="12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vertical="top"/>
    </xf>
    <xf numFmtId="49" fontId="10" fillId="0" borderId="10" xfId="0" applyNumberFormat="1" applyFont="1" applyBorder="1" applyAlignment="1">
      <alignment horizontal="left" vertical="top" wrapText="1"/>
    </xf>
    <xf numFmtId="0" fontId="12" fillId="0" borderId="0" xfId="0" applyFont="1" applyBorder="1" applyAlignment="1">
      <alignment vertical="top"/>
    </xf>
    <xf numFmtId="0" fontId="7" fillId="0" borderId="0" xfId="0" applyFont="1"/>
    <xf numFmtId="49" fontId="13" fillId="0" borderId="0" xfId="0" applyNumberFormat="1" applyFont="1" applyBorder="1" applyAlignment="1">
      <alignment vertical="top"/>
    </xf>
    <xf numFmtId="0" fontId="13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5" fillId="0" borderId="0" xfId="2" applyFont="1" applyAlignment="1" applyProtection="1">
      <alignment vertical="top"/>
    </xf>
    <xf numFmtId="0" fontId="3" fillId="0" borderId="0" xfId="0" applyFont="1" applyBorder="1" applyAlignment="1">
      <alignment vertical="top"/>
    </xf>
    <xf numFmtId="0" fontId="10" fillId="0" borderId="0" xfId="3"/>
    <xf numFmtId="49" fontId="18" fillId="0" borderId="4" xfId="3" applyNumberFormat="1" applyFont="1" applyBorder="1" applyAlignment="1">
      <alignment horizontal="left" vertical="top" wrapText="1"/>
    </xf>
    <xf numFmtId="49" fontId="10" fillId="0" borderId="8" xfId="3" applyNumberFormat="1" applyBorder="1" applyAlignment="1">
      <alignment horizontal="left" vertical="top" wrapText="1"/>
    </xf>
    <xf numFmtId="49" fontId="18" fillId="0" borderId="5" xfId="3" applyNumberFormat="1" applyFont="1" applyBorder="1" applyAlignment="1">
      <alignment horizontal="left" vertical="top" wrapText="1"/>
    </xf>
    <xf numFmtId="49" fontId="10" fillId="0" borderId="12" xfId="3" applyNumberFormat="1" applyBorder="1" applyAlignment="1">
      <alignment horizontal="left" vertical="top" wrapText="1"/>
    </xf>
    <xf numFmtId="49" fontId="18" fillId="0" borderId="12" xfId="3" applyNumberFormat="1" applyFont="1" applyBorder="1" applyAlignment="1">
      <alignment horizontal="left" vertical="top" wrapText="1"/>
    </xf>
    <xf numFmtId="49" fontId="18" fillId="0" borderId="11" xfId="3" applyNumberFormat="1" applyFont="1" applyBorder="1" applyAlignment="1">
      <alignment horizontal="left" vertical="top" wrapText="1"/>
    </xf>
    <xf numFmtId="49" fontId="10" fillId="0" borderId="11" xfId="3" applyNumberFormat="1" applyBorder="1" applyAlignment="1">
      <alignment horizontal="left" vertical="top" wrapText="1"/>
    </xf>
    <xf numFmtId="0" fontId="10" fillId="0" borderId="0" xfId="3" applyAlignment="1">
      <alignment horizontal="left" vertical="top" wrapText="1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49" fontId="16" fillId="5" borderId="4" xfId="3" applyNumberFormat="1" applyFont="1" applyFill="1" applyBorder="1" applyAlignment="1">
      <alignment horizontal="left" vertical="top" wrapText="1"/>
    </xf>
    <xf numFmtId="49" fontId="16" fillId="5" borderId="11" xfId="3" applyNumberFormat="1" applyFont="1" applyFill="1" applyBorder="1" applyAlignment="1">
      <alignment horizontal="left" vertical="top" wrapText="1"/>
    </xf>
    <xf numFmtId="49" fontId="17" fillId="5" borderId="4" xfId="3" applyNumberFormat="1" applyFont="1" applyFill="1" applyBorder="1" applyAlignment="1">
      <alignment horizontal="left" vertical="top" wrapText="1"/>
    </xf>
    <xf numFmtId="49" fontId="17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 xr:uid="{00000000-0005-0000-0000-000002000000}"/>
    <cellStyle name="Standard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3F1-4A1C-9EAC-3F825A22E0D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Statistique_Aff_principale!$B$2:$B$10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Statistique_Aff_principale!$C$2:$C$10</c:f>
              <c:numCache>
                <c:formatCode>#,##0</c:formatCode>
                <c:ptCount val="9"/>
                <c:pt idx="0">
                  <c:v>1339.2043268360899</c:v>
                </c:pt>
                <c:pt idx="1">
                  <c:v>493.29890402071402</c:v>
                </c:pt>
                <c:pt idx="2">
                  <c:v>394.54031339907505</c:v>
                </c:pt>
                <c:pt idx="3">
                  <c:v>958.42494250510299</c:v>
                </c:pt>
                <c:pt idx="4">
                  <c:v>380.65965185131199</c:v>
                </c:pt>
                <c:pt idx="5">
                  <c:v>128.95800801100199</c:v>
                </c:pt>
                <c:pt idx="6">
                  <c:v>12.5643332774988</c:v>
                </c:pt>
                <c:pt idx="7">
                  <c:v>386.87801196296999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F1-4A1C-9EAC-3F825A22E0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26464232"/>
        <c:axId val="689255728"/>
      </c:barChart>
      <c:catAx>
        <c:axId val="5264642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89255728"/>
        <c:crosses val="autoZero"/>
        <c:auto val="1"/>
        <c:lblAlgn val="ctr"/>
        <c:lblOffset val="100"/>
        <c:noMultiLvlLbl val="0"/>
      </c:catAx>
      <c:valAx>
        <c:axId val="68925572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2646423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Desserte des zones à bâtir par les transports publics selon les affectations principales (en hectares)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Très bonne desserte (A)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Analyse_desserte_TP!$C$2:$C$10</c:f>
              <c:numCache>
                <c:formatCode>#,##0</c:formatCode>
                <c:ptCount val="9"/>
                <c:pt idx="0">
                  <c:v>12.4219332462559</c:v>
                </c:pt>
                <c:pt idx="1">
                  <c:v>3.18076902651161</c:v>
                </c:pt>
                <c:pt idx="2">
                  <c:v>24.2289234944861</c:v>
                </c:pt>
                <c:pt idx="3">
                  <c:v>22.236433882316497</c:v>
                </c:pt>
                <c:pt idx="4">
                  <c:v>1.41505532667508</c:v>
                </c:pt>
                <c:pt idx="5">
                  <c:v>1.14561989262682</c:v>
                </c:pt>
                <c:pt idx="6">
                  <c:v>0</c:v>
                </c:pt>
                <c:pt idx="7">
                  <c:v>21.973247477408599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23-46D0-B0BD-CF810FC84749}"/>
            </c:ext>
          </c:extLst>
        </c:ser>
        <c:ser>
          <c:idx val="1"/>
          <c:order val="1"/>
          <c:tx>
            <c:v>Bonne desserte (B)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Analyse_desserte_TP!$D$2:$D$10</c:f>
              <c:numCache>
                <c:formatCode>#,##0</c:formatCode>
                <c:ptCount val="9"/>
                <c:pt idx="0">
                  <c:v>47.984956538851797</c:v>
                </c:pt>
                <c:pt idx="1">
                  <c:v>20.237095571584902</c:v>
                </c:pt>
                <c:pt idx="2">
                  <c:v>28.315730687208202</c:v>
                </c:pt>
                <c:pt idx="3">
                  <c:v>29.355669766548001</c:v>
                </c:pt>
                <c:pt idx="4">
                  <c:v>18.885840295000499</c:v>
                </c:pt>
                <c:pt idx="5">
                  <c:v>3.8931870586288104</c:v>
                </c:pt>
                <c:pt idx="6">
                  <c:v>0</c:v>
                </c:pt>
                <c:pt idx="7">
                  <c:v>22.086338213252898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23-46D0-B0BD-CF810FC84749}"/>
            </c:ext>
          </c:extLst>
        </c:ser>
        <c:ser>
          <c:idx val="2"/>
          <c:order val="2"/>
          <c:tx>
            <c:v>Desserte moyenne (C)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Analyse_desserte_TP!$E$2:$E$10</c:f>
              <c:numCache>
                <c:formatCode>#,##0</c:formatCode>
                <c:ptCount val="9"/>
                <c:pt idx="0">
                  <c:v>227.53829252221701</c:v>
                </c:pt>
                <c:pt idx="1">
                  <c:v>123.674745611663</c:v>
                </c:pt>
                <c:pt idx="2">
                  <c:v>81.059755906146194</c:v>
                </c:pt>
                <c:pt idx="3">
                  <c:v>128.56479828764199</c:v>
                </c:pt>
                <c:pt idx="4">
                  <c:v>55.107440454658601</c:v>
                </c:pt>
                <c:pt idx="5">
                  <c:v>22.704397664739801</c:v>
                </c:pt>
                <c:pt idx="6">
                  <c:v>0</c:v>
                </c:pt>
                <c:pt idx="7">
                  <c:v>78.218986274193199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23-46D0-B0BD-CF810FC84749}"/>
            </c:ext>
          </c:extLst>
        </c:ser>
        <c:ser>
          <c:idx val="3"/>
          <c:order val="3"/>
          <c:tx>
            <c:v>Faible desserte (D)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Analyse_desserte_TP!$F$2:$F$10</c:f>
              <c:numCache>
                <c:formatCode>#,##0</c:formatCode>
                <c:ptCount val="9"/>
                <c:pt idx="0">
                  <c:v>557.47628028054999</c:v>
                </c:pt>
                <c:pt idx="1">
                  <c:v>164.34583128192398</c:v>
                </c:pt>
                <c:pt idx="2">
                  <c:v>154.877189216376</c:v>
                </c:pt>
                <c:pt idx="3">
                  <c:v>466.48517785237198</c:v>
                </c:pt>
                <c:pt idx="4">
                  <c:v>131.75570551033098</c:v>
                </c:pt>
                <c:pt idx="5">
                  <c:v>59.530566989244697</c:v>
                </c:pt>
                <c:pt idx="6">
                  <c:v>1.4744716531202602</c:v>
                </c:pt>
                <c:pt idx="7">
                  <c:v>153.174107038599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23-46D0-B0BD-CF810FC84749}"/>
            </c:ext>
          </c:extLst>
        </c:ser>
        <c:ser>
          <c:idx val="4"/>
          <c:order val="4"/>
          <c:tx>
            <c:v>Desserte marginale ou inexistante (-)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Analyse_desserte_TP!$G$2:$G$10</c:f>
              <c:numCache>
                <c:formatCode>#,##0</c:formatCode>
                <c:ptCount val="9"/>
                <c:pt idx="0">
                  <c:v>493.78286424821999</c:v>
                </c:pt>
                <c:pt idx="1">
                  <c:v>181.86046252903301</c:v>
                </c:pt>
                <c:pt idx="2">
                  <c:v>106.05871409485501</c:v>
                </c:pt>
                <c:pt idx="3">
                  <c:v>311.78286271622699</c:v>
                </c:pt>
                <c:pt idx="4">
                  <c:v>173.49561026465</c:v>
                </c:pt>
                <c:pt idx="5">
                  <c:v>41.684236405760501</c:v>
                </c:pt>
                <c:pt idx="6">
                  <c:v>11.089861624379001</c:v>
                </c:pt>
                <c:pt idx="7">
                  <c:v>111.42533295951199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D23-46D0-B0BD-CF810FC847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91010008"/>
        <c:axId val="691010664"/>
      </c:barChart>
      <c:catAx>
        <c:axId val="6910100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1010664"/>
        <c:crosses val="autoZero"/>
        <c:auto val="1"/>
        <c:lblAlgn val="ctr"/>
        <c:lblOffset val="100"/>
        <c:noMultiLvlLbl val="0"/>
      </c:catAx>
      <c:valAx>
        <c:axId val="69101066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6910100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Desserte des zones à bâtir par les transports publics selon les affectations principales (en pourcentages)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Très bonne desserte (A)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270-4226-9C40-24B9CE5EA93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270-4226-9C40-24B9CE5EA9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Analyse_desserte_TP!$H$2:$H$10</c:f>
              <c:numCache>
                <c:formatCode>0%</c:formatCode>
                <c:ptCount val="9"/>
                <c:pt idx="0">
                  <c:v>9.2756071626523516E-3</c:v>
                </c:pt>
                <c:pt idx="1">
                  <c:v>6.4479547807347881E-3</c:v>
                </c:pt>
                <c:pt idx="2">
                  <c:v>6.1410514139220322E-2</c:v>
                </c:pt>
                <c:pt idx="3">
                  <c:v>2.3201017519635395E-2</c:v>
                </c:pt>
                <c:pt idx="4">
                  <c:v>3.7173767164264565E-3</c:v>
                </c:pt>
                <c:pt idx="5">
                  <c:v>8.8836661661918191E-3</c:v>
                </c:pt>
                <c:pt idx="6">
                  <c:v>0</c:v>
                </c:pt>
                <c:pt idx="7">
                  <c:v>5.6796320281732662E-2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70-4226-9C40-24B9CE5EA937}"/>
            </c:ext>
          </c:extLst>
        </c:ser>
        <c:ser>
          <c:idx val="1"/>
          <c:order val="1"/>
          <c:tx>
            <c:v>Bonne desserte (B)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270-4226-9C40-24B9CE5EA93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70-4226-9C40-24B9CE5EA9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Analyse_desserte_TP!$I$2:$I$10</c:f>
              <c:numCache>
                <c:formatCode>0%</c:formatCode>
                <c:ptCount val="9"/>
                <c:pt idx="0">
                  <c:v>3.5830944970300024E-2</c:v>
                </c:pt>
                <c:pt idx="1">
                  <c:v>4.1024002702294733E-2</c:v>
                </c:pt>
                <c:pt idx="2">
                  <c:v>7.1768916193279519E-2</c:v>
                </c:pt>
                <c:pt idx="3">
                  <c:v>3.062907533459943E-2</c:v>
                </c:pt>
                <c:pt idx="4">
                  <c:v>4.9613454441915124E-2</c:v>
                </c:pt>
                <c:pt idx="5">
                  <c:v>3.0189571928690973E-2</c:v>
                </c:pt>
                <c:pt idx="6">
                  <c:v>0</c:v>
                </c:pt>
                <c:pt idx="7">
                  <c:v>5.7088636547706247E-2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70-4226-9C40-24B9CE5EA937}"/>
            </c:ext>
          </c:extLst>
        </c:ser>
        <c:ser>
          <c:idx val="2"/>
          <c:order val="2"/>
          <c:tx>
            <c:v>Desserte moyenne (C)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270-4226-9C40-24B9CE5EA93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270-4226-9C40-24B9CE5EA9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Analyse_desserte_TP!$J$2:$J$10</c:f>
              <c:numCache>
                <c:formatCode>0%</c:formatCode>
                <c:ptCount val="9"/>
                <c:pt idx="0">
                  <c:v>0.16990558345923373</c:v>
                </c:pt>
                <c:pt idx="1">
                  <c:v>0.25070954872113232</c:v>
                </c:pt>
                <c:pt idx="2">
                  <c:v>0.20545367140760465</c:v>
                </c:pt>
                <c:pt idx="3">
                  <c:v>0.13414174922409966</c:v>
                </c:pt>
                <c:pt idx="4">
                  <c:v>0.14476827314543819</c:v>
                </c:pt>
                <c:pt idx="5">
                  <c:v>0.17606039372756926</c:v>
                </c:pt>
                <c:pt idx="6">
                  <c:v>0</c:v>
                </c:pt>
                <c:pt idx="7">
                  <c:v>0.20217997367521831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70-4226-9C40-24B9CE5EA937}"/>
            </c:ext>
          </c:extLst>
        </c:ser>
        <c:ser>
          <c:idx val="3"/>
          <c:order val="3"/>
          <c:tx>
            <c:v>Faible desserte (D)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270-4226-9C40-24B9CE5EA9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Analyse_desserte_TP!$K$2:$K$10</c:f>
              <c:numCache>
                <c:formatCode>0%</c:formatCode>
                <c:ptCount val="9"/>
                <c:pt idx="0">
                  <c:v>0.41627425263596807</c:v>
                </c:pt>
                <c:pt idx="1">
                  <c:v>0.33315669250913671</c:v>
                </c:pt>
                <c:pt idx="2">
                  <c:v>0.39255098644310166</c:v>
                </c:pt>
                <c:pt idx="3">
                  <c:v>0.48672061542251349</c:v>
                </c:pt>
                <c:pt idx="4">
                  <c:v>0.34612469398725365</c:v>
                </c:pt>
                <c:pt idx="5">
                  <c:v>0.46162753215113639</c:v>
                </c:pt>
                <c:pt idx="6">
                  <c:v>0.11735375212951461</c:v>
                </c:pt>
                <c:pt idx="7">
                  <c:v>0.39592352706067402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70-4226-9C40-24B9CE5EA937}"/>
            </c:ext>
          </c:extLst>
        </c:ser>
        <c:ser>
          <c:idx val="4"/>
          <c:order val="4"/>
          <c:tx>
            <c:v>Desserte marginale ou inexistante (-)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270-4226-9C40-24B9CE5EA9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Analyse_desserte_TP!$L$2:$L$10</c:f>
              <c:numCache>
                <c:formatCode>0%</c:formatCode>
                <c:ptCount val="9"/>
                <c:pt idx="0">
                  <c:v>0.36871361177184586</c:v>
                </c:pt>
                <c:pt idx="1">
                  <c:v>0.36866180128670151</c:v>
                </c:pt>
                <c:pt idx="2">
                  <c:v>0.26881591181679382</c:v>
                </c:pt>
                <c:pt idx="3">
                  <c:v>0.32530754249915211</c:v>
                </c:pt>
                <c:pt idx="4">
                  <c:v>0.45577620170896654</c:v>
                </c:pt>
                <c:pt idx="5">
                  <c:v>0.32323883602641157</c:v>
                </c:pt>
                <c:pt idx="6">
                  <c:v>0.8826462478704854</c:v>
                </c:pt>
                <c:pt idx="7">
                  <c:v>0.28801154243466881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70-4226-9C40-24B9CE5EA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1192944"/>
        <c:axId val="871183432"/>
      </c:barChart>
      <c:catAx>
        <c:axId val="8711929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183432"/>
        <c:crosses val="autoZero"/>
        <c:auto val="1"/>
        <c:lblAlgn val="ctr"/>
        <c:lblOffset val="100"/>
        <c:noMultiLvlLbl val="0"/>
      </c:catAx>
      <c:valAx>
        <c:axId val="87118343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711929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 2017 et 2022 (en hectares)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Surface des zones à bâtir 2017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A95-4E56-B53D-53A906672F1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Comparaison_2017_2022!$B$2:$B$10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Comparaison_2017_2022!$C$2:$C$10</c:f>
              <c:numCache>
                <c:formatCode>#,##0</c:formatCode>
                <c:ptCount val="9"/>
                <c:pt idx="0">
                  <c:v>1360.4296550000001</c:v>
                </c:pt>
                <c:pt idx="1">
                  <c:v>502.72386950000003</c:v>
                </c:pt>
                <c:pt idx="2">
                  <c:v>382.50019840000004</c:v>
                </c:pt>
                <c:pt idx="3">
                  <c:v>966.21989289999999</c:v>
                </c:pt>
                <c:pt idx="4">
                  <c:v>253.47062360000001</c:v>
                </c:pt>
                <c:pt idx="5">
                  <c:v>135.81796499999999</c:v>
                </c:pt>
                <c:pt idx="6">
                  <c:v>142.9148175</c:v>
                </c:pt>
                <c:pt idx="7">
                  <c:v>359.50032140000002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95-4E56-B53D-53A906672F13}"/>
            </c:ext>
          </c:extLst>
        </c:ser>
        <c:ser>
          <c:idx val="1"/>
          <c:order val="1"/>
          <c:tx>
            <c:v>Surface des zones à bâtir 2022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A95-4E56-B53D-53A906672F1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Comparaison_2017_2022!$B$2:$B$10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Comparaison_2017_2022!$D$2:$D$10</c:f>
              <c:numCache>
                <c:formatCode>#,##0</c:formatCode>
                <c:ptCount val="9"/>
                <c:pt idx="0">
                  <c:v>1339.2043268360899</c:v>
                </c:pt>
                <c:pt idx="1">
                  <c:v>493.29890402071402</c:v>
                </c:pt>
                <c:pt idx="2">
                  <c:v>394.54031339907505</c:v>
                </c:pt>
                <c:pt idx="3">
                  <c:v>958.42494250510299</c:v>
                </c:pt>
                <c:pt idx="4">
                  <c:v>380.65965185131199</c:v>
                </c:pt>
                <c:pt idx="5">
                  <c:v>128.95800801100199</c:v>
                </c:pt>
                <c:pt idx="6">
                  <c:v>12.5643332774988</c:v>
                </c:pt>
                <c:pt idx="7">
                  <c:v>386.87801196296999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95-4E56-B53D-53A906672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71198520"/>
        <c:axId val="871195568"/>
      </c:barChart>
      <c:catAx>
        <c:axId val="8711985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195568"/>
        <c:crosses val="autoZero"/>
        <c:auto val="1"/>
        <c:lblAlgn val="ctr"/>
        <c:lblOffset val="100"/>
        <c:noMultiLvlLbl val="0"/>
      </c:catAx>
      <c:valAx>
        <c:axId val="87119556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11985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Surface des zones à bâtir par affectation principale (en pourcentages)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8B-4DCE-AE6B-C2EE21751CE5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4A8B-4DCE-AE6B-C2EE21751CE5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8B-4DCE-AE6B-C2EE21751CE5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4A8B-4DCE-AE6B-C2EE21751CE5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586-4BA3-A5FE-D5B3D06956A6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86-4BA3-A5FE-D5B3D06956A6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586-4BA3-A5FE-D5B3D06956A6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7586-4BA3-A5FE-D5B3D06956A6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8B-4DCE-AE6B-C2EE21751CE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4A8B-4DCE-AE6B-C2EE21751CE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4A8B-4DCE-AE6B-C2EE21751CE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4A8B-4DCE-AE6B-C2EE21751CE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4A8B-4DCE-AE6B-C2EE21751CE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A8B-4DCE-AE6B-C2EE21751C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Statistique_Aff_principale!$B$2:$B$10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Statistique_Aff_principale!$C$2:$C$10</c:f>
              <c:numCache>
                <c:formatCode>#,##0</c:formatCode>
                <c:ptCount val="9"/>
                <c:pt idx="0">
                  <c:v>1339.2043268360899</c:v>
                </c:pt>
                <c:pt idx="1">
                  <c:v>493.29890402071402</c:v>
                </c:pt>
                <c:pt idx="2">
                  <c:v>394.54031339907505</c:v>
                </c:pt>
                <c:pt idx="3">
                  <c:v>958.42494250510299</c:v>
                </c:pt>
                <c:pt idx="4">
                  <c:v>380.65965185131199</c:v>
                </c:pt>
                <c:pt idx="5">
                  <c:v>128.95800801100199</c:v>
                </c:pt>
                <c:pt idx="6">
                  <c:v>12.5643332774988</c:v>
                </c:pt>
                <c:pt idx="7">
                  <c:v>386.87801196296999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8B-4DCE-AE6B-C2EE21751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143102431579316"/>
          <c:y val="0.14803982101356272"/>
          <c:w val="0.3153531166533698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des zones à bâtir par type de commune OFS (en hectares)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Surface des zones à bâtir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40-4F4F-A76A-C58909DAF55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840-4F4F-A76A-C58909DAF55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40-4F4F-A76A-C58909DAF55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Statistique_Types_comm_OFS9!$B$2:$B$10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Statistique_Types_comm_OFS9!$C$2:$C$10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1063.75957109155</c:v>
                </c:pt>
                <c:pt idx="3">
                  <c:v>0</c:v>
                </c:pt>
                <c:pt idx="4" formatCode="#,##0">
                  <c:v>434.79931449343098</c:v>
                </c:pt>
                <c:pt idx="5" formatCode="#,##0">
                  <c:v>309.907188560657</c:v>
                </c:pt>
                <c:pt idx="6" formatCode="#,##0">
                  <c:v>133.67315523769798</c:v>
                </c:pt>
                <c:pt idx="7" formatCode="#,##0">
                  <c:v>369.147634813933</c:v>
                </c:pt>
                <c:pt idx="8" formatCode="#,##0">
                  <c:v>1783.2416276664901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40-4F4F-A76A-C58909DAF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76759328"/>
        <c:axId val="876762280"/>
      </c:barChart>
      <c:catAx>
        <c:axId val="8767593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6762280"/>
        <c:crosses val="autoZero"/>
        <c:auto val="1"/>
        <c:lblAlgn val="ctr"/>
        <c:lblOffset val="100"/>
        <c:noMultiLvlLbl val="0"/>
      </c:catAx>
      <c:valAx>
        <c:axId val="87676228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7675932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selon les types de communes OFS (en m2/hab.)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Surface de zone à bâtir par habitant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AE-44B8-BA56-B1B1C894DA6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EAE-44B8-BA56-B1B1C894DA6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AE-44B8-BA56-B1B1C894DA6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Statistique_Types_comm_OFS9!$B$2:$B$10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Statistique_Types_comm_OFS9!$G$2:$G$10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436.98786965104961</c:v>
                </c:pt>
                <c:pt idx="3">
                  <c:v>0</c:v>
                </c:pt>
                <c:pt idx="4" formatCode="#,##0">
                  <c:v>472.60795053633802</c:v>
                </c:pt>
                <c:pt idx="5" formatCode="#,##0">
                  <c:v>621.05649010151706</c:v>
                </c:pt>
                <c:pt idx="6" formatCode="#,##0">
                  <c:v>567.8553748415377</c:v>
                </c:pt>
                <c:pt idx="7" formatCode="#,##0">
                  <c:v>527.27843852868591</c:v>
                </c:pt>
                <c:pt idx="8" formatCode="#,##0">
                  <c:v>811.00674352669193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AE-44B8-BA56-B1B1C894D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95006336"/>
        <c:axId val="695010928"/>
      </c:barChart>
      <c:catAx>
        <c:axId val="6950063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5010928"/>
        <c:crosses val="autoZero"/>
        <c:auto val="1"/>
        <c:lblAlgn val="ctr"/>
        <c:lblOffset val="100"/>
        <c:noMultiLvlLbl val="0"/>
      </c:catAx>
      <c:valAx>
        <c:axId val="69501092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6950063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et emploi selon les types de communes OFS (en m2/habitant+emploi)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Surface de zone à bâtir par habitant et emploi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A5-4B38-B68D-462A5A7E1E9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7A5-4B38-B68D-462A5A7E1E9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7A5-4B38-B68D-462A5A7E1E9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Statistique_Types_comm_OFS9!$B$2:$B$10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Statistique_Types_comm_OFS9!$I$2:$I$10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235.87732739623709</c:v>
                </c:pt>
                <c:pt idx="3">
                  <c:v>0</c:v>
                </c:pt>
                <c:pt idx="4" formatCode="#,##0">
                  <c:v>362.87707769440073</c:v>
                </c:pt>
                <c:pt idx="5" formatCode="#,##0">
                  <c:v>476.26738675373753</c:v>
                </c:pt>
                <c:pt idx="6" formatCode="#,##0">
                  <c:v>334.01588015416786</c:v>
                </c:pt>
                <c:pt idx="7" formatCode="#,##0">
                  <c:v>372.01212820108128</c:v>
                </c:pt>
                <c:pt idx="8" formatCode="#,##0">
                  <c:v>529.82785978146899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A5-4B38-B68D-462A5A7E1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23624512"/>
        <c:axId val="523624840"/>
      </c:barChart>
      <c:catAx>
        <c:axId val="5236245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23624840"/>
        <c:crosses val="autoZero"/>
        <c:auto val="1"/>
        <c:lblAlgn val="ctr"/>
        <c:lblOffset val="100"/>
        <c:noMultiLvlLbl val="0"/>
      </c:catAx>
      <c:valAx>
        <c:axId val="52362484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2362451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Construit</c:v>
          </c:tx>
          <c:invertIfNegative val="0"/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Analyse_nonconstr_Aff_principal!$E$2:$E$10</c:f>
              <c:numCache>
                <c:formatCode>#,##0</c:formatCode>
                <c:ptCount val="9"/>
                <c:pt idx="0">
                  <c:v>1126.9549715856219</c:v>
                </c:pt>
                <c:pt idx="1">
                  <c:v>263.124567310776</c:v>
                </c:pt>
                <c:pt idx="2">
                  <c:v>306.81144233786608</c:v>
                </c:pt>
                <c:pt idx="3">
                  <c:v>833.70748842790601</c:v>
                </c:pt>
                <c:pt idx="4">
                  <c:v>380.65965185131199</c:v>
                </c:pt>
                <c:pt idx="5">
                  <c:v>128.95800801100199</c:v>
                </c:pt>
                <c:pt idx="6">
                  <c:v>12.5643332774988</c:v>
                </c:pt>
                <c:pt idx="7">
                  <c:v>386.87801196296999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85-4096-ACA6-254D01DEC31F}"/>
            </c:ext>
          </c:extLst>
        </c:ser>
        <c:ser>
          <c:idx val="1"/>
          <c:order val="1"/>
          <c:tx>
            <c:v>Imprécision</c:v>
          </c:tx>
          <c:invertIfNegative val="0"/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Analyse_nonconstr_Aff_principal!$F$2:$F$10</c:f>
              <c:numCache>
                <c:formatCode>#,##0</c:formatCode>
                <c:ptCount val="9"/>
                <c:pt idx="0">
                  <c:v>89.915085005990008</c:v>
                </c:pt>
                <c:pt idx="1">
                  <c:v>31.93746377508802</c:v>
                </c:pt>
                <c:pt idx="2">
                  <c:v>34.926715777287896</c:v>
                </c:pt>
                <c:pt idx="3">
                  <c:v>72.371868682180207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85-4096-ACA6-254D01DEC31F}"/>
            </c:ext>
          </c:extLst>
        </c:ser>
        <c:ser>
          <c:idx val="2"/>
          <c:order val="2"/>
          <c:tx>
            <c:v>Non construit</c:v>
          </c:tx>
          <c:invertIfNegative val="0"/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Analyse_nonconstr_Aff_principal!$G$2:$G$10</c:f>
              <c:numCache>
                <c:formatCode>#,##0</c:formatCode>
                <c:ptCount val="9"/>
                <c:pt idx="0">
                  <c:v>122.33427024447799</c:v>
                </c:pt>
                <c:pt idx="1">
                  <c:v>198.23687293485</c:v>
                </c:pt>
                <c:pt idx="2">
                  <c:v>52.802155283921095</c:v>
                </c:pt>
                <c:pt idx="3">
                  <c:v>52.345585395016798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85-4096-ACA6-254D01DEC3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24407536"/>
        <c:axId val="524407864"/>
      </c:barChart>
      <c:catAx>
        <c:axId val="5244075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24407864"/>
        <c:crosses val="autoZero"/>
        <c:auto val="1"/>
        <c:lblAlgn val="ctr"/>
        <c:lblOffset val="100"/>
        <c:noMultiLvlLbl val="0"/>
      </c:catAx>
      <c:valAx>
        <c:axId val="52440786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244075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Construit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6EC-4A93-BA87-84455159EE7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6EC-4A93-BA87-84455159EE7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6EC-4A93-BA87-84455159EE7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6EC-4A93-BA87-84455159EE7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6EC-4A93-BA87-84455159EE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Analyse_nonconstr_Aff_principal!$H$2:$H$10</c:f>
              <c:numCache>
                <c:formatCode>0%</c:formatCode>
                <c:ptCount val="9"/>
                <c:pt idx="0">
                  <c:v>0.84151085013896765</c:v>
                </c:pt>
                <c:pt idx="1">
                  <c:v>0.53339783479374447</c:v>
                </c:pt>
                <c:pt idx="2">
                  <c:v>0.7776428210709313</c:v>
                </c:pt>
                <c:pt idx="3">
                  <c:v>0.86987248709198428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EC-4A93-BA87-84455159EE75}"/>
            </c:ext>
          </c:extLst>
        </c:ser>
        <c:ser>
          <c:idx val="1"/>
          <c:order val="1"/>
          <c:tx>
            <c:v>Imprécision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6EC-4A93-BA87-84455159EE7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6EC-4A93-BA87-84455159EE7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6EC-4A93-BA87-84455159EE7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6EC-4A93-BA87-84455159EE7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6EC-4A93-BA87-84455159EE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Analyse_nonconstr_Aff_principal!$I$2:$I$10</c:f>
              <c:numCache>
                <c:formatCode>0%</c:formatCode>
                <c:ptCount val="9"/>
                <c:pt idx="0">
                  <c:v>6.7140676896121645E-2</c:v>
                </c:pt>
                <c:pt idx="1">
                  <c:v>6.4742620579077828E-2</c:v>
                </c:pt>
                <c:pt idx="2">
                  <c:v>8.8525087528786295E-2</c:v>
                </c:pt>
                <c:pt idx="3">
                  <c:v>7.5511253383094085E-2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EC-4A93-BA87-84455159EE75}"/>
            </c:ext>
          </c:extLst>
        </c:ser>
        <c:ser>
          <c:idx val="2"/>
          <c:order val="2"/>
          <c:tx>
            <c:v>Non construit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6EC-4A93-BA87-84455159EE7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6EC-4A93-BA87-84455159EE7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6EC-4A93-BA87-84455159EE7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6EC-4A93-BA87-84455159EE7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6EC-4A93-BA87-84455159EE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Analyse_nonconstr_Aff_principal!$J$2:$J$10</c:f>
              <c:numCache>
                <c:formatCode>0%</c:formatCode>
                <c:ptCount val="9"/>
                <c:pt idx="0">
                  <c:v>9.1348472964910707E-2</c:v>
                </c:pt>
                <c:pt idx="1">
                  <c:v>0.40185954462717777</c:v>
                </c:pt>
                <c:pt idx="2">
                  <c:v>0.13383209140028246</c:v>
                </c:pt>
                <c:pt idx="3">
                  <c:v>5.4616259524921634E-2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EC-4A93-BA87-84455159E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7601504"/>
        <c:axId val="877600848"/>
      </c:barChart>
      <c:catAx>
        <c:axId val="8776015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7600848"/>
        <c:crosses val="autoZero"/>
        <c:auto val="1"/>
        <c:lblAlgn val="ctr"/>
        <c:lblOffset val="100"/>
        <c:noMultiLvlLbl val="0"/>
      </c:catAx>
      <c:valAx>
        <c:axId val="87760084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776015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OFS (en hectares)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Construit</c:v>
          </c:tx>
          <c:invertIfNegative val="0"/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906.90471953336203</c:v>
                </c:pt>
                <c:pt idx="3">
                  <c:v>0</c:v>
                </c:pt>
                <c:pt idx="4" formatCode="#,##0">
                  <c:v>378.33689306584256</c:v>
                </c:pt>
                <c:pt idx="5" formatCode="#,##0">
                  <c:v>271.70832487507062</c:v>
                </c:pt>
                <c:pt idx="6" formatCode="#,##0">
                  <c:v>121.22642524832749</c:v>
                </c:pt>
                <c:pt idx="7" formatCode="#,##0">
                  <c:v>311.85441605813662</c:v>
                </c:pt>
                <c:pt idx="8" formatCode="#,##0">
                  <c:v>1449.627695984208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BB-4032-9321-92E029D6C546}"/>
            </c:ext>
          </c:extLst>
        </c:ser>
        <c:ser>
          <c:idx val="1"/>
          <c:order val="1"/>
          <c:tx>
            <c:v>Imprécision</c:v>
          </c:tx>
          <c:invertIfNegative val="0"/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49.627747771949984</c:v>
                </c:pt>
                <c:pt idx="3">
                  <c:v>0</c:v>
                </c:pt>
                <c:pt idx="4" formatCode="#,##0">
                  <c:v>19.135290129734599</c:v>
                </c:pt>
                <c:pt idx="5" formatCode="#,##0">
                  <c:v>18.972689324645703</c:v>
                </c:pt>
                <c:pt idx="6" formatCode="#,##0">
                  <c:v>4.6112889540988498</c:v>
                </c:pt>
                <c:pt idx="7" formatCode="#,##0">
                  <c:v>20.818987018092407</c:v>
                </c:pt>
                <c:pt idx="8" formatCode="#,##0">
                  <c:v>115.985130042024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BB-4032-9321-92E029D6C546}"/>
            </c:ext>
          </c:extLst>
        </c:ser>
        <c:ser>
          <c:idx val="2"/>
          <c:order val="2"/>
          <c:tx>
            <c:v>Non construit</c:v>
          </c:tx>
          <c:invertIfNegative val="0"/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107.227103786238</c:v>
                </c:pt>
                <c:pt idx="3">
                  <c:v>0</c:v>
                </c:pt>
                <c:pt idx="4" formatCode="#,##0">
                  <c:v>37.327131297853796</c:v>
                </c:pt>
                <c:pt idx="5" formatCode="#,##0">
                  <c:v>19.2261743609407</c:v>
                </c:pt>
                <c:pt idx="6" formatCode="#,##0">
                  <c:v>7.8354410352716499</c:v>
                </c:pt>
                <c:pt idx="7" formatCode="#,##0">
                  <c:v>36.474231737703995</c:v>
                </c:pt>
                <c:pt idx="8" formatCode="#,##0">
                  <c:v>217.62880164025799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BB-4032-9321-92E029D6C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02379672"/>
        <c:axId val="402380000"/>
      </c:barChart>
      <c:catAx>
        <c:axId val="4023796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02380000"/>
        <c:crosses val="autoZero"/>
        <c:auto val="1"/>
        <c:lblAlgn val="ctr"/>
        <c:lblOffset val="100"/>
        <c:noMultiLvlLbl val="0"/>
      </c:catAx>
      <c:valAx>
        <c:axId val="40238000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023796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OFS (en pourcentages)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Construit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274-48EC-AF43-1284EED37FD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274-48EC-AF43-1284EED37FD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274-48EC-AF43-1284EED37F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0.85254670714996683</c:v>
                </c:pt>
                <c:pt idx="3">
                  <c:v>0</c:v>
                </c:pt>
                <c:pt idx="4" formatCode="0%">
                  <c:v>0.87014142031624242</c:v>
                </c:pt>
                <c:pt idx="5" formatCode="0%">
                  <c:v>0.87674095633922378</c:v>
                </c:pt>
                <c:pt idx="6" formatCode="0%">
                  <c:v>0.90688683926673475</c:v>
                </c:pt>
                <c:pt idx="7" formatCode="0%">
                  <c:v>0.84479592078471599</c:v>
                </c:pt>
                <c:pt idx="8" formatCode="0%">
                  <c:v>0.81291714678125726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74-48EC-AF43-1284EED37FDA}"/>
            </c:ext>
          </c:extLst>
        </c:ser>
        <c:ser>
          <c:idx val="1"/>
          <c:order val="1"/>
          <c:tx>
            <c:v>Imprécision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274-48EC-AF43-1284EED37FD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274-48EC-AF43-1284EED37FD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274-48EC-AF43-1284EED37F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4.6653162162410181E-2</c:v>
                </c:pt>
                <c:pt idx="3">
                  <c:v>0</c:v>
                </c:pt>
                <c:pt idx="4" formatCode="0%">
                  <c:v>4.4009476307543031E-2</c:v>
                </c:pt>
                <c:pt idx="5" formatCode="0%">
                  <c:v>6.122055255563149E-2</c:v>
                </c:pt>
                <c:pt idx="6" formatCode="0%">
                  <c:v>3.4496746529989832E-2</c:v>
                </c:pt>
                <c:pt idx="7" formatCode="0%">
                  <c:v>5.6397454716420201E-2</c:v>
                </c:pt>
                <c:pt idx="8" formatCode="0%">
                  <c:v>6.5041735366956163E-2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74-48EC-AF43-1284EED37FDA}"/>
            </c:ext>
          </c:extLst>
        </c:ser>
        <c:ser>
          <c:idx val="2"/>
          <c:order val="2"/>
          <c:tx>
            <c:v>Non construit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274-48EC-AF43-1284EED37FD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274-48EC-AF43-1284EED37FD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274-48EC-AF43-1284EED37F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0.10080013068762297</c:v>
                </c:pt>
                <c:pt idx="3">
                  <c:v>0</c:v>
                </c:pt>
                <c:pt idx="4" formatCode="0%">
                  <c:v>8.5849103376214597E-2</c:v>
                </c:pt>
                <c:pt idx="5" formatCode="0%">
                  <c:v>6.2038491105144623E-2</c:v>
                </c:pt>
                <c:pt idx="6" formatCode="0%">
                  <c:v>5.8616414203275492E-2</c:v>
                </c:pt>
                <c:pt idx="7" formatCode="0%">
                  <c:v>9.8806624498863849E-2</c:v>
                </c:pt>
                <c:pt idx="8" formatCode="0%">
                  <c:v>0.12204111785178667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74-48EC-AF43-1284EED37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8415136"/>
        <c:axId val="878413496"/>
      </c:barChart>
      <c:catAx>
        <c:axId val="8784151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8413496"/>
        <c:crosses val="autoZero"/>
        <c:auto val="1"/>
        <c:lblAlgn val="ctr"/>
        <c:lblOffset val="100"/>
        <c:noMultiLvlLbl val="0"/>
      </c:catAx>
      <c:valAx>
        <c:axId val="87841349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784151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736600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939800</xdr:colOff>
      <xdr:row>12</xdr:row>
      <xdr:rowOff>66040</xdr:rowOff>
    </xdr:from>
    <xdr:to>
      <xdr:col>8</xdr:col>
      <xdr:colOff>198120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736600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939800</xdr:colOff>
      <xdr:row>12</xdr:row>
      <xdr:rowOff>66040</xdr:rowOff>
    </xdr:from>
    <xdr:to>
      <xdr:col>8</xdr:col>
      <xdr:colOff>198120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40640</xdr:rowOff>
    </xdr:from>
    <xdr:to>
      <xdr:col>3</xdr:col>
      <xdr:colOff>736600</xdr:colOff>
      <xdr:row>50</xdr:row>
      <xdr:rowOff>43180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119380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322580</xdr:colOff>
      <xdr:row>12</xdr:row>
      <xdr:rowOff>66040</xdr:rowOff>
    </xdr:from>
    <xdr:to>
      <xdr:col>7</xdr:col>
      <xdr:colOff>594360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119380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322580</xdr:colOff>
      <xdr:row>12</xdr:row>
      <xdr:rowOff>66040</xdr:rowOff>
    </xdr:from>
    <xdr:to>
      <xdr:col>7</xdr:col>
      <xdr:colOff>594360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736600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939800</xdr:colOff>
      <xdr:row>12</xdr:row>
      <xdr:rowOff>66040</xdr:rowOff>
    </xdr:from>
    <xdr:to>
      <xdr:col>8</xdr:col>
      <xdr:colOff>609600</xdr:colOff>
      <xdr:row>32</xdr:row>
      <xdr:rowOff>104140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530860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3"/>
  <sheetViews>
    <sheetView tabSelected="1" workbookViewId="0"/>
  </sheetViews>
  <sheetFormatPr baseColWidth="10" defaultRowHeight="14.4" x14ac:dyDescent="0.25"/>
  <cols>
    <col min="1" max="1" width="43.6640625" style="53" customWidth="1"/>
    <col min="2" max="2" width="57.6640625" style="31" customWidth="1"/>
  </cols>
  <sheetData>
    <row r="1" spans="1:2" ht="18" x14ac:dyDescent="0.25">
      <c r="A1" s="30" t="s">
        <v>53</v>
      </c>
    </row>
    <row r="2" spans="1:2" ht="18" x14ac:dyDescent="0.25">
      <c r="A2" s="30" t="s">
        <v>54</v>
      </c>
    </row>
    <row r="4" spans="1:2" ht="13.2" x14ac:dyDescent="0.25">
      <c r="A4" s="63" t="s">
        <v>125</v>
      </c>
      <c r="B4" s="64"/>
    </row>
    <row r="5" spans="1:2" ht="13.2" x14ac:dyDescent="0.25">
      <c r="A5" s="65"/>
      <c r="B5" s="66"/>
    </row>
    <row r="6" spans="1:2" x14ac:dyDescent="0.25">
      <c r="A6" s="32" t="s">
        <v>55</v>
      </c>
      <c r="B6" s="33" t="s">
        <v>56</v>
      </c>
    </row>
    <row r="7" spans="1:2" x14ac:dyDescent="0.25">
      <c r="A7" s="34"/>
      <c r="B7" s="35"/>
    </row>
    <row r="8" spans="1:2" x14ac:dyDescent="0.25">
      <c r="A8" s="32" t="s">
        <v>57</v>
      </c>
      <c r="B8" s="33" t="s">
        <v>124</v>
      </c>
    </row>
    <row r="9" spans="1:2" x14ac:dyDescent="0.25">
      <c r="A9" s="36" t="s">
        <v>58</v>
      </c>
      <c r="B9" s="37">
        <v>53</v>
      </c>
    </row>
    <row r="10" spans="1:2" x14ac:dyDescent="0.25">
      <c r="A10" s="34"/>
      <c r="B10" s="35"/>
    </row>
    <row r="11" spans="1:2" x14ac:dyDescent="0.25">
      <c r="A11" s="32" t="s">
        <v>59</v>
      </c>
      <c r="B11" s="33"/>
    </row>
    <row r="12" spans="1:2" x14ac:dyDescent="0.25">
      <c r="A12" s="38" t="s">
        <v>60</v>
      </c>
      <c r="B12" s="37">
        <v>11</v>
      </c>
    </row>
    <row r="13" spans="1:2" x14ac:dyDescent="0.25">
      <c r="A13" s="39"/>
      <c r="B13" s="35"/>
    </row>
    <row r="14" spans="1:2" ht="28.8" x14ac:dyDescent="0.25">
      <c r="A14" s="40" t="s">
        <v>61</v>
      </c>
      <c r="B14" s="41" t="s">
        <v>122</v>
      </c>
    </row>
    <row r="15" spans="1:2" x14ac:dyDescent="0.25">
      <c r="A15" s="34"/>
      <c r="B15" s="42"/>
    </row>
    <row r="16" spans="1:2" ht="43.2" x14ac:dyDescent="0.25">
      <c r="A16" s="32" t="s">
        <v>62</v>
      </c>
      <c r="B16" s="43" t="s">
        <v>126</v>
      </c>
    </row>
    <row r="17" spans="1:2" ht="28.8" x14ac:dyDescent="0.25">
      <c r="A17" s="39"/>
      <c r="B17" s="44" t="s">
        <v>123</v>
      </c>
    </row>
    <row r="18" spans="1:2" x14ac:dyDescent="0.25">
      <c r="A18" s="39"/>
      <c r="B18" s="44"/>
    </row>
    <row r="19" spans="1:2" x14ac:dyDescent="0.25">
      <c r="A19" s="39"/>
      <c r="B19" s="44"/>
    </row>
    <row r="20" spans="1:2" x14ac:dyDescent="0.25">
      <c r="A20" s="39"/>
      <c r="B20" s="44"/>
    </row>
    <row r="21" spans="1:2" x14ac:dyDescent="0.25">
      <c r="A21" s="45"/>
      <c r="B21" s="46"/>
    </row>
    <row r="23" spans="1:2" s="48" customFormat="1" ht="17.100000000000001" customHeight="1" x14ac:dyDescent="0.25">
      <c r="A23" s="47" t="s">
        <v>63</v>
      </c>
      <c r="B23" s="47"/>
    </row>
    <row r="24" spans="1:2" s="48" customFormat="1" ht="15" customHeight="1" x14ac:dyDescent="0.25">
      <c r="A24" s="49" t="s">
        <v>64</v>
      </c>
      <c r="B24" s="47"/>
    </row>
    <row r="25" spans="1:2" x14ac:dyDescent="0.25">
      <c r="A25" s="49" t="s">
        <v>65</v>
      </c>
      <c r="B25" s="50"/>
    </row>
    <row r="26" spans="1:2" x14ac:dyDescent="0.25">
      <c r="A26" s="49" t="s">
        <v>66</v>
      </c>
      <c r="B26" s="50"/>
    </row>
    <row r="27" spans="1:2" x14ac:dyDescent="0.25">
      <c r="A27" s="49" t="s">
        <v>67</v>
      </c>
      <c r="B27" s="50"/>
    </row>
    <row r="28" spans="1:2" x14ac:dyDescent="0.25">
      <c r="A28" s="49" t="s">
        <v>68</v>
      </c>
      <c r="B28" s="50"/>
    </row>
    <row r="29" spans="1:2" x14ac:dyDescent="0.25">
      <c r="A29" s="49" t="s">
        <v>69</v>
      </c>
      <c r="B29" s="50"/>
    </row>
    <row r="30" spans="1:2" x14ac:dyDescent="0.25">
      <c r="A30" s="49" t="s">
        <v>70</v>
      </c>
      <c r="B30" s="50"/>
    </row>
    <row r="34" spans="1:1" s="31" customFormat="1" x14ac:dyDescent="0.25">
      <c r="A34" s="51" t="s">
        <v>54</v>
      </c>
    </row>
    <row r="35" spans="1:1" s="31" customFormat="1" x14ac:dyDescent="0.25">
      <c r="A35" s="51" t="s">
        <v>71</v>
      </c>
    </row>
    <row r="36" spans="1:1" s="31" customFormat="1" x14ac:dyDescent="0.25">
      <c r="A36" s="51" t="s">
        <v>72</v>
      </c>
    </row>
    <row r="37" spans="1:1" s="31" customFormat="1" x14ac:dyDescent="0.25">
      <c r="A37" s="51"/>
    </row>
    <row r="38" spans="1:1" s="31" customFormat="1" x14ac:dyDescent="0.25">
      <c r="A38" s="51" t="s">
        <v>73</v>
      </c>
    </row>
    <row r="39" spans="1:1" s="31" customFormat="1" x14ac:dyDescent="0.25">
      <c r="A39" s="51" t="s">
        <v>53</v>
      </c>
    </row>
    <row r="40" spans="1:1" s="31" customFormat="1" x14ac:dyDescent="0.25">
      <c r="A40" s="51" t="s">
        <v>74</v>
      </c>
    </row>
    <row r="41" spans="1:1" s="31" customFormat="1" x14ac:dyDescent="0.25">
      <c r="A41" s="52" t="s">
        <v>75</v>
      </c>
    </row>
    <row r="42" spans="1:1" s="31" customFormat="1" x14ac:dyDescent="0.25">
      <c r="A42" s="51"/>
    </row>
    <row r="43" spans="1:1" s="31" customFormat="1" x14ac:dyDescent="0.25">
      <c r="A43" s="51" t="s">
        <v>76</v>
      </c>
    </row>
  </sheetData>
  <mergeCells count="1">
    <mergeCell ref="A4:B5"/>
  </mergeCells>
  <hyperlinks>
    <hyperlink ref="A41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9"/>
  <sheetViews>
    <sheetView workbookViewId="0">
      <selection sqref="A1:A2"/>
    </sheetView>
  </sheetViews>
  <sheetFormatPr baseColWidth="10" defaultColWidth="11.44140625" defaultRowHeight="14.4" x14ac:dyDescent="0.3"/>
  <cols>
    <col min="1" max="1" width="52.6640625" style="62" customWidth="1"/>
    <col min="2" max="2" width="70.6640625" style="62" customWidth="1"/>
    <col min="3" max="16384" width="11.44140625" style="54"/>
  </cols>
  <sheetData>
    <row r="1" spans="1:2" x14ac:dyDescent="0.3">
      <c r="A1" s="67" t="s">
        <v>77</v>
      </c>
      <c r="B1" s="69" t="s">
        <v>78</v>
      </c>
    </row>
    <row r="2" spans="1:2" x14ac:dyDescent="0.3">
      <c r="A2" s="68"/>
      <c r="B2" s="70"/>
    </row>
    <row r="3" spans="1:2" x14ac:dyDescent="0.3">
      <c r="A3" s="55" t="s">
        <v>18</v>
      </c>
      <c r="B3" s="56" t="s">
        <v>79</v>
      </c>
    </row>
    <row r="4" spans="1:2" x14ac:dyDescent="0.3">
      <c r="A4" s="57" t="s">
        <v>25</v>
      </c>
      <c r="B4" s="58" t="s">
        <v>80</v>
      </c>
    </row>
    <row r="5" spans="1:2" ht="28.8" x14ac:dyDescent="0.3">
      <c r="A5" s="57" t="s">
        <v>19</v>
      </c>
      <c r="B5" s="58" t="s">
        <v>81</v>
      </c>
    </row>
    <row r="6" spans="1:2" ht="28.8" x14ac:dyDescent="0.3">
      <c r="A6" s="57" t="s">
        <v>26</v>
      </c>
      <c r="B6" s="59" t="s">
        <v>82</v>
      </c>
    </row>
    <row r="7" spans="1:2" x14ac:dyDescent="0.3">
      <c r="A7" s="57" t="s">
        <v>20</v>
      </c>
      <c r="B7" s="58" t="s">
        <v>83</v>
      </c>
    </row>
    <row r="8" spans="1:2" ht="28.8" x14ac:dyDescent="0.3">
      <c r="A8" s="57" t="s">
        <v>21</v>
      </c>
      <c r="B8" s="58" t="s">
        <v>84</v>
      </c>
    </row>
    <row r="9" spans="1:2" ht="43.2" x14ac:dyDescent="0.3">
      <c r="A9" s="57" t="s">
        <v>22</v>
      </c>
      <c r="B9" s="58" t="s">
        <v>85</v>
      </c>
    </row>
    <row r="10" spans="1:2" ht="16.2" x14ac:dyDescent="0.3">
      <c r="A10" s="57" t="s">
        <v>86</v>
      </c>
      <c r="B10" s="58" t="s">
        <v>87</v>
      </c>
    </row>
    <row r="11" spans="1:2" ht="43.2" x14ac:dyDescent="0.3">
      <c r="A11" s="57" t="s">
        <v>23</v>
      </c>
      <c r="B11" s="58" t="s">
        <v>88</v>
      </c>
    </row>
    <row r="12" spans="1:2" ht="16.2" x14ac:dyDescent="0.3">
      <c r="A12" s="57" t="s">
        <v>89</v>
      </c>
      <c r="B12" s="58" t="s">
        <v>90</v>
      </c>
    </row>
    <row r="13" spans="1:2" ht="28.8" x14ac:dyDescent="0.3">
      <c r="A13" s="57" t="s">
        <v>91</v>
      </c>
      <c r="B13" s="58" t="s">
        <v>92</v>
      </c>
    </row>
    <row r="14" spans="1:2" ht="15" customHeight="1" x14ac:dyDescent="0.3">
      <c r="A14" s="57" t="s">
        <v>27</v>
      </c>
      <c r="B14" s="58" t="s">
        <v>93</v>
      </c>
    </row>
    <row r="15" spans="1:2" ht="15" customHeight="1" x14ac:dyDescent="0.3">
      <c r="A15" s="57" t="s">
        <v>28</v>
      </c>
      <c r="B15" s="58" t="s">
        <v>94</v>
      </c>
    </row>
    <row r="16" spans="1:2" x14ac:dyDescent="0.3">
      <c r="A16" s="57" t="s">
        <v>29</v>
      </c>
      <c r="B16" s="58" t="s">
        <v>95</v>
      </c>
    </row>
    <row r="17" spans="1:2" ht="28.8" x14ac:dyDescent="0.3">
      <c r="A17" s="57" t="s">
        <v>30</v>
      </c>
      <c r="B17" s="58" t="s">
        <v>96</v>
      </c>
    </row>
    <row r="18" spans="1:2" x14ac:dyDescent="0.3">
      <c r="A18" s="57" t="s">
        <v>31</v>
      </c>
      <c r="B18" s="58" t="s">
        <v>97</v>
      </c>
    </row>
    <row r="19" spans="1:2" x14ac:dyDescent="0.3">
      <c r="A19" s="57" t="s">
        <v>32</v>
      </c>
      <c r="B19" s="58" t="s">
        <v>98</v>
      </c>
    </row>
    <row r="20" spans="1:2" ht="28.8" x14ac:dyDescent="0.3">
      <c r="A20" s="57" t="s">
        <v>33</v>
      </c>
      <c r="B20" s="58" t="s">
        <v>99</v>
      </c>
    </row>
    <row r="21" spans="1:2" x14ac:dyDescent="0.3">
      <c r="A21" s="57" t="s">
        <v>34</v>
      </c>
      <c r="B21" s="58" t="s">
        <v>98</v>
      </c>
    </row>
    <row r="22" spans="1:2" ht="16.2" x14ac:dyDescent="0.3">
      <c r="A22" s="57" t="s">
        <v>100</v>
      </c>
      <c r="B22" s="58" t="s">
        <v>101</v>
      </c>
    </row>
    <row r="23" spans="1:2" ht="28.8" x14ac:dyDescent="0.3">
      <c r="A23" s="57" t="s">
        <v>102</v>
      </c>
      <c r="B23" s="58" t="s">
        <v>103</v>
      </c>
    </row>
    <row r="24" spans="1:2" ht="28.8" x14ac:dyDescent="0.3">
      <c r="A24" s="57" t="s">
        <v>35</v>
      </c>
      <c r="B24" s="58" t="s">
        <v>104</v>
      </c>
    </row>
    <row r="25" spans="1:2" ht="28.8" x14ac:dyDescent="0.3">
      <c r="A25" s="57" t="s">
        <v>36</v>
      </c>
      <c r="B25" s="58" t="s">
        <v>105</v>
      </c>
    </row>
    <row r="26" spans="1:2" ht="28.8" x14ac:dyDescent="0.3">
      <c r="A26" s="57" t="s">
        <v>37</v>
      </c>
      <c r="B26" s="58" t="s">
        <v>106</v>
      </c>
    </row>
    <row r="27" spans="1:2" ht="28.8" x14ac:dyDescent="0.3">
      <c r="A27" s="57" t="s">
        <v>38</v>
      </c>
      <c r="B27" s="58" t="s">
        <v>107</v>
      </c>
    </row>
    <row r="28" spans="1:2" ht="28.8" x14ac:dyDescent="0.3">
      <c r="A28" s="57" t="s">
        <v>39</v>
      </c>
      <c r="B28" s="58" t="s">
        <v>108</v>
      </c>
    </row>
    <row r="29" spans="1:2" ht="28.8" x14ac:dyDescent="0.3">
      <c r="A29" s="57" t="s">
        <v>40</v>
      </c>
      <c r="B29" s="58" t="s">
        <v>109</v>
      </c>
    </row>
    <row r="30" spans="1:2" ht="28.8" x14ac:dyDescent="0.3">
      <c r="A30" s="57" t="s">
        <v>41</v>
      </c>
      <c r="B30" s="58" t="s">
        <v>110</v>
      </c>
    </row>
    <row r="31" spans="1:2" ht="28.8" x14ac:dyDescent="0.3">
      <c r="A31" s="57" t="s">
        <v>42</v>
      </c>
      <c r="B31" s="58" t="s">
        <v>111</v>
      </c>
    </row>
    <row r="32" spans="1:2" ht="28.8" x14ac:dyDescent="0.3">
      <c r="A32" s="57" t="s">
        <v>43</v>
      </c>
      <c r="B32" s="58" t="s">
        <v>112</v>
      </c>
    </row>
    <row r="33" spans="1:2" ht="28.8" x14ac:dyDescent="0.3">
      <c r="A33" s="57" t="s">
        <v>44</v>
      </c>
      <c r="B33" s="58" t="s">
        <v>113</v>
      </c>
    </row>
    <row r="34" spans="1:2" x14ac:dyDescent="0.3">
      <c r="A34" s="57" t="s">
        <v>45</v>
      </c>
      <c r="B34" s="58" t="s">
        <v>114</v>
      </c>
    </row>
    <row r="35" spans="1:2" x14ac:dyDescent="0.3">
      <c r="A35" s="57" t="s">
        <v>46</v>
      </c>
      <c r="B35" s="58" t="s">
        <v>115</v>
      </c>
    </row>
    <row r="36" spans="1:2" x14ac:dyDescent="0.3">
      <c r="A36" s="57" t="s">
        <v>47</v>
      </c>
      <c r="B36" s="58" t="s">
        <v>116</v>
      </c>
    </row>
    <row r="37" spans="1:2" ht="28.8" x14ac:dyDescent="0.3">
      <c r="A37" s="57" t="s">
        <v>48</v>
      </c>
      <c r="B37" s="58" t="s">
        <v>117</v>
      </c>
    </row>
    <row r="38" spans="1:2" x14ac:dyDescent="0.3">
      <c r="A38" s="57" t="s">
        <v>118</v>
      </c>
      <c r="B38" s="58" t="s">
        <v>119</v>
      </c>
    </row>
    <row r="39" spans="1:2" x14ac:dyDescent="0.3">
      <c r="A39" s="60" t="s">
        <v>120</v>
      </c>
      <c r="B39" s="61" t="s">
        <v>121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3" width="17.77734375" style="1" customWidth="1"/>
    <col min="4" max="4" width="15.77734375" style="1" customWidth="1"/>
    <col min="5" max="6" width="17.77734375" style="1" customWidth="1"/>
    <col min="7" max="8" width="21.77734375" style="1" customWidth="1"/>
    <col min="9" max="9" width="24.77734375" style="1" customWidth="1"/>
    <col min="10" max="16384" width="11.5546875" style="1"/>
  </cols>
  <sheetData>
    <row r="1" spans="1:9" ht="49.95" customHeight="1" x14ac:dyDescent="0.25">
      <c r="A1" s="2" t="s">
        <v>18</v>
      </c>
      <c r="B1" s="2" t="s">
        <v>19</v>
      </c>
      <c r="C1" s="2" t="s">
        <v>20</v>
      </c>
      <c r="D1" s="2" t="s">
        <v>21</v>
      </c>
      <c r="E1" s="2" t="s">
        <v>22</v>
      </c>
      <c r="F1" s="2" t="s">
        <v>23</v>
      </c>
      <c r="G1" s="2" t="s">
        <v>49</v>
      </c>
      <c r="H1" s="2" t="s">
        <v>50</v>
      </c>
      <c r="I1" s="2" t="s">
        <v>51</v>
      </c>
    </row>
    <row r="2" spans="1:9" ht="15" customHeight="1" x14ac:dyDescent="0.3">
      <c r="A2" s="5">
        <v>11</v>
      </c>
      <c r="B2" s="5" t="s">
        <v>0</v>
      </c>
      <c r="C2" s="6">
        <v>1339.2043268360899</v>
      </c>
      <c r="D2" s="7">
        <f t="shared" ref="D2:D9" si="0">C2/$C$11</f>
        <v>0.32707168346666099</v>
      </c>
      <c r="E2" s="6">
        <v>37406</v>
      </c>
      <c r="F2" s="6">
        <v>2842</v>
      </c>
      <c r="G2" s="6">
        <f>(C2*10000)/E2</f>
        <v>358.01858708124092</v>
      </c>
      <c r="H2" s="6">
        <f>(C2*10000)/F2</f>
        <v>4712.1897495991898</v>
      </c>
      <c r="I2" s="6">
        <f>(C2*10000)/(E2+F2)</f>
        <v>332.73810545520018</v>
      </c>
    </row>
    <row r="3" spans="1:9" ht="15" customHeight="1" x14ac:dyDescent="0.3">
      <c r="A3" s="8">
        <v>12</v>
      </c>
      <c r="B3" s="8" t="s">
        <v>1</v>
      </c>
      <c r="C3" s="9">
        <v>493.29890402071402</v>
      </c>
      <c r="D3" s="10">
        <f t="shared" si="0"/>
        <v>0.12047758490408554</v>
      </c>
      <c r="E3" s="9">
        <v>359</v>
      </c>
      <c r="F3" s="9">
        <v>13098</v>
      </c>
      <c r="G3" s="9">
        <f t="shared" ref="G3:G9" si="1">(C3*10000)/E3</f>
        <v>13740.916546537996</v>
      </c>
      <c r="H3" s="9">
        <f t="shared" ref="H3:H9" si="2">(C3*10000)/F3</f>
        <v>376.62154834380362</v>
      </c>
      <c r="I3" s="9">
        <f t="shared" ref="I3:I9" si="3">(C3*10000)/(E3+F3)</f>
        <v>366.57420228930221</v>
      </c>
    </row>
    <row r="4" spans="1:9" ht="15" customHeight="1" x14ac:dyDescent="0.3">
      <c r="A4" s="8">
        <v>13</v>
      </c>
      <c r="B4" s="8" t="s">
        <v>2</v>
      </c>
      <c r="C4" s="9">
        <v>394.54031339907505</v>
      </c>
      <c r="D4" s="10">
        <f t="shared" si="0"/>
        <v>9.6357935763071598E-2</v>
      </c>
      <c r="E4" s="9">
        <v>7825</v>
      </c>
      <c r="F4" s="9">
        <v>5970</v>
      </c>
      <c r="G4" s="9">
        <f t="shared" si="1"/>
        <v>504.20487335345058</v>
      </c>
      <c r="H4" s="9">
        <f t="shared" si="2"/>
        <v>660.87154673211899</v>
      </c>
      <c r="I4" s="9">
        <f t="shared" si="3"/>
        <v>286.00240188407037</v>
      </c>
    </row>
    <row r="5" spans="1:9" ht="15" customHeight="1" x14ac:dyDescent="0.3">
      <c r="A5" s="8">
        <v>14</v>
      </c>
      <c r="B5" s="8" t="s">
        <v>3</v>
      </c>
      <c r="C5" s="9">
        <v>958.42494250510299</v>
      </c>
      <c r="D5" s="10">
        <f t="shared" si="0"/>
        <v>0.23407455691408394</v>
      </c>
      <c r="E5" s="9">
        <v>23236</v>
      </c>
      <c r="F5" s="9">
        <v>12590</v>
      </c>
      <c r="G5" s="9">
        <f t="shared" si="1"/>
        <v>412.47415325576821</v>
      </c>
      <c r="H5" s="9">
        <f t="shared" si="2"/>
        <v>761.25888999611038</v>
      </c>
      <c r="I5" s="9">
        <f t="shared" si="3"/>
        <v>267.52217453946935</v>
      </c>
    </row>
    <row r="6" spans="1:9" ht="15" customHeight="1" x14ac:dyDescent="0.3">
      <c r="A6" s="8">
        <v>15</v>
      </c>
      <c r="B6" s="8" t="s">
        <v>4</v>
      </c>
      <c r="C6" s="9">
        <v>380.65965185131199</v>
      </c>
      <c r="D6" s="10">
        <f t="shared" si="0"/>
        <v>9.2967884484799798E-2</v>
      </c>
      <c r="E6" s="9">
        <v>621</v>
      </c>
      <c r="F6" s="9">
        <v>6336</v>
      </c>
      <c r="G6" s="9">
        <f t="shared" si="1"/>
        <v>6129.7850539663768</v>
      </c>
      <c r="H6" s="9">
        <f t="shared" si="2"/>
        <v>600.78859193704545</v>
      </c>
      <c r="I6" s="9">
        <f t="shared" si="3"/>
        <v>547.16063224279424</v>
      </c>
    </row>
    <row r="7" spans="1:9" ht="15" customHeight="1" x14ac:dyDescent="0.3">
      <c r="A7" s="8">
        <v>16</v>
      </c>
      <c r="B7" s="8" t="s">
        <v>5</v>
      </c>
      <c r="C7" s="9">
        <v>128.95800801100199</v>
      </c>
      <c r="D7" s="10">
        <f t="shared" si="0"/>
        <v>3.1495203481244391E-2</v>
      </c>
      <c r="E7" s="9">
        <v>156</v>
      </c>
      <c r="F7" s="9">
        <v>94</v>
      </c>
      <c r="G7" s="9">
        <f t="shared" si="1"/>
        <v>8266.5389750642316</v>
      </c>
      <c r="H7" s="9">
        <f t="shared" si="2"/>
        <v>13718.937022447022</v>
      </c>
      <c r="I7" s="9">
        <f t="shared" si="3"/>
        <v>5158.3203204400797</v>
      </c>
    </row>
    <row r="8" spans="1:9" ht="15" customHeight="1" x14ac:dyDescent="0.3">
      <c r="A8" s="8">
        <v>17</v>
      </c>
      <c r="B8" s="8" t="s">
        <v>6</v>
      </c>
      <c r="C8" s="9">
        <v>12.5643332774988</v>
      </c>
      <c r="D8" s="10">
        <f t="shared" si="0"/>
        <v>3.0685665767048345E-3</v>
      </c>
      <c r="E8" s="9">
        <v>4</v>
      </c>
      <c r="F8" s="9">
        <v>8</v>
      </c>
      <c r="G8" s="9">
        <f t="shared" si="1"/>
        <v>31410.833193746999</v>
      </c>
      <c r="H8" s="9">
        <f t="shared" si="2"/>
        <v>15705.4165968735</v>
      </c>
      <c r="I8" s="9">
        <f t="shared" si="3"/>
        <v>10470.277731249</v>
      </c>
    </row>
    <row r="9" spans="1:9" ht="15" customHeight="1" x14ac:dyDescent="0.3">
      <c r="A9" s="8">
        <v>18</v>
      </c>
      <c r="B9" s="8" t="s">
        <v>7</v>
      </c>
      <c r="C9" s="9">
        <v>386.87801196296999</v>
      </c>
      <c r="D9" s="10">
        <f t="shared" si="0"/>
        <v>9.4486584409348984E-2</v>
      </c>
      <c r="E9" s="9">
        <v>269</v>
      </c>
      <c r="F9" s="9">
        <v>355</v>
      </c>
      <c r="G9" s="9">
        <f t="shared" si="1"/>
        <v>14382.082229106691</v>
      </c>
      <c r="H9" s="9">
        <f t="shared" si="2"/>
        <v>10897.972167970986</v>
      </c>
      <c r="I9" s="9">
        <f t="shared" si="3"/>
        <v>6199.9681404322109</v>
      </c>
    </row>
    <row r="10" spans="1:9" ht="15" customHeight="1" x14ac:dyDescent="0.3">
      <c r="A10" s="8">
        <v>19</v>
      </c>
      <c r="B10" s="8" t="s">
        <v>8</v>
      </c>
      <c r="C10" s="13" t="s">
        <v>52</v>
      </c>
      <c r="D10" s="13" t="s">
        <v>52</v>
      </c>
      <c r="E10" s="13" t="s">
        <v>52</v>
      </c>
      <c r="F10" s="13" t="s">
        <v>52</v>
      </c>
      <c r="G10" s="13" t="s">
        <v>52</v>
      </c>
      <c r="H10" s="13" t="s">
        <v>52</v>
      </c>
      <c r="I10" s="13" t="s">
        <v>52</v>
      </c>
    </row>
    <row r="11" spans="1:9" ht="15" customHeight="1" x14ac:dyDescent="0.25">
      <c r="A11" s="71"/>
      <c r="B11" s="71"/>
      <c r="C11" s="11">
        <f>SUM(C2:C10)</f>
        <v>4094.5284918637644</v>
      </c>
      <c r="D11" s="12"/>
      <c r="E11" s="11">
        <f>SUM(E2:E10)</f>
        <v>69876</v>
      </c>
      <c r="F11" s="11">
        <f>SUM(F2:F10)</f>
        <v>41293</v>
      </c>
      <c r="G11" s="11">
        <f>(C11*10000)/E11</f>
        <v>585.97064684065549</v>
      </c>
      <c r="H11" s="11">
        <f>(C11*10000)/F11</f>
        <v>991.57932140163325</v>
      </c>
      <c r="I11" s="11">
        <f>(C11*10000)/(E11+F11)</f>
        <v>368.31567180272953</v>
      </c>
    </row>
    <row r="12" spans="1:9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3" width="17.77734375" style="1" customWidth="1"/>
    <col min="4" max="4" width="15.77734375" style="1" customWidth="1"/>
    <col min="5" max="6" width="17.77734375" style="1" customWidth="1"/>
    <col min="7" max="8" width="21.77734375" style="1" customWidth="1"/>
    <col min="9" max="9" width="24.77734375" style="1" customWidth="1"/>
    <col min="10" max="16384" width="11.5546875" style="1"/>
  </cols>
  <sheetData>
    <row r="1" spans="1:9" ht="49.95" customHeight="1" x14ac:dyDescent="0.25">
      <c r="A1" s="2" t="s">
        <v>25</v>
      </c>
      <c r="B1" s="2" t="s">
        <v>26</v>
      </c>
      <c r="C1" s="2" t="s">
        <v>20</v>
      </c>
      <c r="D1" s="2" t="s">
        <v>21</v>
      </c>
      <c r="E1" s="2" t="s">
        <v>22</v>
      </c>
      <c r="F1" s="2" t="s">
        <v>23</v>
      </c>
      <c r="G1" s="2" t="s">
        <v>49</v>
      </c>
      <c r="H1" s="2" t="s">
        <v>50</v>
      </c>
      <c r="I1" s="2" t="s">
        <v>51</v>
      </c>
    </row>
    <row r="2" spans="1:9" ht="15" customHeight="1" x14ac:dyDescent="0.3">
      <c r="A2" s="5">
        <v>11</v>
      </c>
      <c r="B2" s="5" t="s">
        <v>9</v>
      </c>
      <c r="C2" s="14" t="s">
        <v>52</v>
      </c>
      <c r="D2" s="14" t="s">
        <v>52</v>
      </c>
      <c r="E2" s="14" t="s">
        <v>52</v>
      </c>
      <c r="F2" s="14" t="s">
        <v>52</v>
      </c>
      <c r="G2" s="14" t="s">
        <v>52</v>
      </c>
      <c r="H2" s="14" t="s">
        <v>52</v>
      </c>
      <c r="I2" s="14" t="s">
        <v>52</v>
      </c>
    </row>
    <row r="3" spans="1:9" ht="15" customHeight="1" x14ac:dyDescent="0.3">
      <c r="A3" s="8">
        <v>12</v>
      </c>
      <c r="B3" s="8" t="s">
        <v>10</v>
      </c>
      <c r="C3" s="13" t="s">
        <v>52</v>
      </c>
      <c r="D3" s="13" t="s">
        <v>52</v>
      </c>
      <c r="E3" s="13" t="s">
        <v>52</v>
      </c>
      <c r="F3" s="13" t="s">
        <v>52</v>
      </c>
      <c r="G3" s="13" t="s">
        <v>52</v>
      </c>
      <c r="H3" s="13" t="s">
        <v>52</v>
      </c>
      <c r="I3" s="13" t="s">
        <v>52</v>
      </c>
    </row>
    <row r="4" spans="1:9" ht="15" customHeight="1" x14ac:dyDescent="0.3">
      <c r="A4" s="8">
        <v>13</v>
      </c>
      <c r="B4" s="8" t="s">
        <v>11</v>
      </c>
      <c r="C4" s="9">
        <v>1063.75957109155</v>
      </c>
      <c r="D4" s="10">
        <f>C4/$C$11</f>
        <v>0.2598002610570051</v>
      </c>
      <c r="E4" s="9">
        <v>24343</v>
      </c>
      <c r="F4" s="9">
        <v>20755</v>
      </c>
      <c r="G4" s="9">
        <f t="shared" ref="G4:G10" si="0">(C4*10000)/E4</f>
        <v>436.98786965104961</v>
      </c>
      <c r="H4" s="9">
        <f t="shared" ref="H4:H10" si="1">(C4*10000)/F4</f>
        <v>512.53171336620096</v>
      </c>
      <c r="I4" s="9">
        <f t="shared" ref="I4:I10" si="2">(C4*10000)/(E4+F4)</f>
        <v>235.87732739623709</v>
      </c>
    </row>
    <row r="5" spans="1:9" ht="15" customHeight="1" x14ac:dyDescent="0.3">
      <c r="A5" s="8">
        <v>21</v>
      </c>
      <c r="B5" s="8" t="s">
        <v>12</v>
      </c>
      <c r="C5" s="13" t="s">
        <v>52</v>
      </c>
      <c r="D5" s="13" t="s">
        <v>52</v>
      </c>
      <c r="E5" s="13" t="s">
        <v>52</v>
      </c>
      <c r="F5" s="13" t="s">
        <v>52</v>
      </c>
      <c r="G5" s="13" t="s">
        <v>52</v>
      </c>
      <c r="H5" s="13" t="s">
        <v>52</v>
      </c>
      <c r="I5" s="13" t="s">
        <v>52</v>
      </c>
    </row>
    <row r="6" spans="1:9" ht="15" customHeight="1" x14ac:dyDescent="0.3">
      <c r="A6" s="8">
        <v>22</v>
      </c>
      <c r="B6" s="8" t="s">
        <v>13</v>
      </c>
      <c r="C6" s="9">
        <v>434.79931449343098</v>
      </c>
      <c r="D6" s="10">
        <f>C6/$C$11</f>
        <v>0.10619032578657618</v>
      </c>
      <c r="E6" s="9">
        <v>9200</v>
      </c>
      <c r="F6" s="9">
        <v>2782</v>
      </c>
      <c r="G6" s="9">
        <f t="shared" si="0"/>
        <v>472.60795053633802</v>
      </c>
      <c r="H6" s="9">
        <f t="shared" si="1"/>
        <v>1562.9019212560422</v>
      </c>
      <c r="I6" s="9">
        <f t="shared" si="2"/>
        <v>362.87707769440073</v>
      </c>
    </row>
    <row r="7" spans="1:9" ht="15" customHeight="1" x14ac:dyDescent="0.3">
      <c r="A7" s="8">
        <v>23</v>
      </c>
      <c r="B7" s="8" t="s">
        <v>14</v>
      </c>
      <c r="C7" s="9">
        <v>309.907188560657</v>
      </c>
      <c r="D7" s="10">
        <f>C7/$C$11</f>
        <v>7.568812603855947E-2</v>
      </c>
      <c r="E7" s="9">
        <v>4990</v>
      </c>
      <c r="F7" s="9">
        <v>1517</v>
      </c>
      <c r="G7" s="9">
        <f t="shared" si="0"/>
        <v>621.05649010151706</v>
      </c>
      <c r="H7" s="9">
        <f t="shared" si="1"/>
        <v>2042.8951124631312</v>
      </c>
      <c r="I7" s="9">
        <f t="shared" si="2"/>
        <v>476.26738675373753</v>
      </c>
    </row>
    <row r="8" spans="1:9" ht="15" customHeight="1" x14ac:dyDescent="0.3">
      <c r="A8" s="8">
        <v>31</v>
      </c>
      <c r="B8" s="8" t="s">
        <v>15</v>
      </c>
      <c r="C8" s="9">
        <v>133.67315523769798</v>
      </c>
      <c r="D8" s="10">
        <f>C8/$C$11</f>
        <v>3.2646776180290361E-2</v>
      </c>
      <c r="E8" s="9">
        <v>2354</v>
      </c>
      <c r="F8" s="9">
        <v>1648</v>
      </c>
      <c r="G8" s="9">
        <f t="shared" si="0"/>
        <v>567.8553748415377</v>
      </c>
      <c r="H8" s="9">
        <f t="shared" si="1"/>
        <v>811.12351479185668</v>
      </c>
      <c r="I8" s="9">
        <f t="shared" si="2"/>
        <v>334.01588015416786</v>
      </c>
    </row>
    <row r="9" spans="1:9" ht="15" customHeight="1" x14ac:dyDescent="0.3">
      <c r="A9" s="8">
        <v>32</v>
      </c>
      <c r="B9" s="8" t="s">
        <v>16</v>
      </c>
      <c r="C9" s="9">
        <v>369.147634813933</v>
      </c>
      <c r="D9" s="10">
        <f>C9/$C$11</f>
        <v>9.015632338313595E-2</v>
      </c>
      <c r="E9" s="9">
        <v>7001</v>
      </c>
      <c r="F9" s="9">
        <v>2922</v>
      </c>
      <c r="G9" s="9">
        <f t="shared" si="0"/>
        <v>527.27843852868591</v>
      </c>
      <c r="H9" s="9">
        <f t="shared" si="1"/>
        <v>1263.3389281790999</v>
      </c>
      <c r="I9" s="9">
        <f t="shared" si="2"/>
        <v>372.01212820108128</v>
      </c>
    </row>
    <row r="10" spans="1:9" ht="15" customHeight="1" x14ac:dyDescent="0.3">
      <c r="A10" s="8">
        <v>33</v>
      </c>
      <c r="B10" s="8" t="s">
        <v>17</v>
      </c>
      <c r="C10" s="9">
        <v>1783.2416276664901</v>
      </c>
      <c r="D10" s="10">
        <f>C10/$C$11</f>
        <v>0.43551818755443295</v>
      </c>
      <c r="E10" s="9">
        <v>21988</v>
      </c>
      <c r="F10" s="9">
        <v>11669</v>
      </c>
      <c r="G10" s="9">
        <f t="shared" si="0"/>
        <v>811.00674352669193</v>
      </c>
      <c r="H10" s="9">
        <f t="shared" si="1"/>
        <v>1528.1871862768789</v>
      </c>
      <c r="I10" s="9">
        <f t="shared" si="2"/>
        <v>529.82785978146899</v>
      </c>
    </row>
    <row r="11" spans="1:9" ht="15" customHeight="1" x14ac:dyDescent="0.25">
      <c r="A11" s="71"/>
      <c r="B11" s="71"/>
      <c r="C11" s="11">
        <f>SUM(C2:C10)</f>
        <v>4094.528491863759</v>
      </c>
      <c r="D11" s="12"/>
      <c r="E11" s="11">
        <f>SUM(E2:E10)</f>
        <v>69876</v>
      </c>
      <c r="F11" s="11">
        <f>SUM(F2:F10)</f>
        <v>41293</v>
      </c>
      <c r="G11" s="11">
        <f>(C11*10000)/E11</f>
        <v>585.97064684065469</v>
      </c>
      <c r="H11" s="11">
        <f>(C11*10000)/F11</f>
        <v>991.579321401632</v>
      </c>
      <c r="I11" s="11">
        <f>(C11*10000)/(E11+F11)</f>
        <v>368.31567180272907</v>
      </c>
    </row>
    <row r="12" spans="1:9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4" width="26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18</v>
      </c>
      <c r="B1" s="2" t="s">
        <v>19</v>
      </c>
      <c r="C1" s="2" t="s">
        <v>27</v>
      </c>
      <c r="D1" s="2" t="s">
        <v>28</v>
      </c>
      <c r="E1" s="2" t="s">
        <v>29</v>
      </c>
      <c r="F1" s="2" t="s">
        <v>30</v>
      </c>
      <c r="G1" s="2" t="s">
        <v>31</v>
      </c>
      <c r="H1" s="2" t="s">
        <v>32</v>
      </c>
      <c r="I1" s="2" t="s">
        <v>33</v>
      </c>
      <c r="J1" s="2" t="s">
        <v>34</v>
      </c>
    </row>
    <row r="2" spans="1:10" ht="15" customHeight="1" x14ac:dyDescent="0.3">
      <c r="A2" s="5">
        <v>11</v>
      </c>
      <c r="B2" s="5" t="s">
        <v>0</v>
      </c>
      <c r="C2" s="15">
        <v>122.33427024447799</v>
      </c>
      <c r="D2" s="15">
        <v>212.249355250468</v>
      </c>
      <c r="E2" s="15">
        <v>1126.9549715856219</v>
      </c>
      <c r="F2" s="15">
        <v>89.915085005990008</v>
      </c>
      <c r="G2" s="15">
        <v>122.33427024447799</v>
      </c>
      <c r="H2" s="16">
        <f>E2/SUM($E2:$G2)</f>
        <v>0.84151085013896765</v>
      </c>
      <c r="I2" s="16">
        <f t="shared" ref="I2:J2" si="0">F2/SUM($E2:$G2)</f>
        <v>6.7140676896121645E-2</v>
      </c>
      <c r="J2" s="16">
        <f t="shared" si="0"/>
        <v>9.1348472964910707E-2</v>
      </c>
    </row>
    <row r="3" spans="1:10" ht="15" customHeight="1" x14ac:dyDescent="0.3">
      <c r="A3" s="8">
        <v>12</v>
      </c>
      <c r="B3" s="8" t="s">
        <v>1</v>
      </c>
      <c r="C3" s="17">
        <v>198.23687293485</v>
      </c>
      <c r="D3" s="17">
        <v>230.17433670993802</v>
      </c>
      <c r="E3" s="17">
        <v>263.124567310776</v>
      </c>
      <c r="F3" s="17">
        <v>31.93746377508802</v>
      </c>
      <c r="G3" s="17">
        <v>198.23687293485</v>
      </c>
      <c r="H3" s="18">
        <f t="shared" ref="H3:H11" si="1">E3/SUM($E3:$G3)</f>
        <v>0.53339783479374447</v>
      </c>
      <c r="I3" s="18">
        <f t="shared" ref="I3:I11" si="2">F3/SUM($E3:$G3)</f>
        <v>6.4742620579077828E-2</v>
      </c>
      <c r="J3" s="18">
        <f t="shared" ref="J3:J11" si="3">G3/SUM($E3:$G3)</f>
        <v>0.40185954462717777</v>
      </c>
    </row>
    <row r="4" spans="1:10" ht="15" customHeight="1" x14ac:dyDescent="0.3">
      <c r="A4" s="8">
        <v>13</v>
      </c>
      <c r="B4" s="8" t="s">
        <v>2</v>
      </c>
      <c r="C4" s="17">
        <v>52.802155283921095</v>
      </c>
      <c r="D4" s="17">
        <v>87.728871061208991</v>
      </c>
      <c r="E4" s="17">
        <v>306.81144233786608</v>
      </c>
      <c r="F4" s="17">
        <v>34.926715777287896</v>
      </c>
      <c r="G4" s="17">
        <v>52.802155283921095</v>
      </c>
      <c r="H4" s="18">
        <f t="shared" si="1"/>
        <v>0.7776428210709313</v>
      </c>
      <c r="I4" s="18">
        <f t="shared" si="2"/>
        <v>8.8525087528786295E-2</v>
      </c>
      <c r="J4" s="18">
        <f t="shared" si="3"/>
        <v>0.13383209140028246</v>
      </c>
    </row>
    <row r="5" spans="1:10" ht="15" customHeight="1" x14ac:dyDescent="0.3">
      <c r="A5" s="8">
        <v>14</v>
      </c>
      <c r="B5" s="8" t="s">
        <v>3</v>
      </c>
      <c r="C5" s="17">
        <v>52.345585395016798</v>
      </c>
      <c r="D5" s="17">
        <v>124.717454077197</v>
      </c>
      <c r="E5" s="17">
        <v>833.70748842790601</v>
      </c>
      <c r="F5" s="17">
        <v>72.371868682180207</v>
      </c>
      <c r="G5" s="17">
        <v>52.345585395016798</v>
      </c>
      <c r="H5" s="18">
        <f t="shared" si="1"/>
        <v>0.86987248709198428</v>
      </c>
      <c r="I5" s="18">
        <f t="shared" si="2"/>
        <v>7.5511253383094085E-2</v>
      </c>
      <c r="J5" s="18">
        <f t="shared" si="3"/>
        <v>5.4616259524921634E-2</v>
      </c>
    </row>
    <row r="6" spans="1:10" ht="15" customHeight="1" x14ac:dyDescent="0.3">
      <c r="A6" s="8">
        <v>15</v>
      </c>
      <c r="B6" s="8" t="s">
        <v>4</v>
      </c>
      <c r="C6" s="13" t="s">
        <v>52</v>
      </c>
      <c r="D6" s="13" t="s">
        <v>52</v>
      </c>
      <c r="E6" s="17">
        <v>380.65965185131199</v>
      </c>
      <c r="F6" s="13" t="s">
        <v>52</v>
      </c>
      <c r="G6" s="13" t="s">
        <v>52</v>
      </c>
      <c r="H6" s="13" t="s">
        <v>52</v>
      </c>
      <c r="I6" s="13" t="s">
        <v>52</v>
      </c>
      <c r="J6" s="13" t="s">
        <v>52</v>
      </c>
    </row>
    <row r="7" spans="1:10" ht="15" customHeight="1" x14ac:dyDescent="0.3">
      <c r="A7" s="8">
        <v>16</v>
      </c>
      <c r="B7" s="8" t="s">
        <v>5</v>
      </c>
      <c r="C7" s="13" t="s">
        <v>52</v>
      </c>
      <c r="D7" s="13" t="s">
        <v>52</v>
      </c>
      <c r="E7" s="17">
        <v>128.95800801100199</v>
      </c>
      <c r="F7" s="13" t="s">
        <v>52</v>
      </c>
      <c r="G7" s="13" t="s">
        <v>52</v>
      </c>
      <c r="H7" s="13" t="s">
        <v>52</v>
      </c>
      <c r="I7" s="13" t="s">
        <v>52</v>
      </c>
      <c r="J7" s="13" t="s">
        <v>52</v>
      </c>
    </row>
    <row r="8" spans="1:10" ht="15" customHeight="1" x14ac:dyDescent="0.3">
      <c r="A8" s="8">
        <v>17</v>
      </c>
      <c r="B8" s="8" t="s">
        <v>6</v>
      </c>
      <c r="C8" s="13" t="s">
        <v>52</v>
      </c>
      <c r="D8" s="13" t="s">
        <v>52</v>
      </c>
      <c r="E8" s="17">
        <v>12.5643332774988</v>
      </c>
      <c r="F8" s="13" t="s">
        <v>52</v>
      </c>
      <c r="G8" s="13" t="s">
        <v>52</v>
      </c>
      <c r="H8" s="13" t="s">
        <v>52</v>
      </c>
      <c r="I8" s="13" t="s">
        <v>52</v>
      </c>
      <c r="J8" s="13" t="s">
        <v>52</v>
      </c>
    </row>
    <row r="9" spans="1:10" ht="15" customHeight="1" x14ac:dyDescent="0.3">
      <c r="A9" s="8">
        <v>18</v>
      </c>
      <c r="B9" s="8" t="s">
        <v>7</v>
      </c>
      <c r="C9" s="13" t="s">
        <v>52</v>
      </c>
      <c r="D9" s="13" t="s">
        <v>52</v>
      </c>
      <c r="E9" s="17">
        <v>386.87801196296999</v>
      </c>
      <c r="F9" s="13" t="s">
        <v>52</v>
      </c>
      <c r="G9" s="13" t="s">
        <v>52</v>
      </c>
      <c r="H9" s="13" t="s">
        <v>52</v>
      </c>
      <c r="I9" s="13" t="s">
        <v>52</v>
      </c>
      <c r="J9" s="13" t="s">
        <v>52</v>
      </c>
    </row>
    <row r="10" spans="1:10" ht="15" customHeight="1" x14ac:dyDescent="0.3">
      <c r="A10" s="8">
        <v>19</v>
      </c>
      <c r="B10" s="8" t="s">
        <v>8</v>
      </c>
      <c r="C10" s="13" t="s">
        <v>52</v>
      </c>
      <c r="D10" s="13" t="s">
        <v>52</v>
      </c>
      <c r="E10" s="13" t="s">
        <v>52</v>
      </c>
      <c r="F10" s="13" t="s">
        <v>52</v>
      </c>
      <c r="G10" s="13" t="s">
        <v>52</v>
      </c>
      <c r="H10" s="13" t="s">
        <v>52</v>
      </c>
      <c r="I10" s="13" t="s">
        <v>52</v>
      </c>
      <c r="J10" s="13" t="s">
        <v>52</v>
      </c>
    </row>
    <row r="11" spans="1:10" ht="15" customHeight="1" x14ac:dyDescent="0.25">
      <c r="A11" s="71"/>
      <c r="B11" s="71"/>
      <c r="C11" s="11">
        <f>SUM(C2:C10)</f>
        <v>425.71888385826583</v>
      </c>
      <c r="D11" s="11">
        <f t="shared" ref="D11:G11" si="4">SUM(D2:D10)</f>
        <v>654.87001709881201</v>
      </c>
      <c r="E11" s="11">
        <f t="shared" si="4"/>
        <v>3439.6584747649531</v>
      </c>
      <c r="F11" s="11">
        <f t="shared" si="4"/>
        <v>229.15113324054613</v>
      </c>
      <c r="G11" s="11">
        <f t="shared" si="4"/>
        <v>425.71888385826583</v>
      </c>
      <c r="H11" s="19">
        <f t="shared" si="1"/>
        <v>0.84006216627870489</v>
      </c>
      <c r="I11" s="19">
        <f t="shared" si="2"/>
        <v>5.5965206664428439E-2</v>
      </c>
      <c r="J11" s="19">
        <f t="shared" si="3"/>
        <v>0.10397262705686662</v>
      </c>
    </row>
    <row r="12" spans="1:10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4" width="26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25</v>
      </c>
      <c r="B1" s="2" t="s">
        <v>26</v>
      </c>
      <c r="C1" s="2" t="s">
        <v>27</v>
      </c>
      <c r="D1" s="2" t="s">
        <v>28</v>
      </c>
      <c r="E1" s="2" t="s">
        <v>29</v>
      </c>
      <c r="F1" s="2" t="s">
        <v>30</v>
      </c>
      <c r="G1" s="2" t="s">
        <v>31</v>
      </c>
      <c r="H1" s="2" t="s">
        <v>32</v>
      </c>
      <c r="I1" s="2" t="s">
        <v>33</v>
      </c>
      <c r="J1" s="2" t="s">
        <v>34</v>
      </c>
    </row>
    <row r="2" spans="1:10" ht="15" customHeight="1" x14ac:dyDescent="0.3">
      <c r="A2" s="5">
        <v>11</v>
      </c>
      <c r="B2" s="5" t="s">
        <v>9</v>
      </c>
      <c r="C2" s="14" t="s">
        <v>52</v>
      </c>
      <c r="D2" s="14" t="s">
        <v>52</v>
      </c>
      <c r="E2" s="14" t="s">
        <v>52</v>
      </c>
      <c r="F2" s="14" t="s">
        <v>52</v>
      </c>
      <c r="G2" s="14" t="s">
        <v>52</v>
      </c>
      <c r="H2" s="14" t="s">
        <v>52</v>
      </c>
      <c r="I2" s="14" t="s">
        <v>52</v>
      </c>
      <c r="J2" s="14" t="s">
        <v>52</v>
      </c>
    </row>
    <row r="3" spans="1:10" ht="15" customHeight="1" x14ac:dyDescent="0.3">
      <c r="A3" s="8">
        <v>12</v>
      </c>
      <c r="B3" s="8" t="s">
        <v>10</v>
      </c>
      <c r="C3" s="13" t="s">
        <v>52</v>
      </c>
      <c r="D3" s="13" t="s">
        <v>52</v>
      </c>
      <c r="E3" s="13" t="s">
        <v>52</v>
      </c>
      <c r="F3" s="13" t="s">
        <v>52</v>
      </c>
      <c r="G3" s="13" t="s">
        <v>52</v>
      </c>
      <c r="H3" s="13" t="s">
        <v>52</v>
      </c>
      <c r="I3" s="13" t="s">
        <v>52</v>
      </c>
      <c r="J3" s="13" t="s">
        <v>52</v>
      </c>
    </row>
    <row r="4" spans="1:10" ht="15" customHeight="1" x14ac:dyDescent="0.3">
      <c r="A4" s="8">
        <v>13</v>
      </c>
      <c r="B4" s="8" t="s">
        <v>11</v>
      </c>
      <c r="C4" s="17">
        <v>107.227103786238</v>
      </c>
      <c r="D4" s="17">
        <v>156.85485155818799</v>
      </c>
      <c r="E4" s="17">
        <v>906.90471953336203</v>
      </c>
      <c r="F4" s="17">
        <v>49.627747771949984</v>
      </c>
      <c r="G4" s="17">
        <v>107.227103786238</v>
      </c>
      <c r="H4" s="18">
        <f t="shared" ref="H4:H11" si="0">E4/SUM($E4:$G4)</f>
        <v>0.85254670714996683</v>
      </c>
      <c r="I4" s="18">
        <f t="shared" ref="I4:I11" si="1">F4/SUM($E4:$G4)</f>
        <v>4.6653162162410181E-2</v>
      </c>
      <c r="J4" s="18">
        <f t="shared" ref="J4:J11" si="2">G4/SUM($E4:$G4)</f>
        <v>0.10080013068762297</v>
      </c>
    </row>
    <row r="5" spans="1:10" ht="15" customHeight="1" x14ac:dyDescent="0.3">
      <c r="A5" s="8">
        <v>21</v>
      </c>
      <c r="B5" s="8" t="s">
        <v>12</v>
      </c>
      <c r="C5" s="13" t="s">
        <v>52</v>
      </c>
      <c r="D5" s="13" t="s">
        <v>52</v>
      </c>
      <c r="E5" s="13" t="s">
        <v>52</v>
      </c>
      <c r="F5" s="13" t="s">
        <v>52</v>
      </c>
      <c r="G5" s="13" t="s">
        <v>52</v>
      </c>
      <c r="H5" s="13" t="s">
        <v>52</v>
      </c>
      <c r="I5" s="13" t="s">
        <v>52</v>
      </c>
      <c r="J5" s="13" t="s">
        <v>52</v>
      </c>
    </row>
    <row r="6" spans="1:10" ht="15" customHeight="1" x14ac:dyDescent="0.3">
      <c r="A6" s="8">
        <v>22</v>
      </c>
      <c r="B6" s="8" t="s">
        <v>13</v>
      </c>
      <c r="C6" s="17">
        <v>37.327131297853796</v>
      </c>
      <c r="D6" s="17">
        <v>56.462421427588396</v>
      </c>
      <c r="E6" s="17">
        <v>378.33689306584256</v>
      </c>
      <c r="F6" s="17">
        <v>19.135290129734599</v>
      </c>
      <c r="G6" s="17">
        <v>37.327131297853796</v>
      </c>
      <c r="H6" s="18">
        <f t="shared" si="0"/>
        <v>0.87014142031624242</v>
      </c>
      <c r="I6" s="18">
        <f t="shared" si="1"/>
        <v>4.4009476307543031E-2</v>
      </c>
      <c r="J6" s="18">
        <f t="shared" si="2"/>
        <v>8.5849103376214597E-2</v>
      </c>
    </row>
    <row r="7" spans="1:10" ht="15" customHeight="1" x14ac:dyDescent="0.3">
      <c r="A7" s="8">
        <v>23</v>
      </c>
      <c r="B7" s="8" t="s">
        <v>14</v>
      </c>
      <c r="C7" s="17">
        <v>19.2261743609407</v>
      </c>
      <c r="D7" s="17">
        <v>38.198863685586403</v>
      </c>
      <c r="E7" s="17">
        <v>271.70832487507062</v>
      </c>
      <c r="F7" s="17">
        <v>18.972689324645703</v>
      </c>
      <c r="G7" s="17">
        <v>19.2261743609407</v>
      </c>
      <c r="H7" s="18">
        <f t="shared" si="0"/>
        <v>0.87674095633922378</v>
      </c>
      <c r="I7" s="18">
        <f t="shared" si="1"/>
        <v>6.122055255563149E-2</v>
      </c>
      <c r="J7" s="18">
        <f t="shared" si="2"/>
        <v>6.2038491105144623E-2</v>
      </c>
    </row>
    <row r="8" spans="1:10" ht="15" customHeight="1" x14ac:dyDescent="0.3">
      <c r="A8" s="8">
        <v>31</v>
      </c>
      <c r="B8" s="8" t="s">
        <v>15</v>
      </c>
      <c r="C8" s="17">
        <v>7.8354410352716499</v>
      </c>
      <c r="D8" s="17">
        <v>12.4467299893705</v>
      </c>
      <c r="E8" s="17">
        <v>121.22642524832749</v>
      </c>
      <c r="F8" s="17">
        <v>4.6112889540988498</v>
      </c>
      <c r="G8" s="17">
        <v>7.8354410352716499</v>
      </c>
      <c r="H8" s="18">
        <f t="shared" si="0"/>
        <v>0.90688683926673475</v>
      </c>
      <c r="I8" s="18">
        <f t="shared" si="1"/>
        <v>3.4496746529989832E-2</v>
      </c>
      <c r="J8" s="18">
        <f t="shared" si="2"/>
        <v>5.8616414203275492E-2</v>
      </c>
    </row>
    <row r="9" spans="1:10" ht="15" customHeight="1" x14ac:dyDescent="0.3">
      <c r="A9" s="8">
        <v>32</v>
      </c>
      <c r="B9" s="8" t="s">
        <v>16</v>
      </c>
      <c r="C9" s="17">
        <v>36.474231737703995</v>
      </c>
      <c r="D9" s="17">
        <v>57.293218755796403</v>
      </c>
      <c r="E9" s="17">
        <v>311.85441605813662</v>
      </c>
      <c r="F9" s="17">
        <v>20.818987018092407</v>
      </c>
      <c r="G9" s="17">
        <v>36.474231737703995</v>
      </c>
      <c r="H9" s="18">
        <f t="shared" si="0"/>
        <v>0.84479592078471599</v>
      </c>
      <c r="I9" s="18">
        <f t="shared" si="1"/>
        <v>5.6397454716420201E-2</v>
      </c>
      <c r="J9" s="18">
        <f t="shared" si="2"/>
        <v>9.8806624498863849E-2</v>
      </c>
    </row>
    <row r="10" spans="1:10" ht="15" customHeight="1" x14ac:dyDescent="0.3">
      <c r="A10" s="8">
        <v>33</v>
      </c>
      <c r="B10" s="8" t="s">
        <v>17</v>
      </c>
      <c r="C10" s="17">
        <v>217.62880164025799</v>
      </c>
      <c r="D10" s="17">
        <v>333.61393168228199</v>
      </c>
      <c r="E10" s="17">
        <v>1449.627695984208</v>
      </c>
      <c r="F10" s="17">
        <v>115.985130042024</v>
      </c>
      <c r="G10" s="17">
        <v>217.62880164025799</v>
      </c>
      <c r="H10" s="18">
        <f t="shared" si="0"/>
        <v>0.81291714678125726</v>
      </c>
      <c r="I10" s="18">
        <f t="shared" si="1"/>
        <v>6.5041735366956163E-2</v>
      </c>
      <c r="J10" s="18">
        <f t="shared" si="2"/>
        <v>0.12204111785178667</v>
      </c>
    </row>
    <row r="11" spans="1:10" ht="15" customHeight="1" x14ac:dyDescent="0.25">
      <c r="A11" s="71"/>
      <c r="B11" s="71"/>
      <c r="C11" s="11">
        <f>SUM(C2:C10)</f>
        <v>425.71888385826617</v>
      </c>
      <c r="D11" s="11">
        <f t="shared" ref="D11:G11" si="3">SUM(D2:D10)</f>
        <v>654.87001709881167</v>
      </c>
      <c r="E11" s="11">
        <f t="shared" si="3"/>
        <v>3439.6584747649472</v>
      </c>
      <c r="F11" s="11">
        <f t="shared" si="3"/>
        <v>229.15113324054553</v>
      </c>
      <c r="G11" s="11">
        <f t="shared" si="3"/>
        <v>425.71888385826617</v>
      </c>
      <c r="H11" s="19">
        <f t="shared" si="0"/>
        <v>0.84006216627870478</v>
      </c>
      <c r="I11" s="19">
        <f t="shared" si="1"/>
        <v>5.5965206664428384E-2</v>
      </c>
      <c r="J11" s="19">
        <f t="shared" si="2"/>
        <v>0.10397262705686687</v>
      </c>
    </row>
    <row r="12" spans="1:10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12" width="17.77734375" style="1" customWidth="1"/>
    <col min="13" max="16384" width="11.5546875" style="1"/>
  </cols>
  <sheetData>
    <row r="1" spans="1:12" ht="49.95" customHeight="1" x14ac:dyDescent="0.25">
      <c r="A1" s="2" t="s">
        <v>18</v>
      </c>
      <c r="B1" s="2" t="s">
        <v>19</v>
      </c>
      <c r="C1" s="2" t="s">
        <v>35</v>
      </c>
      <c r="D1" s="2" t="s">
        <v>36</v>
      </c>
      <c r="E1" s="2" t="s">
        <v>37</v>
      </c>
      <c r="F1" s="2" t="s">
        <v>38</v>
      </c>
      <c r="G1" s="2" t="s">
        <v>39</v>
      </c>
      <c r="H1" s="2" t="s">
        <v>40</v>
      </c>
      <c r="I1" s="2" t="s">
        <v>41</v>
      </c>
      <c r="J1" s="2" t="s">
        <v>42</v>
      </c>
      <c r="K1" s="2" t="s">
        <v>43</v>
      </c>
      <c r="L1" s="2" t="s">
        <v>44</v>
      </c>
    </row>
    <row r="2" spans="1:12" ht="15" customHeight="1" x14ac:dyDescent="0.3">
      <c r="A2" s="20">
        <v>11</v>
      </c>
      <c r="B2" s="20" t="s">
        <v>0</v>
      </c>
      <c r="C2" s="21">
        <v>12.4219332462559</v>
      </c>
      <c r="D2" s="21">
        <v>47.984956538851797</v>
      </c>
      <c r="E2" s="15">
        <v>227.53829252221701</v>
      </c>
      <c r="F2" s="15">
        <v>557.47628028054999</v>
      </c>
      <c r="G2" s="15">
        <v>493.78286424821999</v>
      </c>
      <c r="H2" s="16">
        <v>9.2756071626523516E-3</v>
      </c>
      <c r="I2" s="16">
        <v>3.5830944970300024E-2</v>
      </c>
      <c r="J2" s="16">
        <v>0.16990558345923373</v>
      </c>
      <c r="K2" s="16">
        <v>0.41627425263596807</v>
      </c>
      <c r="L2" s="16">
        <v>0.36871361177184586</v>
      </c>
    </row>
    <row r="3" spans="1:12" ht="15" customHeight="1" x14ac:dyDescent="0.3">
      <c r="A3" s="22">
        <v>12</v>
      </c>
      <c r="B3" s="22" t="s">
        <v>1</v>
      </c>
      <c r="C3" s="23">
        <v>3.18076902651161</v>
      </c>
      <c r="D3" s="23">
        <v>20.237095571584902</v>
      </c>
      <c r="E3" s="17">
        <v>123.674745611663</v>
      </c>
      <c r="F3" s="17">
        <v>164.34583128192398</v>
      </c>
      <c r="G3" s="17">
        <v>181.86046252903301</v>
      </c>
      <c r="H3" s="18">
        <v>6.4479547807347881E-3</v>
      </c>
      <c r="I3" s="18">
        <v>4.1024002702294733E-2</v>
      </c>
      <c r="J3" s="18">
        <v>0.25070954872113232</v>
      </c>
      <c r="K3" s="18">
        <v>0.33315669250913671</v>
      </c>
      <c r="L3" s="18">
        <v>0.36866180128670151</v>
      </c>
    </row>
    <row r="4" spans="1:12" ht="15" customHeight="1" x14ac:dyDescent="0.3">
      <c r="A4" s="22">
        <v>13</v>
      </c>
      <c r="B4" s="22" t="s">
        <v>2</v>
      </c>
      <c r="C4" s="23">
        <v>24.2289234944861</v>
      </c>
      <c r="D4" s="23">
        <v>28.315730687208202</v>
      </c>
      <c r="E4" s="17">
        <v>81.059755906146194</v>
      </c>
      <c r="F4" s="17">
        <v>154.877189216376</v>
      </c>
      <c r="G4" s="17">
        <v>106.05871409485501</v>
      </c>
      <c r="H4" s="18">
        <v>6.1410514139220322E-2</v>
      </c>
      <c r="I4" s="18">
        <v>7.1768916193279519E-2</v>
      </c>
      <c r="J4" s="18">
        <v>0.20545367140760465</v>
      </c>
      <c r="K4" s="18">
        <v>0.39255098644310166</v>
      </c>
      <c r="L4" s="18">
        <v>0.26881591181679382</v>
      </c>
    </row>
    <row r="5" spans="1:12" ht="15" customHeight="1" x14ac:dyDescent="0.3">
      <c r="A5" s="22">
        <v>14</v>
      </c>
      <c r="B5" s="22" t="s">
        <v>3</v>
      </c>
      <c r="C5" s="23">
        <v>22.236433882316497</v>
      </c>
      <c r="D5" s="23">
        <v>29.355669766548001</v>
      </c>
      <c r="E5" s="17">
        <v>128.56479828764199</v>
      </c>
      <c r="F5" s="17">
        <v>466.48517785237198</v>
      </c>
      <c r="G5" s="17">
        <v>311.78286271622699</v>
      </c>
      <c r="H5" s="18">
        <v>2.3201017519635395E-2</v>
      </c>
      <c r="I5" s="18">
        <v>3.062907533459943E-2</v>
      </c>
      <c r="J5" s="18">
        <v>0.13414174922409966</v>
      </c>
      <c r="K5" s="18">
        <v>0.48672061542251349</v>
      </c>
      <c r="L5" s="18">
        <v>0.32530754249915211</v>
      </c>
    </row>
    <row r="6" spans="1:12" ht="15" customHeight="1" x14ac:dyDescent="0.3">
      <c r="A6" s="22">
        <v>15</v>
      </c>
      <c r="B6" s="22" t="s">
        <v>4</v>
      </c>
      <c r="C6" s="23">
        <v>1.41505532667508</v>
      </c>
      <c r="D6" s="23">
        <v>18.885840295000499</v>
      </c>
      <c r="E6" s="17">
        <v>55.107440454658601</v>
      </c>
      <c r="F6" s="17">
        <v>131.75570551033098</v>
      </c>
      <c r="G6" s="17">
        <v>173.49561026465</v>
      </c>
      <c r="H6" s="18">
        <v>3.7173767164264565E-3</v>
      </c>
      <c r="I6" s="18">
        <v>4.9613454441915124E-2</v>
      </c>
      <c r="J6" s="18">
        <v>0.14476827314543819</v>
      </c>
      <c r="K6" s="18">
        <v>0.34612469398725365</v>
      </c>
      <c r="L6" s="18">
        <v>0.45577620170896654</v>
      </c>
    </row>
    <row r="7" spans="1:12" ht="15" customHeight="1" x14ac:dyDescent="0.3">
      <c r="A7" s="22">
        <v>16</v>
      </c>
      <c r="B7" s="22" t="s">
        <v>5</v>
      </c>
      <c r="C7" s="23">
        <v>1.14561989262682</v>
      </c>
      <c r="D7" s="23">
        <v>3.8931870586288104</v>
      </c>
      <c r="E7" s="17">
        <v>22.704397664739801</v>
      </c>
      <c r="F7" s="17">
        <v>59.530566989244697</v>
      </c>
      <c r="G7" s="17">
        <v>41.684236405760501</v>
      </c>
      <c r="H7" s="18">
        <v>8.8836661661918191E-3</v>
      </c>
      <c r="I7" s="18">
        <v>3.0189571928690973E-2</v>
      </c>
      <c r="J7" s="18">
        <v>0.17606039372756926</v>
      </c>
      <c r="K7" s="18">
        <v>0.46162753215113639</v>
      </c>
      <c r="L7" s="18">
        <v>0.32323883602641157</v>
      </c>
    </row>
    <row r="8" spans="1:12" ht="15" customHeight="1" x14ac:dyDescent="0.3">
      <c r="A8" s="22">
        <v>17</v>
      </c>
      <c r="B8" s="22" t="s">
        <v>6</v>
      </c>
      <c r="C8" s="23">
        <v>0</v>
      </c>
      <c r="D8" s="23">
        <v>0</v>
      </c>
      <c r="E8" s="17">
        <v>0</v>
      </c>
      <c r="F8" s="17">
        <v>1.4744716531202602</v>
      </c>
      <c r="G8" s="17">
        <v>11.089861624379001</v>
      </c>
      <c r="H8" s="18">
        <v>0</v>
      </c>
      <c r="I8" s="18">
        <v>0</v>
      </c>
      <c r="J8" s="18">
        <v>0</v>
      </c>
      <c r="K8" s="18">
        <v>0.11735375212951461</v>
      </c>
      <c r="L8" s="18">
        <v>0.8826462478704854</v>
      </c>
    </row>
    <row r="9" spans="1:12" ht="15" customHeight="1" x14ac:dyDescent="0.3">
      <c r="A9" s="22">
        <v>18</v>
      </c>
      <c r="B9" s="22" t="s">
        <v>7</v>
      </c>
      <c r="C9" s="23">
        <v>21.973247477408599</v>
      </c>
      <c r="D9" s="23">
        <v>22.086338213252898</v>
      </c>
      <c r="E9" s="17">
        <v>78.218986274193199</v>
      </c>
      <c r="F9" s="17">
        <v>153.174107038599</v>
      </c>
      <c r="G9" s="17">
        <v>111.42533295951199</v>
      </c>
      <c r="H9" s="18">
        <v>5.6796320281732662E-2</v>
      </c>
      <c r="I9" s="18">
        <v>5.7088636547706247E-2</v>
      </c>
      <c r="J9" s="18">
        <v>0.20217997367521831</v>
      </c>
      <c r="K9" s="18">
        <v>0.39592352706067402</v>
      </c>
      <c r="L9" s="18">
        <v>0.28801154243466881</v>
      </c>
    </row>
    <row r="10" spans="1:12" ht="15" customHeight="1" x14ac:dyDescent="0.3">
      <c r="A10" s="8">
        <v>19</v>
      </c>
      <c r="B10" s="8" t="s">
        <v>8</v>
      </c>
      <c r="C10" s="25" t="s">
        <v>52</v>
      </c>
      <c r="D10" s="25" t="s">
        <v>52</v>
      </c>
      <c r="E10" s="13" t="s">
        <v>52</v>
      </c>
      <c r="F10" s="13" t="s">
        <v>52</v>
      </c>
      <c r="G10" s="13" t="s">
        <v>52</v>
      </c>
      <c r="H10" s="13" t="s">
        <v>52</v>
      </c>
      <c r="I10" s="13" t="s">
        <v>52</v>
      </c>
      <c r="J10" s="13" t="s">
        <v>52</v>
      </c>
      <c r="K10" s="13" t="s">
        <v>52</v>
      </c>
      <c r="L10" s="13" t="s">
        <v>52</v>
      </c>
    </row>
    <row r="11" spans="1:12" ht="15" customHeight="1" x14ac:dyDescent="0.25">
      <c r="A11" s="71"/>
      <c r="B11" s="71"/>
      <c r="C11" s="24">
        <f t="shared" ref="C11:G11" si="0">SUM(C2:C10)</f>
        <v>86.601982346280607</v>
      </c>
      <c r="D11" s="24">
        <f t="shared" si="0"/>
        <v>170.75881813107509</v>
      </c>
      <c r="E11" s="11">
        <f t="shared" si="0"/>
        <v>716.86841672125968</v>
      </c>
      <c r="F11" s="11">
        <f t="shared" si="0"/>
        <v>1689.1193298225169</v>
      </c>
      <c r="G11" s="11">
        <f t="shared" si="0"/>
        <v>1431.1799448426361</v>
      </c>
      <c r="H11" s="19">
        <v>2.1150660575049676E-2</v>
      </c>
      <c r="I11" s="19">
        <v>4.1704147002613295E-2</v>
      </c>
      <c r="J11" s="19">
        <v>0.17507960150863475</v>
      </c>
      <c r="K11" s="19">
        <v>0.41253085261928535</v>
      </c>
      <c r="L11" s="19">
        <v>0.349534738294417</v>
      </c>
    </row>
    <row r="12" spans="1:12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xmlns:xlrd2="http://schemas.microsoft.com/office/spreadsheetml/2017/richdata2" ref="A2:F38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4" width="20.77734375" style="1" customWidth="1"/>
    <col min="5" max="6" width="15.77734375" style="1" customWidth="1"/>
    <col min="7" max="16384" width="11.5546875" style="1"/>
  </cols>
  <sheetData>
    <row r="1" spans="1:6" ht="49.95" customHeight="1" x14ac:dyDescent="0.25">
      <c r="A1" s="2" t="s">
        <v>18</v>
      </c>
      <c r="B1" s="2" t="s">
        <v>19</v>
      </c>
      <c r="C1" s="2" t="s">
        <v>45</v>
      </c>
      <c r="D1" s="2" t="s">
        <v>46</v>
      </c>
      <c r="E1" s="2" t="s">
        <v>47</v>
      </c>
      <c r="F1" s="2" t="s">
        <v>48</v>
      </c>
    </row>
    <row r="2" spans="1:6" ht="15" customHeight="1" x14ac:dyDescent="0.3">
      <c r="A2" s="5">
        <v>11</v>
      </c>
      <c r="B2" s="5" t="s">
        <v>0</v>
      </c>
      <c r="C2" s="15">
        <v>1360.4296550000001</v>
      </c>
      <c r="D2" s="15">
        <v>1339.2043268360899</v>
      </c>
      <c r="E2" s="15">
        <f t="shared" ref="E2:E11" si="0">ROUND(D2,0)-ROUND(C2,0)</f>
        <v>-21</v>
      </c>
      <c r="F2" s="27">
        <f t="shared" ref="F2:F11" si="1">D2/C2-1</f>
        <v>-1.5601929938751757E-2</v>
      </c>
    </row>
    <row r="3" spans="1:6" ht="15" customHeight="1" x14ac:dyDescent="0.3">
      <c r="A3" s="8">
        <v>12</v>
      </c>
      <c r="B3" s="8" t="s">
        <v>1</v>
      </c>
      <c r="C3" s="17">
        <v>502.72386950000003</v>
      </c>
      <c r="D3" s="17">
        <v>493.29890402071402</v>
      </c>
      <c r="E3" s="17">
        <f t="shared" si="0"/>
        <v>-10</v>
      </c>
      <c r="F3" s="28">
        <f t="shared" si="1"/>
        <v>-1.8747797849065551E-2</v>
      </c>
    </row>
    <row r="4" spans="1:6" ht="15" customHeight="1" x14ac:dyDescent="0.3">
      <c r="A4" s="8">
        <v>13</v>
      </c>
      <c r="B4" s="8" t="s">
        <v>2</v>
      </c>
      <c r="C4" s="17">
        <v>382.50019840000004</v>
      </c>
      <c r="D4" s="17">
        <v>394.54031339907505</v>
      </c>
      <c r="E4" s="17">
        <f t="shared" si="0"/>
        <v>12</v>
      </c>
      <c r="F4" s="28">
        <f t="shared" si="1"/>
        <v>3.1477408507077476E-2</v>
      </c>
    </row>
    <row r="5" spans="1:6" ht="15" customHeight="1" x14ac:dyDescent="0.3">
      <c r="A5" s="8">
        <v>14</v>
      </c>
      <c r="B5" s="8" t="s">
        <v>3</v>
      </c>
      <c r="C5" s="17">
        <v>966.21989289999999</v>
      </c>
      <c r="D5" s="17">
        <v>958.42494250510299</v>
      </c>
      <c r="E5" s="17">
        <f t="shared" si="0"/>
        <v>-8</v>
      </c>
      <c r="F5" s="28">
        <f t="shared" si="1"/>
        <v>-8.067470409350963E-3</v>
      </c>
    </row>
    <row r="6" spans="1:6" ht="15" customHeight="1" x14ac:dyDescent="0.3">
      <c r="A6" s="8">
        <v>15</v>
      </c>
      <c r="B6" s="8" t="s">
        <v>4</v>
      </c>
      <c r="C6" s="17">
        <v>253.47062360000001</v>
      </c>
      <c r="D6" s="17">
        <v>380.65965185131199</v>
      </c>
      <c r="E6" s="17">
        <f t="shared" si="0"/>
        <v>128</v>
      </c>
      <c r="F6" s="28">
        <f t="shared" si="1"/>
        <v>0.50179001591927275</v>
      </c>
    </row>
    <row r="7" spans="1:6" ht="15" customHeight="1" x14ac:dyDescent="0.3">
      <c r="A7" s="8">
        <v>16</v>
      </c>
      <c r="B7" s="8" t="s">
        <v>5</v>
      </c>
      <c r="C7" s="17">
        <v>135.81796499999999</v>
      </c>
      <c r="D7" s="17">
        <v>128.95800801100199</v>
      </c>
      <c r="E7" s="17">
        <f t="shared" si="0"/>
        <v>-7</v>
      </c>
      <c r="F7" s="28">
        <f t="shared" si="1"/>
        <v>-5.0508465422803184E-2</v>
      </c>
    </row>
    <row r="8" spans="1:6" ht="15" customHeight="1" x14ac:dyDescent="0.3">
      <c r="A8" s="8">
        <v>17</v>
      </c>
      <c r="B8" s="8" t="s">
        <v>6</v>
      </c>
      <c r="C8" s="17">
        <v>142.9148175</v>
      </c>
      <c r="D8" s="17">
        <v>12.5643332774988</v>
      </c>
      <c r="E8" s="17">
        <f t="shared" si="0"/>
        <v>-130</v>
      </c>
      <c r="F8" s="28">
        <f t="shared" si="1"/>
        <v>-0.91208516025639674</v>
      </c>
    </row>
    <row r="9" spans="1:6" ht="15" customHeight="1" x14ac:dyDescent="0.3">
      <c r="A9" s="8">
        <v>18</v>
      </c>
      <c r="B9" s="8" t="s">
        <v>7</v>
      </c>
      <c r="C9" s="17">
        <v>359.50032140000002</v>
      </c>
      <c r="D9" s="17">
        <v>386.87801196296999</v>
      </c>
      <c r="E9" s="17">
        <f t="shared" si="0"/>
        <v>27</v>
      </c>
      <c r="F9" s="28">
        <f t="shared" si="1"/>
        <v>7.6154843078729995E-2</v>
      </c>
    </row>
    <row r="10" spans="1:6" ht="15" customHeight="1" x14ac:dyDescent="0.3">
      <c r="A10" s="8">
        <v>19</v>
      </c>
      <c r="B10" s="8" t="s">
        <v>8</v>
      </c>
      <c r="C10" s="13" t="s">
        <v>52</v>
      </c>
      <c r="D10" s="13" t="s">
        <v>52</v>
      </c>
      <c r="E10" s="13" t="s">
        <v>52</v>
      </c>
      <c r="F10" s="13" t="s">
        <v>52</v>
      </c>
    </row>
    <row r="11" spans="1:6" ht="15" customHeight="1" x14ac:dyDescent="0.25">
      <c r="A11" s="71"/>
      <c r="B11" s="71"/>
      <c r="C11" s="11">
        <f t="shared" ref="C11:D11" si="2">SUM(C2:C10)</f>
        <v>4103.5773433000013</v>
      </c>
      <c r="D11" s="11">
        <f t="shared" si="2"/>
        <v>4094.5284918637644</v>
      </c>
      <c r="E11" s="26">
        <f t="shared" si="0"/>
        <v>-9</v>
      </c>
      <c r="F11" s="29">
        <f t="shared" si="1"/>
        <v>-2.2051129244611278E-3</v>
      </c>
    </row>
    <row r="12" spans="1:6" ht="15" customHeight="1" x14ac:dyDescent="0.25">
      <c r="A12" s="3" t="s">
        <v>24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Statistique_Types_comm_OFS9</vt:lpstr>
      <vt:lpstr>Analyse_nonconstr_Aff_principal</vt:lpstr>
      <vt:lpstr>Anal_nonconst_Types_comm_OFS9</vt:lpstr>
      <vt:lpstr>Analyse_desserte_TP</vt:lpstr>
      <vt:lpstr>Comparaison_2017_2022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Giezendanner Rolf ARE</dc:creator>
  <cp:lastModifiedBy>Giezendanner Rolf ARE</cp:lastModifiedBy>
  <dcterms:created xsi:type="dcterms:W3CDTF">2022-08-30T11:48:43Z</dcterms:created>
  <dcterms:modified xsi:type="dcterms:W3CDTF">2022-10-24T13:42:04Z</dcterms:modified>
</cp:coreProperties>
</file>