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523E92B7-5E14-4A11-B0C1-E15A25572E4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iche_dInformation" sheetId="10" r:id="rId1"/>
    <sheet name="Légende" sheetId="11" r:id="rId2"/>
    <sheet name="Statistique_Aff_principale" sheetId="9" r:id="rId3"/>
    <sheet name="Statistique_Types_comm_OFS9" sheetId="8" r:id="rId4"/>
    <sheet name="Analyse_nonconstr_Aff_principal" sheetId="7" r:id="rId5"/>
    <sheet name="Anal_nonconst_Types_comm_OFS9" sheetId="5" r:id="rId6"/>
    <sheet name="Analyse_desserte_TP" sheetId="3" r:id="rId7"/>
    <sheet name="Comparaison_2017_2022" sheetId="2" r:id="rId8"/>
  </sheets>
  <definedNames>
    <definedName name="_GoBack" localSheetId="0">Fiche_dInformation!#REF!</definedName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3" i="5"/>
  <c r="I3" i="5"/>
  <c r="J3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J11" i="7" s="1"/>
  <c r="C11" i="7"/>
  <c r="F11" i="8"/>
  <c r="E11" i="8"/>
  <c r="C11" i="8"/>
  <c r="D10" i="8" s="1"/>
  <c r="I3" i="8"/>
  <c r="I5" i="8"/>
  <c r="I6" i="8"/>
  <c r="I7" i="8"/>
  <c r="I8" i="8"/>
  <c r="I9" i="8"/>
  <c r="I10" i="8"/>
  <c r="H3" i="8"/>
  <c r="H5" i="8"/>
  <c r="H6" i="8"/>
  <c r="H7" i="8"/>
  <c r="H8" i="8"/>
  <c r="H9" i="8"/>
  <c r="H10" i="8"/>
  <c r="G3" i="8"/>
  <c r="G5" i="8"/>
  <c r="G6" i="8"/>
  <c r="G7" i="8"/>
  <c r="G8" i="8"/>
  <c r="G9" i="8"/>
  <c r="G10" i="8"/>
  <c r="F11" i="9"/>
  <c r="E11" i="9"/>
  <c r="C11" i="9"/>
  <c r="D10" i="9" s="1"/>
  <c r="I3" i="9"/>
  <c r="I4" i="9"/>
  <c r="I5" i="9"/>
  <c r="I6" i="9"/>
  <c r="I7" i="9"/>
  <c r="I8" i="9"/>
  <c r="I9" i="9"/>
  <c r="I10" i="9"/>
  <c r="I2" i="9"/>
  <c r="H3" i="9"/>
  <c r="H4" i="9"/>
  <c r="H5" i="9"/>
  <c r="H6" i="9"/>
  <c r="H7" i="9"/>
  <c r="H8" i="9"/>
  <c r="H9" i="9"/>
  <c r="H10" i="9"/>
  <c r="H2" i="9"/>
  <c r="G3" i="9"/>
  <c r="G4" i="9"/>
  <c r="G5" i="9"/>
  <c r="G6" i="9"/>
  <c r="G7" i="9"/>
  <c r="G8" i="9"/>
  <c r="G9" i="9"/>
  <c r="G10" i="9"/>
  <c r="G2" i="9"/>
  <c r="E11" i="2" l="1"/>
  <c r="H11" i="5"/>
  <c r="I11" i="5"/>
  <c r="H11" i="7"/>
  <c r="I11" i="7"/>
  <c r="I11" i="8"/>
  <c r="G11" i="8"/>
  <c r="H11" i="8"/>
  <c r="D3" i="8"/>
  <c r="D5" i="8"/>
  <c r="D6" i="8"/>
  <c r="D7" i="8"/>
  <c r="D8" i="8"/>
  <c r="D9" i="8"/>
  <c r="G11" i="9"/>
  <c r="H11" i="9"/>
  <c r="I11" i="9"/>
  <c r="D2" i="9"/>
  <c r="D3" i="9"/>
  <c r="D4" i="9"/>
  <c r="D5" i="9"/>
  <c r="D6" i="9"/>
  <c r="D7" i="9"/>
  <c r="D8" i="9"/>
  <c r="D9" i="9"/>
</calcChain>
</file>

<file path=xl/sharedStrings.xml><?xml version="1.0" encoding="utf-8"?>
<sst xmlns="http://schemas.openxmlformats.org/spreadsheetml/2006/main" count="287" uniqueCount="126">
  <si>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</si>
  <si>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</si>
  <si>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</si>
  <si>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</si>
  <si>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</si>
  <si>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</si>
  <si>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</si>
  <si>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</si>
  <si>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</si>
  <si>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Commune urbaine d’une grande agglo.</t>
  </si>
  <si>
    <t>Commune urbaine d'une agglo. moyenne</t>
  </si>
  <si>
    <t>Comm. urbaine d’une petite ou hors agglo.</t>
  </si>
  <si>
    <t>Commune périurbaine de forte densité</t>
  </si>
  <si>
    <t>Commune périurbaine de moyenne densité</t>
  </si>
  <si>
    <t>Commune périurbaine de faible densité</t>
  </si>
  <si>
    <t>Commune d’un centre rural</t>
  </si>
  <si>
    <t>Commune rurale en situation centrale</t>
  </si>
  <si>
    <t>Commune rurale périphérique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</si>
  <si>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</si>
  <si>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</si>
  <si>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</si>
  <si>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</si>
  <si>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</si>
  <si>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</si>
  <si>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2022</t>
  </si>
  <si>
    <t>Code TC</t>
  </si>
  <si>
    <t>Type de commune OFS</t>
  </si>
  <si>
    <t>Surface de zone à bâtir non construite supposition 1 [ha]</t>
  </si>
  <si>
    <t>Surface de zone à bâtir non construite supposition 2 [ha]</t>
  </si>
  <si>
    <t>Construit [ha]</t>
  </si>
  <si>
    <t>Imprécision [ha]</t>
  </si>
  <si>
    <t>Non construit [ha]</t>
  </si>
  <si>
    <t>Construit [%]</t>
  </si>
  <si>
    <t>Imprécision [%]</t>
  </si>
  <si>
    <t>Non construit [%]</t>
  </si>
  <si>
    <t>Très bonne desserte [ha]</t>
  </si>
  <si>
    <t>Bonne desserte [ha]</t>
  </si>
  <si>
    <t>Desserte moyenne [ha]</t>
  </si>
  <si>
    <t>Faible desserte [ha]</t>
  </si>
  <si>
    <t>Desserte marginale ou inexistante [ha]</t>
  </si>
  <si>
    <t>Très bonne desserte [%]</t>
  </si>
  <si>
    <t>Bonne desserte [%]</t>
  </si>
  <si>
    <t>Desserte moyenne [%]</t>
  </si>
  <si>
    <t>Faible desserte [%]</t>
  </si>
  <si>
    <t>Desserte marginale ou inexistante [%]</t>
  </si>
  <si>
    <t>Surface des zones à bâtir 2017 [ha]</t>
  </si>
  <si>
    <t>Surface des zones à bâtir 2022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</si>
  <si>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</si>
  <si>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</si>
  <si>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</si>
  <si>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</si>
  <si>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</si>
  <si>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</si>
  <si>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Office fédéral du développement territorial ARE</t>
  </si>
  <si>
    <t>Statistique suisse des zones à bâtir 2022</t>
  </si>
  <si>
    <t>Etat des données</t>
  </si>
  <si>
    <t>01.01.2022</t>
  </si>
  <si>
    <t>Etat complet</t>
  </si>
  <si>
    <t>Nombre de communes</t>
  </si>
  <si>
    <t>Types de zones</t>
  </si>
  <si>
    <t>Nombre de zones à l'intérieur des zones à bâtir</t>
  </si>
  <si>
    <t>Zones de transport à l'intérieur des zone à bâtir</t>
  </si>
  <si>
    <t>Remarques</t>
  </si>
  <si>
    <t>Contenu</t>
  </si>
  <si>
    <t>- Légende</t>
  </si>
  <si>
    <t>- Statistiques par affectation principale</t>
  </si>
  <si>
    <t>- Statistiques par type de commune OFS</t>
  </si>
  <si>
    <t>- Analyses des zones à bâtir non construites par affectation principale</t>
  </si>
  <si>
    <t>- Analyses des zones à bâtir non construites par type de commune OFS</t>
  </si>
  <si>
    <t>- Analyses de la desserte par les transports publics selon les affectations principales</t>
  </si>
  <si>
    <t>- Comparaison 2017 - 2022 par affectation principale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</si>
  <si>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</si>
  <si>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</si>
  <si>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</si>
  <si>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</si>
  <si>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</si>
  <si>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12.2022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</si>
  <si>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</si>
  <si>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</si>
  <si>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</si>
  <si>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</si>
  <si>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</t>
  </si>
  <si>
    <t>La typologie des communes 2012 de l'OFS est cohérente avec la définition de l’Espace à caractère urbain 2012.</t>
  </si>
  <si>
    <t>Surface des zones à bâtir</t>
  </si>
  <si>
    <t>Proportion des zones à bâtir d'une affectation principale / d'un type de commune / d'un canton par rapport au total suisse</t>
  </si>
  <si>
    <t>Habitants au sein des zones à bâtir au 31.12.2021. Sont utilisées les données géoréférencées de la statistique de la population STATPOP (population résidente permanente).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</si>
  <si>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</si>
  <si>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</si>
  <si>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au sein des zones à bâtir au 31.12.2020. Sont utilisées les données géoréférencées de la statistique structurelle des enterprises STATENT (nombre d'emplois).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</si>
  <si>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</si>
  <si>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</si>
  <si>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</si>
  <si>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</si>
  <si>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</si>
  <si>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</si>
  <si>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</si>
  <si>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</si>
  <si>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</si>
  <si>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</si>
  <si>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</si>
  <si>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</si>
  <si>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</si>
  <si>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</si>
  <si>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</si>
  <si>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</si>
  <si>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</si>
  <si>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</si>
  <si>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</si>
  <si>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</si>
  <si>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</si>
  <si>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</si>
  <si>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</si>
  <si>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</si>
  <si>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</si>
  <si>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2017</t>
  </si>
  <si>
    <t>Surface des zones à bâtir selon la statistique des zones à bâtir 2022</t>
  </si>
  <si>
    <t>Différence de surface entre les zones à bâtir 2017 et 2022</t>
  </si>
  <si>
    <t>Différence proportionelle entre les zones à bâtir 2017 et 2022 (surfaces 2017 = 100%)</t>
  </si>
  <si>
    <t>Numéro de canton</t>
  </si>
  <si>
    <t>Numéro de canton OFS</t>
  </si>
  <si>
    <t>Abréviation de canton</t>
  </si>
  <si>
    <t>Abréviation du nom des cantons</t>
  </si>
  <si>
    <t>Fiche d'information du canton NE</t>
  </si>
  <si>
    <t>oui</t>
  </si>
  <si>
    <t>Les zones de transport à l'intérieur des zones à bâtir sont répertoiriées selon le modèle de géodonnées minimal.</t>
  </si>
  <si>
    <t>aucune.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</si>
</sst>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20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71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 indent="1"/>
    </xf>
    <xf numFmtId="0" fontId="9" fillId="0" borderId="4" xfId="0" applyFont="1" applyBorder="1" applyAlignment="1">
      <alignment vertical="top"/>
    </xf>
    <xf numFmtId="49" fontId="10" fillId="0" borderId="4" xfId="0" applyNumberFormat="1" applyFont="1" applyBorder="1" applyAlignment="1">
      <alignment horizontal="left" vertical="top" wrapText="1"/>
    </xf>
    <xf numFmtId="0" fontId="9" fillId="0" borderId="11" xfId="0" applyFont="1" applyBorder="1" applyAlignment="1">
      <alignment vertical="top"/>
    </xf>
    <xf numFmtId="49" fontId="10" fillId="0" borderId="11" xfId="0" applyNumberFormat="1" applyFont="1" applyBorder="1" applyAlignment="1">
      <alignment horizontal="left" vertical="top" wrapText="1"/>
    </xf>
    <xf numFmtId="0" fontId="10" fillId="0" borderId="5" xfId="0" applyFont="1" applyBorder="1" applyAlignment="1">
      <alignment vertical="top"/>
    </xf>
    <xf numFmtId="0" fontId="10" fillId="0" borderId="5" xfId="0" applyNumberFormat="1" applyFont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vertical="top"/>
    </xf>
    <xf numFmtId="49" fontId="10" fillId="0" borderId="10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vertical="top"/>
    </xf>
    <xf numFmtId="0" fontId="7" fillId="0" borderId="0" xfId="0" applyFont="1"/>
    <xf numFmtId="49" fontId="13" fillId="0" borderId="0" xfId="0" applyNumberFormat="1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5" fillId="0" borderId="0" xfId="2" applyFont="1" applyAlignment="1" applyProtection="1">
      <alignment vertical="top"/>
    </xf>
    <xf numFmtId="0" fontId="3" fillId="0" borderId="0" xfId="0" applyFont="1" applyBorder="1" applyAlignment="1">
      <alignment vertical="top"/>
    </xf>
    <xf numFmtId="0" fontId="10" fillId="0" borderId="0" xfId="3"/>
    <xf numFmtId="49" fontId="18" fillId="0" borderId="4" xfId="3" applyNumberFormat="1" applyFont="1" applyBorder="1" applyAlignment="1">
      <alignment horizontal="left" vertical="top" wrapText="1"/>
    </xf>
    <xf numFmtId="49" fontId="10" fillId="0" borderId="8" xfId="3" applyNumberFormat="1" applyBorder="1" applyAlignment="1">
      <alignment horizontal="left" vertical="top" wrapText="1"/>
    </xf>
    <xf numFmtId="49" fontId="18" fillId="0" borderId="5" xfId="3" applyNumberFormat="1" applyFont="1" applyBorder="1" applyAlignment="1">
      <alignment horizontal="left" vertical="top" wrapText="1"/>
    </xf>
    <xf numFmtId="49" fontId="10" fillId="0" borderId="12" xfId="3" applyNumberFormat="1" applyBorder="1" applyAlignment="1">
      <alignment horizontal="left" vertical="top" wrapText="1"/>
    </xf>
    <xf numFmtId="49" fontId="18" fillId="0" borderId="12" xfId="3" applyNumberFormat="1" applyFont="1" applyBorder="1" applyAlignment="1">
      <alignment horizontal="left" vertical="top" wrapText="1"/>
    </xf>
    <xf numFmtId="49" fontId="18" fillId="0" borderId="11" xfId="3" applyNumberFormat="1" applyFont="1" applyBorder="1" applyAlignment="1">
      <alignment horizontal="left" vertical="top" wrapText="1"/>
    </xf>
    <xf numFmtId="49" fontId="10" fillId="0" borderId="11" xfId="3" applyNumberFormat="1" applyBorder="1" applyAlignment="1">
      <alignment horizontal="left" vertical="top" wrapText="1"/>
    </xf>
    <xf numFmtId="0" fontId="10" fillId="0" borderId="0" xfId="3" applyAlignment="1">
      <alignment horizontal="left" vertical="top" wrapText="1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49" fontId="17" fillId="5" borderId="4" xfId="3" applyNumberFormat="1" applyFont="1" applyFill="1" applyBorder="1" applyAlignment="1">
      <alignment horizontal="left" vertical="top" wrapText="1"/>
    </xf>
    <xf numFmtId="49" fontId="17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2212.26540058195</c:v>
                </c:pt>
                <c:pt idx="1">
                  <c:v>717.930469309876</c:v>
                </c:pt>
                <c:pt idx="2">
                  <c:v>286.61256638095597</c:v>
                </c:pt>
                <c:pt idx="3">
                  <c:v>505.54762360986797</c:v>
                </c:pt>
                <c:pt idx="4">
                  <c:v>617.77197197110002</c:v>
                </c:pt>
                <c:pt idx="5">
                  <c:v>271.47952180184001</c:v>
                </c:pt>
                <c:pt idx="6">
                  <c:v>53.602469738271495</c:v>
                </c:pt>
                <c:pt idx="7">
                  <c:v>794.00388019048296</c:v>
                </c:pt>
                <c:pt idx="8">
                  <c:v>13.724550818928101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4C-4F15-9FE8-6EE1FE232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7149040"/>
        <c:axId val="877150352"/>
      </c:barChart>
      <c:catAx>
        <c:axId val="877149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7150352"/>
        <c:crosses val="autoZero"/>
        <c:auto val="1"/>
        <c:lblAlgn val="ctr"/>
        <c:lblOffset val="100"/>
        <c:noMultiLvlLbl val="0"/>
      </c:catAx>
      <c:valAx>
        <c:axId val="8771503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71490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Très bonne desserte (A)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Analyse_desserte_TP!$C$2:$C$10</c:f>
              <c:numCache>
                <c:formatCode>#,##0</c:formatCode>
                <c:ptCount val="9"/>
                <c:pt idx="0">
                  <c:v>54.205766359460007</c:v>
                </c:pt>
                <c:pt idx="1">
                  <c:v>2.8173898687151797</c:v>
                </c:pt>
                <c:pt idx="2">
                  <c:v>22.785978313146</c:v>
                </c:pt>
                <c:pt idx="3">
                  <c:v>58.709468532530501</c:v>
                </c:pt>
                <c:pt idx="4">
                  <c:v>26.875231213539298</c:v>
                </c:pt>
                <c:pt idx="5">
                  <c:v>19.4215244258111</c:v>
                </c:pt>
                <c:pt idx="6">
                  <c:v>0</c:v>
                </c:pt>
                <c:pt idx="7">
                  <c:v>84.582695607075394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ED-4C94-B31D-A967C229AF80}"/>
            </c:ext>
          </c:extLst>
        </c:ser>
        <c:ser>
          <c:idx val="1"/>
          <c:order val="1"/>
          <c:tx>
            <c:v>Bonne desserte (B)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Analyse_desserte_TP!$D$2:$D$10</c:f>
              <c:numCache>
                <c:formatCode>#,##0</c:formatCode>
                <c:ptCount val="9"/>
                <c:pt idx="0">
                  <c:v>521.06976438005699</c:v>
                </c:pt>
                <c:pt idx="1">
                  <c:v>112.30126011033701</c:v>
                </c:pt>
                <c:pt idx="2">
                  <c:v>116.42634358464301</c:v>
                </c:pt>
                <c:pt idx="3">
                  <c:v>60.350085727955005</c:v>
                </c:pt>
                <c:pt idx="4">
                  <c:v>139.50777869806001</c:v>
                </c:pt>
                <c:pt idx="5">
                  <c:v>65.548130946086189</c:v>
                </c:pt>
                <c:pt idx="6">
                  <c:v>1.1912524114446299</c:v>
                </c:pt>
                <c:pt idx="7">
                  <c:v>243.10188769274899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ED-4C94-B31D-A967C229AF80}"/>
            </c:ext>
          </c:extLst>
        </c:ser>
        <c:ser>
          <c:idx val="2"/>
          <c:order val="2"/>
          <c:tx>
            <c:v>Desserte moyenne (C)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Analyse_desserte_TP!$E$2:$E$10</c:f>
              <c:numCache>
                <c:formatCode>#,##0</c:formatCode>
                <c:ptCount val="9"/>
                <c:pt idx="0">
                  <c:v>445.84038266137594</c:v>
                </c:pt>
                <c:pt idx="1">
                  <c:v>157.93928122953702</c:v>
                </c:pt>
                <c:pt idx="2">
                  <c:v>62.030479236545403</c:v>
                </c:pt>
                <c:pt idx="3">
                  <c:v>73.901814659105995</c:v>
                </c:pt>
                <c:pt idx="4">
                  <c:v>116.56617606132801</c:v>
                </c:pt>
                <c:pt idx="5">
                  <c:v>80.058784140906397</c:v>
                </c:pt>
                <c:pt idx="6">
                  <c:v>2.5869736846693598</c:v>
                </c:pt>
                <c:pt idx="7">
                  <c:v>154.017224046997</c:v>
                </c:pt>
                <c:pt idx="8">
                  <c:v>4.1602674394614597E-2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ED-4C94-B31D-A967C229AF80}"/>
            </c:ext>
          </c:extLst>
        </c:ser>
        <c:ser>
          <c:idx val="3"/>
          <c:order val="3"/>
          <c:tx>
            <c:v>Faible desserte (D)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Analyse_desserte_TP!$F$2:$F$10</c:f>
              <c:numCache>
                <c:formatCode>#,##0</c:formatCode>
                <c:ptCount val="9"/>
                <c:pt idx="0">
                  <c:v>687.30657201787199</c:v>
                </c:pt>
                <c:pt idx="1">
                  <c:v>201.03107544929901</c:v>
                </c:pt>
                <c:pt idx="2">
                  <c:v>50.967213716255905</c:v>
                </c:pt>
                <c:pt idx="3">
                  <c:v>201.93772172808602</c:v>
                </c:pt>
                <c:pt idx="4">
                  <c:v>177.52247049702999</c:v>
                </c:pt>
                <c:pt idx="5">
                  <c:v>62.641692998748702</c:v>
                </c:pt>
                <c:pt idx="6">
                  <c:v>5.3293585939342698</c:v>
                </c:pt>
                <c:pt idx="7">
                  <c:v>189.35401098859401</c:v>
                </c:pt>
                <c:pt idx="8">
                  <c:v>4.9347653643214198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ED-4C94-B31D-A967C229AF80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Analyse_desserte_TP!$G$2:$G$10</c:f>
              <c:numCache>
                <c:formatCode>#,##0</c:formatCode>
                <c:ptCount val="9"/>
                <c:pt idx="0">
                  <c:v>503.84291516319701</c:v>
                </c:pt>
                <c:pt idx="1">
                  <c:v>243.84146265198899</c:v>
                </c:pt>
                <c:pt idx="2">
                  <c:v>34.4025515303696</c:v>
                </c:pt>
                <c:pt idx="3">
                  <c:v>110.64853296218901</c:v>
                </c:pt>
                <c:pt idx="4">
                  <c:v>157.30031550113301</c:v>
                </c:pt>
                <c:pt idx="5">
                  <c:v>43.809389290282503</c:v>
                </c:pt>
                <c:pt idx="6">
                  <c:v>44.4948850482225</c:v>
                </c:pt>
                <c:pt idx="7">
                  <c:v>122.94806185506401</c:v>
                </c:pt>
                <c:pt idx="8">
                  <c:v>8.7481827802113603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ED-4C94-B31D-A967C229A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04357424"/>
        <c:axId val="704364968"/>
      </c:barChart>
      <c:catAx>
        <c:axId val="7043574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4364968"/>
        <c:crosses val="autoZero"/>
        <c:auto val="1"/>
        <c:lblAlgn val="ctr"/>
        <c:lblOffset val="100"/>
        <c:noMultiLvlLbl val="0"/>
      </c:catAx>
      <c:valAx>
        <c:axId val="7043649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704357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Très bonne desserte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0D8-432C-828B-F4AD2A3F917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D8-432C-828B-F4AD2A3F91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Analyse_desserte_TP!$H$2:$H$10</c:f>
              <c:numCache>
                <c:formatCode>0%</c:formatCode>
                <c:ptCount val="9"/>
                <c:pt idx="0">
                  <c:v>2.4502379481774906E-2</c:v>
                </c:pt>
                <c:pt idx="1">
                  <c:v>3.9243213502603439E-3</c:v>
                </c:pt>
                <c:pt idx="2">
                  <c:v>7.9500974436896521E-2</c:v>
                </c:pt>
                <c:pt idx="3">
                  <c:v>0.11613044111119564</c:v>
                </c:pt>
                <c:pt idx="4">
                  <c:v>4.3503480949111377E-2</c:v>
                </c:pt>
                <c:pt idx="5">
                  <c:v>7.1539555900602125E-2</c:v>
                </c:pt>
                <c:pt idx="6">
                  <c:v>0</c:v>
                </c:pt>
                <c:pt idx="7">
                  <c:v>0.10652680385741217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D8-432C-828B-F4AD2A3F9170}"/>
            </c:ext>
          </c:extLst>
        </c:ser>
        <c:ser>
          <c:idx val="1"/>
          <c:order val="1"/>
          <c:tx>
            <c:v>Bonne desserte (B)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0D8-432C-828B-F4AD2A3F91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Analyse_desserte_TP!$I$2:$I$10</c:f>
              <c:numCache>
                <c:formatCode>0%</c:formatCode>
                <c:ptCount val="9"/>
                <c:pt idx="0">
                  <c:v>0.23553673272790129</c:v>
                </c:pt>
                <c:pt idx="1">
                  <c:v>0.15642358823172456</c:v>
                </c:pt>
                <c:pt idx="2">
                  <c:v>0.40621506954405956</c:v>
                </c:pt>
                <c:pt idx="3">
                  <c:v>0.11937566889747156</c:v>
                </c:pt>
                <c:pt idx="4">
                  <c:v>0.22582406620510861</c:v>
                </c:pt>
                <c:pt idx="5">
                  <c:v>0.24144779138786282</c:v>
                </c:pt>
                <c:pt idx="6">
                  <c:v>2.2223834410266118E-2</c:v>
                </c:pt>
                <c:pt idx="7">
                  <c:v>0.30617216585192192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D8-432C-828B-F4AD2A3F9170}"/>
            </c:ext>
          </c:extLst>
        </c:ser>
        <c:ser>
          <c:idx val="2"/>
          <c:order val="2"/>
          <c:tx>
            <c:v>Desserte moyenne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Analyse_desserte_TP!$J$2:$J$10</c:f>
              <c:numCache>
                <c:formatCode>0%</c:formatCode>
                <c:ptCount val="9"/>
                <c:pt idx="0">
                  <c:v>0.2015311465541578</c:v>
                </c:pt>
                <c:pt idx="1">
                  <c:v>0.21999244771065199</c:v>
                </c:pt>
                <c:pt idx="2">
                  <c:v>0.21642623706211014</c:v>
                </c:pt>
                <c:pt idx="3">
                  <c:v>0.14618170713850762</c:v>
                </c:pt>
                <c:pt idx="4">
                  <c:v>0.18868802948344654</c:v>
                </c:pt>
                <c:pt idx="5">
                  <c:v>0.29489805938049685</c:v>
                </c:pt>
                <c:pt idx="6">
                  <c:v>4.8262210627625778E-2</c:v>
                </c:pt>
                <c:pt idx="7">
                  <c:v>0.19397540476760475</c:v>
                </c:pt>
                <c:pt idx="8">
                  <c:v>3.0312594520208818E-3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D8-432C-828B-F4AD2A3F9170}"/>
            </c:ext>
          </c:extLst>
        </c:ser>
        <c:ser>
          <c:idx val="3"/>
          <c:order val="3"/>
          <c:tx>
            <c:v>Faible desserte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Analyse_desserte_TP!$K$2:$K$10</c:f>
              <c:numCache>
                <c:formatCode>0%</c:formatCode>
                <c:ptCount val="9"/>
                <c:pt idx="0">
                  <c:v>0.31067998072793079</c:v>
                </c:pt>
                <c:pt idx="1">
                  <c:v>0.28001468671826052</c:v>
                </c:pt>
                <c:pt idx="2">
                  <c:v>0.17782616568357743</c:v>
                </c:pt>
                <c:pt idx="3">
                  <c:v>0.39944351886405521</c:v>
                </c:pt>
                <c:pt idx="4">
                  <c:v>0.28735921756148797</c:v>
                </c:pt>
                <c:pt idx="5">
                  <c:v>0.23074187173673338</c:v>
                </c:pt>
                <c:pt idx="6">
                  <c:v>9.9423750807684286E-2</c:v>
                </c:pt>
                <c:pt idx="7">
                  <c:v>0.23847995672662015</c:v>
                </c:pt>
                <c:pt idx="8">
                  <c:v>0.35955751335161606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D8-432C-828B-F4AD2A3F9170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Analyse_desserte_TP!$L$2:$L$10</c:f>
              <c:numCache>
                <c:formatCode>0%</c:formatCode>
                <c:ptCount val="9"/>
                <c:pt idx="0">
                  <c:v>0.22774976050823528</c:v>
                </c:pt>
                <c:pt idx="1">
                  <c:v>0.33964495598910255</c:v>
                </c:pt>
                <c:pt idx="2">
                  <c:v>0.12003155327335645</c:v>
                </c:pt>
                <c:pt idx="3">
                  <c:v>0.21886866398876992</c:v>
                </c:pt>
                <c:pt idx="4">
                  <c:v>0.25462520580084547</c:v>
                </c:pt>
                <c:pt idx="5">
                  <c:v>0.1613727215943048</c:v>
                </c:pt>
                <c:pt idx="6">
                  <c:v>0.83009020415442392</c:v>
                </c:pt>
                <c:pt idx="7">
                  <c:v>0.15484566879644102</c:v>
                </c:pt>
                <c:pt idx="8">
                  <c:v>0.63741122719636312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D8-432C-828B-F4AD2A3F9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5743624"/>
        <c:axId val="875745592"/>
      </c:barChart>
      <c:catAx>
        <c:axId val="875743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5745592"/>
        <c:crosses val="autoZero"/>
        <c:auto val="1"/>
        <c:lblAlgn val="ctr"/>
        <c:lblOffset val="100"/>
        <c:noMultiLvlLbl val="0"/>
      </c:catAx>
      <c:valAx>
        <c:axId val="87574559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5743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2017 et 2022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des zones à bâtir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Comparaison_2017_2022!$C$2:$C$10</c:f>
              <c:numCache>
                <c:formatCode>#,##0</c:formatCode>
                <c:ptCount val="9"/>
                <c:pt idx="0">
                  <c:v>2231.0812190000001</c:v>
                </c:pt>
                <c:pt idx="1">
                  <c:v>717.24868099999992</c:v>
                </c:pt>
                <c:pt idx="2">
                  <c:v>288.15046970000003</c:v>
                </c:pt>
                <c:pt idx="3">
                  <c:v>505.17972910000003</c:v>
                </c:pt>
                <c:pt idx="4">
                  <c:v>625.86076200000002</c:v>
                </c:pt>
                <c:pt idx="5">
                  <c:v>269.73384970000001</c:v>
                </c:pt>
                <c:pt idx="6">
                  <c:v>56.759867830000005</c:v>
                </c:pt>
                <c:pt idx="7">
                  <c:v>794.6532752999999</c:v>
                </c:pt>
                <c:pt idx="8">
                  <c:v>22.76971228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0-4FAC-849D-6EBB57F6B19D}"/>
            </c:ext>
          </c:extLst>
        </c:ser>
        <c:ser>
          <c:idx val="1"/>
          <c:order val="1"/>
          <c:tx>
            <c:v>Surface des zones à bâtir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Comparaison_2017_2022!$D$2:$D$10</c:f>
              <c:numCache>
                <c:formatCode>#,##0</c:formatCode>
                <c:ptCount val="9"/>
                <c:pt idx="0">
                  <c:v>2212.26540058195</c:v>
                </c:pt>
                <c:pt idx="1">
                  <c:v>717.930469309876</c:v>
                </c:pt>
                <c:pt idx="2">
                  <c:v>286.61256638095597</c:v>
                </c:pt>
                <c:pt idx="3">
                  <c:v>505.54762360986797</c:v>
                </c:pt>
                <c:pt idx="4">
                  <c:v>617.77197197110002</c:v>
                </c:pt>
                <c:pt idx="5">
                  <c:v>271.47952180184001</c:v>
                </c:pt>
                <c:pt idx="6">
                  <c:v>53.602469738271495</c:v>
                </c:pt>
                <c:pt idx="7">
                  <c:v>794.00388019048296</c:v>
                </c:pt>
                <c:pt idx="8">
                  <c:v>13.724550818928101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0-4FAC-849D-6EBB57F6B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92749136"/>
        <c:axId val="992749464"/>
      </c:barChart>
      <c:catAx>
        <c:axId val="992749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92749464"/>
        <c:crosses val="autoZero"/>
        <c:auto val="1"/>
        <c:lblAlgn val="ctr"/>
        <c:lblOffset val="100"/>
        <c:noMultiLvlLbl val="0"/>
      </c:catAx>
      <c:valAx>
        <c:axId val="9927494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92749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Surface des zones à bâtir par affectation principale (en pourcentages)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CB-4981-82C1-68149C88BEEC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6CB-4981-82C1-68149C88BEEC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CB-4981-82C1-68149C88BEEC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6CB-4981-82C1-68149C88BEEC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7DF-423C-B765-04B05DD241DB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7DF-423C-B765-04B05DD241DB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7DF-423C-B765-04B05DD241DB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7DF-423C-B765-04B05DD241DB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7DF-423C-B765-04B05DD241D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6CB-4981-82C1-68149C88BEE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46CB-4981-82C1-68149C88BEE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6CB-4981-82C1-68149C88BEE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46CB-4981-82C1-68149C88BE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2212.26540058195</c:v>
                </c:pt>
                <c:pt idx="1">
                  <c:v>717.930469309876</c:v>
                </c:pt>
                <c:pt idx="2">
                  <c:v>286.61256638095597</c:v>
                </c:pt>
                <c:pt idx="3">
                  <c:v>505.54762360986797</c:v>
                </c:pt>
                <c:pt idx="4">
                  <c:v>617.77197197110002</c:v>
                </c:pt>
                <c:pt idx="5">
                  <c:v>271.47952180184001</c:v>
                </c:pt>
                <c:pt idx="6">
                  <c:v>53.602469738271495</c:v>
                </c:pt>
                <c:pt idx="7">
                  <c:v>794.00388019048296</c:v>
                </c:pt>
                <c:pt idx="8">
                  <c:v>13.724550818928101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B-4981-82C1-68149C88B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143102431579316"/>
          <c:y val="0.14803982101356272"/>
          <c:w val="0.3153531166533698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des zones à bâtir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415-43C4-8CBC-471CA17FD6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15-43C4-8CBC-471CA17FD67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2579.0171033493898</c:v>
                </c:pt>
                <c:pt idx="2" formatCode="General">
                  <c:v>0</c:v>
                </c:pt>
                <c:pt idx="3">
                  <c:v>740.26244410564198</c:v>
                </c:pt>
                <c:pt idx="4">
                  <c:v>891.42306625100298</c:v>
                </c:pt>
                <c:pt idx="5">
                  <c:v>267.15371832111902</c:v>
                </c:pt>
                <c:pt idx="6">
                  <c:v>541.11744814637802</c:v>
                </c:pt>
                <c:pt idx="7">
                  <c:v>322.259058211857</c:v>
                </c:pt>
                <c:pt idx="8">
                  <c:v>131.70561601788899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15-43C4-8CBC-471CA17FD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02118032"/>
        <c:axId val="702119672"/>
      </c:barChart>
      <c:catAx>
        <c:axId val="702118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2119672"/>
        <c:crosses val="autoZero"/>
        <c:auto val="1"/>
        <c:lblAlgn val="ctr"/>
        <c:lblOffset val="100"/>
        <c:noMultiLvlLbl val="0"/>
      </c:catAx>
      <c:valAx>
        <c:axId val="70211967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7021180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OFS (en m2/hab.)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 zone à bâtir par habitant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62-4E34-B519-4BB16E419C2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62-4E34-B519-4BB16E419C2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255.81172851298788</c:v>
                </c:pt>
                <c:pt idx="2" formatCode="General">
                  <c:v>0</c:v>
                </c:pt>
                <c:pt idx="3">
                  <c:v>305.59050697888125</c:v>
                </c:pt>
                <c:pt idx="4">
                  <c:v>448.62761260744992</c:v>
                </c:pt>
                <c:pt idx="5">
                  <c:v>601.02073863018904</c:v>
                </c:pt>
                <c:pt idx="6">
                  <c:v>557.96808429199632</c:v>
                </c:pt>
                <c:pt idx="7">
                  <c:v>379.12830377865527</c:v>
                </c:pt>
                <c:pt idx="8">
                  <c:v>1047.7773748439854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62-4E34-B519-4BB16E419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065392"/>
        <c:axId val="864065720"/>
      </c:barChart>
      <c:catAx>
        <c:axId val="864065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065720"/>
        <c:crosses val="autoZero"/>
        <c:auto val="1"/>
        <c:lblAlgn val="ctr"/>
        <c:lblOffset val="100"/>
        <c:noMultiLvlLbl val="0"/>
      </c:catAx>
      <c:valAx>
        <c:axId val="8640657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0653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OFS (en m2/habitant+emploi)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 zone à bâtir par habitant et emploi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DB-4562-8287-10A2B78B8E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DB-4562-8287-10A2B78B8E0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146.20444128331329</c:v>
                </c:pt>
                <c:pt idx="2" formatCode="General">
                  <c:v>0</c:v>
                </c:pt>
                <c:pt idx="3">
                  <c:v>219.86469574553507</c:v>
                </c:pt>
                <c:pt idx="4">
                  <c:v>312.38543112244287</c:v>
                </c:pt>
                <c:pt idx="5">
                  <c:v>484.67655718635524</c:v>
                </c:pt>
                <c:pt idx="6">
                  <c:v>370.19733744706718</c:v>
                </c:pt>
                <c:pt idx="7">
                  <c:v>286.78389090669839</c:v>
                </c:pt>
                <c:pt idx="8">
                  <c:v>712.69272736952905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DB-4562-8287-10A2B78B8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1289680"/>
        <c:axId val="876769168"/>
      </c:barChart>
      <c:catAx>
        <c:axId val="521289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6769168"/>
        <c:crosses val="autoZero"/>
        <c:auto val="1"/>
        <c:lblAlgn val="ctr"/>
        <c:lblOffset val="100"/>
        <c:noMultiLvlLbl val="0"/>
      </c:catAx>
      <c:valAx>
        <c:axId val="8767691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212896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Analyse_nonconstr_Aff_principal!$E$2:$E$10</c:f>
              <c:numCache>
                <c:formatCode>#,##0</c:formatCode>
                <c:ptCount val="9"/>
                <c:pt idx="0">
                  <c:v>1718.1403763405469</c:v>
                </c:pt>
                <c:pt idx="1">
                  <c:v>381.95667061744302</c:v>
                </c:pt>
                <c:pt idx="2">
                  <c:v>238.57507768855606</c:v>
                </c:pt>
                <c:pt idx="3">
                  <c:v>443.07145074784916</c:v>
                </c:pt>
                <c:pt idx="4">
                  <c:v>617.77197197110002</c:v>
                </c:pt>
                <c:pt idx="5">
                  <c:v>271.47952180184001</c:v>
                </c:pt>
                <c:pt idx="6">
                  <c:v>53.602469738271495</c:v>
                </c:pt>
                <c:pt idx="7">
                  <c:v>794.00388019048296</c:v>
                </c:pt>
                <c:pt idx="8">
                  <c:v>13.724550818928101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6F-4424-8D9D-71ABF0DDAA91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Analyse_nonconstr_Aff_principal!$F$2:$F$10</c:f>
              <c:numCache>
                <c:formatCode>#,##0</c:formatCode>
                <c:ptCount val="9"/>
                <c:pt idx="0">
                  <c:v>208.48571526074005</c:v>
                </c:pt>
                <c:pt idx="1">
                  <c:v>54.572508471285971</c:v>
                </c:pt>
                <c:pt idx="2">
                  <c:v>20.222510458171893</c:v>
                </c:pt>
                <c:pt idx="3">
                  <c:v>33.386243384705395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6F-4424-8D9D-71ABF0DDAA91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Analyse_nonconstr_Aff_principal!$G$2:$G$10</c:f>
              <c:numCache>
                <c:formatCode>#,##0</c:formatCode>
                <c:ptCount val="9"/>
                <c:pt idx="0">
                  <c:v>285.63930898066297</c:v>
                </c:pt>
                <c:pt idx="1">
                  <c:v>281.40129022114701</c:v>
                </c:pt>
                <c:pt idx="2">
                  <c:v>27.814978234228004</c:v>
                </c:pt>
                <c:pt idx="3">
                  <c:v>29.089929477313401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6F-4424-8D9D-71ABF0DDA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6638936"/>
        <c:axId val="696638280"/>
      </c:barChart>
      <c:catAx>
        <c:axId val="696638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6638280"/>
        <c:crosses val="autoZero"/>
        <c:auto val="1"/>
        <c:lblAlgn val="ctr"/>
        <c:lblOffset val="100"/>
        <c:noMultiLvlLbl val="0"/>
      </c:catAx>
      <c:valAx>
        <c:axId val="69663828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6638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6C5-4BFB-B22D-CB93F706A7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6C5-4BFB-B22D-CB93F706A7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6C5-4BFB-B22D-CB93F706A7A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6C5-4BFB-B22D-CB93F706A7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C5-4BFB-B22D-CB93F706A7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Analyse_nonconstr_Aff_principal!$H$2:$H$10</c:f>
              <c:numCache>
                <c:formatCode>0%</c:formatCode>
                <c:ptCount val="9"/>
                <c:pt idx="0">
                  <c:v>0.77664297235249424</c:v>
                </c:pt>
                <c:pt idx="1">
                  <c:v>0.5320245997980918</c:v>
                </c:pt>
                <c:pt idx="2">
                  <c:v>0.83239573442655668</c:v>
                </c:pt>
                <c:pt idx="3">
                  <c:v>0.87641881804149924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C5-4BFB-B22D-CB93F706A7A7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6C5-4BFB-B22D-CB93F706A7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6C5-4BFB-B22D-CB93F706A7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6C5-4BFB-B22D-CB93F706A7A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C5-4BFB-B22D-CB93F706A7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6C5-4BFB-B22D-CB93F706A7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Analyse_nonconstr_Aff_principal!$I$2:$I$10</c:f>
              <c:numCache>
                <c:formatCode>0%</c:formatCode>
                <c:ptCount val="9"/>
                <c:pt idx="0">
                  <c:v>9.4240824453474981E-2</c:v>
                </c:pt>
                <c:pt idx="1">
                  <c:v>7.6013640323337725E-2</c:v>
                </c:pt>
                <c:pt idx="2">
                  <c:v>7.0556956777996949E-2</c:v>
                </c:pt>
                <c:pt idx="3">
                  <c:v>6.6039759313495705E-2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C5-4BFB-B22D-CB93F706A7A7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6C5-4BFB-B22D-CB93F706A7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6C5-4BFB-B22D-CB93F706A7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6C5-4BFB-B22D-CB93F706A7A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6C5-4BFB-B22D-CB93F706A7A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C5-4BFB-B22D-CB93F706A7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Analyse_nonconstr_Aff_principal!$J$2:$J$10</c:f>
              <c:numCache>
                <c:formatCode>0%</c:formatCode>
                <c:ptCount val="9"/>
                <c:pt idx="0">
                  <c:v>0.1291162031940308</c:v>
                </c:pt>
                <c:pt idx="1">
                  <c:v>0.39196175987857046</c:v>
                </c:pt>
                <c:pt idx="2">
                  <c:v>9.7047308795446374E-2</c:v>
                </c:pt>
                <c:pt idx="3">
                  <c:v>5.7541422645005162E-2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C5-4BFB-B22D-CB93F706A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969712"/>
        <c:axId val="874968728"/>
      </c:barChart>
      <c:catAx>
        <c:axId val="874969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4968728"/>
        <c:crosses val="autoZero"/>
        <c:auto val="1"/>
        <c:lblAlgn val="ctr"/>
        <c:lblOffset val="100"/>
        <c:noMultiLvlLbl val="0"/>
      </c:catAx>
      <c:valAx>
        <c:axId val="87496872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4969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2236.2676105226396</c:v>
                </c:pt>
                <c:pt idx="2" formatCode="General">
                  <c:v>0</c:v>
                </c:pt>
                <c:pt idx="3">
                  <c:v>629.26633331514904</c:v>
                </c:pt>
                <c:pt idx="4">
                  <c:v>674.63844125228002</c:v>
                </c:pt>
                <c:pt idx="5">
                  <c:v>218.07295867849092</c:v>
                </c:pt>
                <c:pt idx="6">
                  <c:v>414.06110709697003</c:v>
                </c:pt>
                <c:pt idx="7">
                  <c:v>273.21206918764659</c:v>
                </c:pt>
                <c:pt idx="8">
                  <c:v>86.807449861847289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0A-4A7C-8E4E-ACB10BC9F52D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118.77586188655798</c:v>
                </c:pt>
                <c:pt idx="2" formatCode="General">
                  <c:v>0</c:v>
                </c:pt>
                <c:pt idx="3">
                  <c:v>44.480603729254895</c:v>
                </c:pt>
                <c:pt idx="4">
                  <c:v>61.738797303325015</c:v>
                </c:pt>
                <c:pt idx="5">
                  <c:v>18.796671115789497</c:v>
                </c:pt>
                <c:pt idx="6">
                  <c:v>37.10781107406001</c:v>
                </c:pt>
                <c:pt idx="7">
                  <c:v>26.529821374726303</c:v>
                </c:pt>
                <c:pt idx="8">
                  <c:v>9.2374110911888963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0A-4A7C-8E4E-ACB10BC9F52D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223.97363094019201</c:v>
                </c:pt>
                <c:pt idx="2" formatCode="General">
                  <c:v>0</c:v>
                </c:pt>
                <c:pt idx="3">
                  <c:v>66.515507061238097</c:v>
                </c:pt>
                <c:pt idx="4">
                  <c:v>155.045827695398</c:v>
                </c:pt>
                <c:pt idx="5">
                  <c:v>30.284088526838598</c:v>
                </c:pt>
                <c:pt idx="6">
                  <c:v>89.948529975347995</c:v>
                </c:pt>
                <c:pt idx="7">
                  <c:v>22.517167649484101</c:v>
                </c:pt>
                <c:pt idx="8">
                  <c:v>35.6607550648528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0A-4A7C-8E4E-ACB10BC9F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2421264"/>
        <c:axId val="982421920"/>
      </c:barChart>
      <c:catAx>
        <c:axId val="982421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2421920"/>
        <c:crosses val="autoZero"/>
        <c:auto val="1"/>
        <c:lblAlgn val="ctr"/>
        <c:lblOffset val="100"/>
        <c:noMultiLvlLbl val="0"/>
      </c:catAx>
      <c:valAx>
        <c:axId val="9824219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2421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OFS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985-4A9F-84D9-12E1C2470F2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85-4A9F-84D9-12E1C2470F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0.86710072904068058</c:v>
                </c:pt>
                <c:pt idx="2" formatCode="General">
                  <c:v>0</c:v>
                </c:pt>
                <c:pt idx="3">
                  <c:v>0.85005843309450291</c:v>
                </c:pt>
                <c:pt idx="4">
                  <c:v>0.75681061753266132</c:v>
                </c:pt>
                <c:pt idx="5">
                  <c:v>0.81628270064490371</c:v>
                </c:pt>
                <c:pt idx="6">
                  <c:v>0.76519637005857943</c:v>
                </c:pt>
                <c:pt idx="7">
                  <c:v>0.84780260546790798</c:v>
                </c:pt>
                <c:pt idx="8">
                  <c:v>0.659102113383355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85-4A9F-84D9-12E1C2470F21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985-4A9F-84D9-12E1C2470F2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85-4A9F-84D9-12E1C2470F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4.605470112327012E-2</c:v>
                </c:pt>
                <c:pt idx="2" formatCode="General">
                  <c:v>0</c:v>
                </c:pt>
                <c:pt idx="3">
                  <c:v>6.0087613634100721E-2</c:v>
                </c:pt>
                <c:pt idx="4">
                  <c:v>6.9258693925181511E-2</c:v>
                </c:pt>
                <c:pt idx="5">
                  <c:v>7.0359009913520579E-2</c:v>
                </c:pt>
                <c:pt idx="6">
                  <c:v>6.857626047944762E-2</c:v>
                </c:pt>
                <c:pt idx="7">
                  <c:v>8.2324517181718071E-2</c:v>
                </c:pt>
                <c:pt idx="8">
                  <c:v>7.0136804871967037E-2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85-4A9F-84D9-12E1C2470F21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985-4A9F-84D9-12E1C2470F2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85-4A9F-84D9-12E1C2470F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8.6844569836049448E-2</c:v>
                </c:pt>
                <c:pt idx="2" formatCode="General">
                  <c:v>0</c:v>
                </c:pt>
                <c:pt idx="3">
                  <c:v>8.9853953271396475E-2</c:v>
                </c:pt>
                <c:pt idx="4">
                  <c:v>0.17393068854215724</c:v>
                </c:pt>
                <c:pt idx="5">
                  <c:v>0.11335828944157572</c:v>
                </c:pt>
                <c:pt idx="6">
                  <c:v>0.166227369461973</c:v>
                </c:pt>
                <c:pt idx="7">
                  <c:v>6.9872877350373938E-2</c:v>
                </c:pt>
                <c:pt idx="8">
                  <c:v>0.27076108174467789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85-4A9F-84D9-12E1C2470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04368248"/>
        <c:axId val="704369232"/>
      </c:barChart>
      <c:catAx>
        <c:axId val="7043682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4369232"/>
        <c:crosses val="autoZero"/>
        <c:auto val="1"/>
        <c:lblAlgn val="ctr"/>
        <c:lblOffset val="100"/>
        <c:noMultiLvlLbl val="0"/>
      </c:catAx>
      <c:valAx>
        <c:axId val="7043692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704368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198120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198120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3</xdr:col>
      <xdr:colOff>736600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119380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322580</xdr:colOff>
      <xdr:row>12</xdr:row>
      <xdr:rowOff>66040</xdr:rowOff>
    </xdr:from>
    <xdr:to>
      <xdr:col>7</xdr:col>
      <xdr:colOff>594360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119380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322580</xdr:colOff>
      <xdr:row>12</xdr:row>
      <xdr:rowOff>66040</xdr:rowOff>
    </xdr:from>
    <xdr:to>
      <xdr:col>7</xdr:col>
      <xdr:colOff>594360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609600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530860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RowHeight="14.4" x14ac:dyDescent="0.25"/>
  <cols>
    <col min="1" max="1" width="43.6640625" style="52" customWidth="1"/>
    <col min="2" max="2" width="57.6640625" style="30" customWidth="1"/>
  </cols>
  <sheetData>
    <row r="1" spans="1:2" ht="18" x14ac:dyDescent="0.25">
      <c r="A1" s="29" t="s">
        <v>53</v>
      </c>
    </row>
    <row r="2" spans="1:2" ht="18" x14ac:dyDescent="0.25">
      <c r="A2" s="29" t="s">
        <v>54</v>
      </c>
    </row>
    <row r="4" spans="1:2" ht="13.2" x14ac:dyDescent="0.25">
      <c r="A4" s="62" t="s">
        <v>122</v>
      </c>
      <c r="B4" s="63"/>
    </row>
    <row r="5" spans="1:2" ht="13.2" x14ac:dyDescent="0.25">
      <c r="A5" s="64"/>
      <c r="B5" s="65"/>
    </row>
    <row r="6" spans="1:2" x14ac:dyDescent="0.25">
      <c r="A6" s="31" t="s">
        <v>55</v>
      </c>
      <c r="B6" s="32" t="s">
        <v>56</v>
      </c>
    </row>
    <row r="7" spans="1:2" x14ac:dyDescent="0.25">
      <c r="A7" s="33"/>
      <c r="B7" s="34"/>
    </row>
    <row r="8" spans="1:2" x14ac:dyDescent="0.25">
      <c r="A8" s="31" t="s">
        <v>57</v>
      </c>
      <c r="B8" s="32" t="s">
        <v>123</v>
      </c>
    </row>
    <row r="9" spans="1:2" x14ac:dyDescent="0.25">
      <c r="A9" s="35" t="s">
        <v>58</v>
      </c>
      <c r="B9" s="36">
        <v>27</v>
      </c>
    </row>
    <row r="10" spans="1:2" x14ac:dyDescent="0.25">
      <c r="A10" s="33"/>
      <c r="B10" s="34"/>
    </row>
    <row r="11" spans="1:2" x14ac:dyDescent="0.25">
      <c r="A11" s="31" t="s">
        <v>59</v>
      </c>
      <c r="B11" s="32"/>
    </row>
    <row r="12" spans="1:2" x14ac:dyDescent="0.25">
      <c r="A12" s="37" t="s">
        <v>60</v>
      </c>
      <c r="B12" s="36">
        <v>34</v>
      </c>
    </row>
    <row r="13" spans="1:2" x14ac:dyDescent="0.25">
      <c r="A13" s="38"/>
      <c r="B13" s="34"/>
    </row>
    <row r="14" spans="1:2" ht="28.8" x14ac:dyDescent="0.25">
      <c r="A14" s="39" t="s">
        <v>61</v>
      </c>
      <c r="B14" s="40" t="s">
        <v>124</v>
      </c>
    </row>
    <row r="15" spans="1:2" x14ac:dyDescent="0.25">
      <c r="A15" s="33"/>
      <c r="B15" s="41"/>
    </row>
    <row r="16" spans="1:2" x14ac:dyDescent="0.25">
      <c r="A16" s="31" t="s">
        <v>62</v>
      </c>
      <c r="B16" s="42" t="s">
        <v>125</v>
      </c>
    </row>
    <row r="17" spans="1:2" x14ac:dyDescent="0.25">
      <c r="A17" s="38"/>
      <c r="B17" s="43"/>
    </row>
    <row r="18" spans="1:2" x14ac:dyDescent="0.25">
      <c r="A18" s="38"/>
      <c r="B18" s="43"/>
    </row>
    <row r="19" spans="1:2" x14ac:dyDescent="0.25">
      <c r="A19" s="38"/>
      <c r="B19" s="43"/>
    </row>
    <row r="20" spans="1:2" x14ac:dyDescent="0.25">
      <c r="A20" s="38"/>
      <c r="B20" s="43"/>
    </row>
    <row r="21" spans="1:2" x14ac:dyDescent="0.25">
      <c r="A21" s="44"/>
      <c r="B21" s="45"/>
    </row>
    <row r="23" spans="1:2" s="47" customFormat="1" ht="17.100000000000001" customHeight="1" x14ac:dyDescent="0.25">
      <c r="A23" s="46" t="s">
        <v>63</v>
      </c>
      <c r="B23" s="46"/>
    </row>
    <row r="24" spans="1:2" s="47" customFormat="1" ht="15" customHeight="1" x14ac:dyDescent="0.25">
      <c r="A24" s="48" t="s">
        <v>64</v>
      </c>
      <c r="B24" s="46"/>
    </row>
    <row r="25" spans="1:2" x14ac:dyDescent="0.25">
      <c r="A25" s="48" t="s">
        <v>65</v>
      </c>
      <c r="B25" s="49"/>
    </row>
    <row r="26" spans="1:2" x14ac:dyDescent="0.25">
      <c r="A26" s="48" t="s">
        <v>66</v>
      </c>
      <c r="B26" s="49"/>
    </row>
    <row r="27" spans="1:2" x14ac:dyDescent="0.25">
      <c r="A27" s="48" t="s">
        <v>67</v>
      </c>
      <c r="B27" s="49"/>
    </row>
    <row r="28" spans="1:2" x14ac:dyDescent="0.25">
      <c r="A28" s="48" t="s">
        <v>68</v>
      </c>
      <c r="B28" s="49"/>
    </row>
    <row r="29" spans="1:2" x14ac:dyDescent="0.25">
      <c r="A29" s="48" t="s">
        <v>69</v>
      </c>
      <c r="B29" s="49"/>
    </row>
    <row r="30" spans="1:2" x14ac:dyDescent="0.25">
      <c r="A30" s="48" t="s">
        <v>70</v>
      </c>
      <c r="B30" s="49"/>
    </row>
    <row r="34" spans="1:1" s="30" customFormat="1" x14ac:dyDescent="0.25">
      <c r="A34" s="50" t="s">
        <v>54</v>
      </c>
    </row>
    <row r="35" spans="1:1" s="30" customFormat="1" x14ac:dyDescent="0.25">
      <c r="A35" s="50" t="s">
        <v>71</v>
      </c>
    </row>
    <row r="36" spans="1:1" s="30" customFormat="1" x14ac:dyDescent="0.25">
      <c r="A36" s="50" t="s">
        <v>72</v>
      </c>
    </row>
    <row r="37" spans="1:1" s="30" customFormat="1" x14ac:dyDescent="0.25">
      <c r="A37" s="50"/>
    </row>
    <row r="38" spans="1:1" s="30" customFormat="1" x14ac:dyDescent="0.25">
      <c r="A38" s="50" t="s">
        <v>73</v>
      </c>
    </row>
    <row r="39" spans="1:1" s="30" customFormat="1" x14ac:dyDescent="0.25">
      <c r="A39" s="50" t="s">
        <v>53</v>
      </c>
    </row>
    <row r="40" spans="1:1" s="30" customFormat="1" x14ac:dyDescent="0.25">
      <c r="A40" s="50" t="s">
        <v>74</v>
      </c>
    </row>
    <row r="41" spans="1:1" s="30" customFormat="1" x14ac:dyDescent="0.25">
      <c r="A41" s="51" t="s">
        <v>75</v>
      </c>
    </row>
    <row r="42" spans="1:1" s="30" customFormat="1" x14ac:dyDescent="0.25">
      <c r="A42" s="50"/>
    </row>
    <row r="43" spans="1:1" s="30" customFormat="1" x14ac:dyDescent="0.25">
      <c r="A43" s="50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2.6640625" style="61" customWidth="1"/>
    <col min="2" max="2" width="70.6640625" style="61" customWidth="1"/>
    <col min="3" max="16384" width="11.44140625" style="53"/>
  </cols>
  <sheetData>
    <row r="1" spans="1:2" x14ac:dyDescent="0.3">
      <c r="A1" s="66" t="s">
        <v>77</v>
      </c>
      <c r="B1" s="68" t="s">
        <v>78</v>
      </c>
    </row>
    <row r="2" spans="1:2" x14ac:dyDescent="0.3">
      <c r="A2" s="67"/>
      <c r="B2" s="69"/>
    </row>
    <row r="3" spans="1:2" x14ac:dyDescent="0.3">
      <c r="A3" s="54" t="s">
        <v>18</v>
      </c>
      <c r="B3" s="55" t="s">
        <v>79</v>
      </c>
    </row>
    <row r="4" spans="1:2" x14ac:dyDescent="0.3">
      <c r="A4" s="56" t="s">
        <v>25</v>
      </c>
      <c r="B4" s="57" t="s">
        <v>80</v>
      </c>
    </row>
    <row r="5" spans="1:2" ht="28.8" x14ac:dyDescent="0.3">
      <c r="A5" s="56" t="s">
        <v>19</v>
      </c>
      <c r="B5" s="57" t="s">
        <v>81</v>
      </c>
    </row>
    <row r="6" spans="1:2" ht="28.8" x14ac:dyDescent="0.3">
      <c r="A6" s="56" t="s">
        <v>26</v>
      </c>
      <c r="B6" s="58" t="s">
        <v>82</v>
      </c>
    </row>
    <row r="7" spans="1:2" x14ac:dyDescent="0.3">
      <c r="A7" s="56" t="s">
        <v>20</v>
      </c>
      <c r="B7" s="57" t="s">
        <v>83</v>
      </c>
    </row>
    <row r="8" spans="1:2" ht="28.8" x14ac:dyDescent="0.3">
      <c r="A8" s="56" t="s">
        <v>21</v>
      </c>
      <c r="B8" s="57" t="s">
        <v>84</v>
      </c>
    </row>
    <row r="9" spans="1:2" ht="43.2" x14ac:dyDescent="0.3">
      <c r="A9" s="56" t="s">
        <v>22</v>
      </c>
      <c r="B9" s="57" t="s">
        <v>85</v>
      </c>
    </row>
    <row r="10" spans="1:2" ht="16.2" x14ac:dyDescent="0.3">
      <c r="A10" s="56" t="s">
        <v>86</v>
      </c>
      <c r="B10" s="57" t="s">
        <v>87</v>
      </c>
    </row>
    <row r="11" spans="1:2" ht="43.2" x14ac:dyDescent="0.3">
      <c r="A11" s="56" t="s">
        <v>23</v>
      </c>
      <c r="B11" s="57" t="s">
        <v>88</v>
      </c>
    </row>
    <row r="12" spans="1:2" ht="16.2" x14ac:dyDescent="0.3">
      <c r="A12" s="56" t="s">
        <v>89</v>
      </c>
      <c r="B12" s="57" t="s">
        <v>90</v>
      </c>
    </row>
    <row r="13" spans="1:2" ht="28.8" x14ac:dyDescent="0.3">
      <c r="A13" s="56" t="s">
        <v>91</v>
      </c>
      <c r="B13" s="57" t="s">
        <v>92</v>
      </c>
    </row>
    <row r="14" spans="1:2" ht="15" customHeight="1" x14ac:dyDescent="0.3">
      <c r="A14" s="56" t="s">
        <v>27</v>
      </c>
      <c r="B14" s="57" t="s">
        <v>93</v>
      </c>
    </row>
    <row r="15" spans="1:2" ht="15" customHeight="1" x14ac:dyDescent="0.3">
      <c r="A15" s="56" t="s">
        <v>28</v>
      </c>
      <c r="B15" s="57" t="s">
        <v>94</v>
      </c>
    </row>
    <row r="16" spans="1:2" x14ac:dyDescent="0.3">
      <c r="A16" s="56" t="s">
        <v>29</v>
      </c>
      <c r="B16" s="57" t="s">
        <v>95</v>
      </c>
    </row>
    <row r="17" spans="1:2" ht="28.8" x14ac:dyDescent="0.3">
      <c r="A17" s="56" t="s">
        <v>30</v>
      </c>
      <c r="B17" s="57" t="s">
        <v>96</v>
      </c>
    </row>
    <row r="18" spans="1:2" x14ac:dyDescent="0.3">
      <c r="A18" s="56" t="s">
        <v>31</v>
      </c>
      <c r="B18" s="57" t="s">
        <v>97</v>
      </c>
    </row>
    <row r="19" spans="1:2" x14ac:dyDescent="0.3">
      <c r="A19" s="56" t="s">
        <v>32</v>
      </c>
      <c r="B19" s="57" t="s">
        <v>98</v>
      </c>
    </row>
    <row r="20" spans="1:2" ht="28.8" x14ac:dyDescent="0.3">
      <c r="A20" s="56" t="s">
        <v>33</v>
      </c>
      <c r="B20" s="57" t="s">
        <v>99</v>
      </c>
    </row>
    <row r="21" spans="1:2" x14ac:dyDescent="0.3">
      <c r="A21" s="56" t="s">
        <v>34</v>
      </c>
      <c r="B21" s="57" t="s">
        <v>98</v>
      </c>
    </row>
    <row r="22" spans="1:2" ht="16.2" x14ac:dyDescent="0.3">
      <c r="A22" s="56" t="s">
        <v>100</v>
      </c>
      <c r="B22" s="57" t="s">
        <v>101</v>
      </c>
    </row>
    <row r="23" spans="1:2" ht="28.8" x14ac:dyDescent="0.3">
      <c r="A23" s="56" t="s">
        <v>102</v>
      </c>
      <c r="B23" s="57" t="s">
        <v>103</v>
      </c>
    </row>
    <row r="24" spans="1:2" ht="28.8" x14ac:dyDescent="0.3">
      <c r="A24" s="56" t="s">
        <v>35</v>
      </c>
      <c r="B24" s="57" t="s">
        <v>104</v>
      </c>
    </row>
    <row r="25" spans="1:2" ht="28.8" x14ac:dyDescent="0.3">
      <c r="A25" s="56" t="s">
        <v>36</v>
      </c>
      <c r="B25" s="57" t="s">
        <v>105</v>
      </c>
    </row>
    <row r="26" spans="1:2" ht="28.8" x14ac:dyDescent="0.3">
      <c r="A26" s="56" t="s">
        <v>37</v>
      </c>
      <c r="B26" s="57" t="s">
        <v>106</v>
      </c>
    </row>
    <row r="27" spans="1:2" ht="28.8" x14ac:dyDescent="0.3">
      <c r="A27" s="56" t="s">
        <v>38</v>
      </c>
      <c r="B27" s="57" t="s">
        <v>107</v>
      </c>
    </row>
    <row r="28" spans="1:2" ht="28.8" x14ac:dyDescent="0.3">
      <c r="A28" s="56" t="s">
        <v>39</v>
      </c>
      <c r="B28" s="57" t="s">
        <v>108</v>
      </c>
    </row>
    <row r="29" spans="1:2" ht="28.8" x14ac:dyDescent="0.3">
      <c r="A29" s="56" t="s">
        <v>40</v>
      </c>
      <c r="B29" s="57" t="s">
        <v>109</v>
      </c>
    </row>
    <row r="30" spans="1:2" ht="28.8" x14ac:dyDescent="0.3">
      <c r="A30" s="56" t="s">
        <v>41</v>
      </c>
      <c r="B30" s="57" t="s">
        <v>110</v>
      </c>
    </row>
    <row r="31" spans="1:2" ht="28.8" x14ac:dyDescent="0.3">
      <c r="A31" s="56" t="s">
        <v>42</v>
      </c>
      <c r="B31" s="57" t="s">
        <v>111</v>
      </c>
    </row>
    <row r="32" spans="1:2" ht="28.8" x14ac:dyDescent="0.3">
      <c r="A32" s="56" t="s">
        <v>43</v>
      </c>
      <c r="B32" s="57" t="s">
        <v>112</v>
      </c>
    </row>
    <row r="33" spans="1:2" ht="28.8" x14ac:dyDescent="0.3">
      <c r="A33" s="56" t="s">
        <v>44</v>
      </c>
      <c r="B33" s="57" t="s">
        <v>113</v>
      </c>
    </row>
    <row r="34" spans="1:2" x14ac:dyDescent="0.3">
      <c r="A34" s="56" t="s">
        <v>45</v>
      </c>
      <c r="B34" s="57" t="s">
        <v>114</v>
      </c>
    </row>
    <row r="35" spans="1:2" x14ac:dyDescent="0.3">
      <c r="A35" s="56" t="s">
        <v>46</v>
      </c>
      <c r="B35" s="57" t="s">
        <v>115</v>
      </c>
    </row>
    <row r="36" spans="1:2" x14ac:dyDescent="0.3">
      <c r="A36" s="56" t="s">
        <v>47</v>
      </c>
      <c r="B36" s="57" t="s">
        <v>116</v>
      </c>
    </row>
    <row r="37" spans="1:2" ht="28.8" x14ac:dyDescent="0.3">
      <c r="A37" s="56" t="s">
        <v>48</v>
      </c>
      <c r="B37" s="57" t="s">
        <v>117</v>
      </c>
    </row>
    <row r="38" spans="1:2" x14ac:dyDescent="0.3">
      <c r="A38" s="56" t="s">
        <v>118</v>
      </c>
      <c r="B38" s="57" t="s">
        <v>119</v>
      </c>
    </row>
    <row r="39" spans="1:2" x14ac:dyDescent="0.3">
      <c r="A39" s="59" t="s">
        <v>120</v>
      </c>
      <c r="B39" s="60" t="s">
        <v>121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18</v>
      </c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0</v>
      </c>
      <c r="C2" s="6">
        <v>2212.26540058195</v>
      </c>
      <c r="D2" s="7">
        <f t="shared" ref="D2:D10" si="0">C2/$C$11</f>
        <v>0.40421894362836541</v>
      </c>
      <c r="E2" s="6">
        <v>111997</v>
      </c>
      <c r="F2" s="6">
        <v>12759</v>
      </c>
      <c r="G2" s="6">
        <f>(C2*10000)/E2</f>
        <v>197.52898743555184</v>
      </c>
      <c r="H2" s="6">
        <f>(C2*10000)/F2</f>
        <v>1733.8861984340074</v>
      </c>
      <c r="I2" s="6">
        <f>(C2*10000)/(E2+F2)</f>
        <v>177.32737508271745</v>
      </c>
    </row>
    <row r="3" spans="1:9" ht="15" customHeight="1" x14ac:dyDescent="0.3">
      <c r="A3" s="8">
        <v>12</v>
      </c>
      <c r="B3" s="8" t="s">
        <v>1</v>
      </c>
      <c r="C3" s="9">
        <v>717.930469309876</v>
      </c>
      <c r="D3" s="10">
        <f t="shared" si="0"/>
        <v>0.13117824643766318</v>
      </c>
      <c r="E3" s="9">
        <v>1264</v>
      </c>
      <c r="F3" s="9">
        <v>35028</v>
      </c>
      <c r="G3" s="9">
        <f t="shared" ref="G3:G10" si="1">(C3*10000)/E3</f>
        <v>5679.8296622616772</v>
      </c>
      <c r="H3" s="9">
        <f t="shared" ref="H3:H10" si="2">(C3*10000)/F3</f>
        <v>204.95902401218339</v>
      </c>
      <c r="I3" s="9">
        <f t="shared" ref="I3:I10" si="3">(C3*10000)/(E3+F3)</f>
        <v>197.82058561387524</v>
      </c>
    </row>
    <row r="4" spans="1:9" ht="15" customHeight="1" x14ac:dyDescent="0.3">
      <c r="A4" s="8">
        <v>13</v>
      </c>
      <c r="B4" s="8" t="s">
        <v>2</v>
      </c>
      <c r="C4" s="9">
        <v>286.61256638095597</v>
      </c>
      <c r="D4" s="10">
        <f t="shared" si="0"/>
        <v>5.2369046129207023E-2</v>
      </c>
      <c r="E4" s="9">
        <v>16188</v>
      </c>
      <c r="F4" s="9">
        <v>14753</v>
      </c>
      <c r="G4" s="9">
        <f t="shared" si="1"/>
        <v>177.05248726276005</v>
      </c>
      <c r="H4" s="9">
        <f t="shared" si="2"/>
        <v>194.274090951641</v>
      </c>
      <c r="I4" s="9">
        <f t="shared" si="3"/>
        <v>92.631966122929441</v>
      </c>
    </row>
    <row r="5" spans="1:9" ht="15" customHeight="1" x14ac:dyDescent="0.3">
      <c r="A5" s="8">
        <v>14</v>
      </c>
      <c r="B5" s="8" t="s">
        <v>3</v>
      </c>
      <c r="C5" s="9">
        <v>505.54762360986797</v>
      </c>
      <c r="D5" s="10">
        <f t="shared" si="0"/>
        <v>9.2372247161509324E-2</v>
      </c>
      <c r="E5" s="9">
        <v>36611</v>
      </c>
      <c r="F5" s="9">
        <v>24263</v>
      </c>
      <c r="G5" s="9">
        <f t="shared" si="1"/>
        <v>138.08626467724673</v>
      </c>
      <c r="H5" s="9">
        <f t="shared" si="2"/>
        <v>208.36154787531137</v>
      </c>
      <c r="I5" s="9">
        <f t="shared" si="3"/>
        <v>83.048201795490357</v>
      </c>
    </row>
    <row r="6" spans="1:9" ht="15" customHeight="1" x14ac:dyDescent="0.3">
      <c r="A6" s="8">
        <v>15</v>
      </c>
      <c r="B6" s="8" t="s">
        <v>4</v>
      </c>
      <c r="C6" s="9">
        <v>617.77197197110002</v>
      </c>
      <c r="D6" s="10">
        <f t="shared" si="0"/>
        <v>0.11287756606765224</v>
      </c>
      <c r="E6" s="9">
        <v>1594</v>
      </c>
      <c r="F6" s="9">
        <v>15334</v>
      </c>
      <c r="G6" s="9">
        <f t="shared" si="1"/>
        <v>3875.6083561549563</v>
      </c>
      <c r="H6" s="9">
        <f t="shared" si="2"/>
        <v>402.87724792689448</v>
      </c>
      <c r="I6" s="9">
        <f t="shared" si="3"/>
        <v>364.9409097182774</v>
      </c>
    </row>
    <row r="7" spans="1:9" ht="15" customHeight="1" x14ac:dyDescent="0.3">
      <c r="A7" s="8">
        <v>16</v>
      </c>
      <c r="B7" s="8" t="s">
        <v>5</v>
      </c>
      <c r="C7" s="9">
        <v>271.47952180184001</v>
      </c>
      <c r="D7" s="10">
        <f t="shared" si="0"/>
        <v>4.9603978569029983E-2</v>
      </c>
      <c r="E7" s="9">
        <v>663</v>
      </c>
      <c r="F7" s="9">
        <v>410</v>
      </c>
      <c r="G7" s="9">
        <f t="shared" si="1"/>
        <v>4094.71375266727</v>
      </c>
      <c r="H7" s="9">
        <f t="shared" si="2"/>
        <v>6621.4517512643906</v>
      </c>
      <c r="I7" s="9">
        <f t="shared" si="3"/>
        <v>2530.0980596630011</v>
      </c>
    </row>
    <row r="8" spans="1:9" ht="15" customHeight="1" x14ac:dyDescent="0.3">
      <c r="A8" s="8">
        <v>17</v>
      </c>
      <c r="B8" s="8" t="s">
        <v>6</v>
      </c>
      <c r="C8" s="9">
        <v>53.602469738271495</v>
      </c>
      <c r="D8" s="10">
        <f t="shared" si="0"/>
        <v>9.7940932800268249E-3</v>
      </c>
      <c r="E8" s="9">
        <v>186</v>
      </c>
      <c r="F8" s="9">
        <v>293</v>
      </c>
      <c r="G8" s="9">
        <f t="shared" si="1"/>
        <v>2881.8532117350264</v>
      </c>
      <c r="H8" s="9">
        <f t="shared" si="2"/>
        <v>1829.435827244761</v>
      </c>
      <c r="I8" s="9">
        <f t="shared" si="3"/>
        <v>1119.0494726152713</v>
      </c>
    </row>
    <row r="9" spans="1:9" ht="15" customHeight="1" x14ac:dyDescent="0.3">
      <c r="A9" s="8">
        <v>18</v>
      </c>
      <c r="B9" s="8" t="s">
        <v>7</v>
      </c>
      <c r="C9" s="9">
        <v>794.00388019048296</v>
      </c>
      <c r="D9" s="10">
        <f t="shared" si="0"/>
        <v>0.14507816720498001</v>
      </c>
      <c r="E9" s="9">
        <v>222</v>
      </c>
      <c r="F9" s="9">
        <v>152</v>
      </c>
      <c r="G9" s="9">
        <f t="shared" si="1"/>
        <v>35765.940549120853</v>
      </c>
      <c r="H9" s="9">
        <f t="shared" si="2"/>
        <v>52237.097380952822</v>
      </c>
      <c r="I9" s="9">
        <f t="shared" si="3"/>
        <v>21230.050272472807</v>
      </c>
    </row>
    <row r="10" spans="1:9" ht="15" customHeight="1" x14ac:dyDescent="0.3">
      <c r="A10" s="8">
        <v>19</v>
      </c>
      <c r="B10" s="8" t="s">
        <v>8</v>
      </c>
      <c r="C10" s="9">
        <v>13.724550818928101</v>
      </c>
      <c r="D10" s="10">
        <f t="shared" si="0"/>
        <v>2.50771152156589E-3</v>
      </c>
      <c r="E10" s="9">
        <v>86</v>
      </c>
      <c r="F10" s="9">
        <v>14</v>
      </c>
      <c r="G10" s="9">
        <f t="shared" si="1"/>
        <v>1595.8780022009421</v>
      </c>
      <c r="H10" s="9">
        <f t="shared" si="2"/>
        <v>9803.2505849486442</v>
      </c>
      <c r="I10" s="9">
        <f t="shared" si="3"/>
        <v>1372.4550818928101</v>
      </c>
    </row>
    <row r="11" spans="1:9" ht="15" customHeight="1" x14ac:dyDescent="0.25">
      <c r="A11" s="70"/>
      <c r="B11" s="70"/>
      <c r="C11" s="11">
        <f>SUM(C2:C10)</f>
        <v>5472.9384544032728</v>
      </c>
      <c r="D11" s="12"/>
      <c r="E11" s="11">
        <f>SUM(E2:E10)</f>
        <v>168811</v>
      </c>
      <c r="F11" s="11">
        <f>SUM(F2:F10)</f>
        <v>103006</v>
      </c>
      <c r="G11" s="11">
        <f>(C11*10000)/E11</f>
        <v>324.20508464515189</v>
      </c>
      <c r="H11" s="11">
        <f>(C11*10000)/F11</f>
        <v>531.32229718688939</v>
      </c>
      <c r="I11" s="11">
        <f>(C11*10000)/(E11+F11)</f>
        <v>201.34643728697148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25</v>
      </c>
      <c r="B1" s="2" t="s">
        <v>26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9</v>
      </c>
      <c r="C2" s="13" t="s">
        <v>52</v>
      </c>
      <c r="D2" s="13" t="s">
        <v>52</v>
      </c>
      <c r="E2" s="13" t="s">
        <v>52</v>
      </c>
      <c r="F2" s="13" t="s">
        <v>52</v>
      </c>
      <c r="G2" s="13" t="s">
        <v>52</v>
      </c>
      <c r="H2" s="13" t="s">
        <v>52</v>
      </c>
      <c r="I2" s="13" t="s">
        <v>52</v>
      </c>
    </row>
    <row r="3" spans="1:9" ht="15" customHeight="1" x14ac:dyDescent="0.3">
      <c r="A3" s="8">
        <v>12</v>
      </c>
      <c r="B3" s="8" t="s">
        <v>10</v>
      </c>
      <c r="C3" s="9">
        <v>2579.0171033493898</v>
      </c>
      <c r="D3" s="10">
        <f>C3/$C$11</f>
        <v>0.47123078851260047</v>
      </c>
      <c r="E3" s="9">
        <v>100817</v>
      </c>
      <c r="F3" s="9">
        <v>75581</v>
      </c>
      <c r="G3" s="9">
        <f t="shared" ref="G3:G10" si="0">(C3*10000)/E3</f>
        <v>255.81172851298788</v>
      </c>
      <c r="H3" s="9">
        <f t="shared" ref="H3:H10" si="1">(C3*10000)/F3</f>
        <v>341.22558623852422</v>
      </c>
      <c r="I3" s="9">
        <f t="shared" ref="I3:I10" si="2">(C3*10000)/(E3+F3)</f>
        <v>146.20444128331329</v>
      </c>
    </row>
    <row r="4" spans="1:9" ht="15" customHeight="1" x14ac:dyDescent="0.3">
      <c r="A4" s="8">
        <v>13</v>
      </c>
      <c r="B4" s="8" t="s">
        <v>11</v>
      </c>
      <c r="C4" s="14" t="s">
        <v>52</v>
      </c>
      <c r="D4" s="14" t="s">
        <v>52</v>
      </c>
      <c r="E4" s="14" t="s">
        <v>52</v>
      </c>
      <c r="F4" s="14" t="s">
        <v>52</v>
      </c>
      <c r="G4" s="14" t="s">
        <v>52</v>
      </c>
      <c r="H4" s="14" t="s">
        <v>52</v>
      </c>
      <c r="I4" s="14" t="s">
        <v>52</v>
      </c>
    </row>
    <row r="5" spans="1:9" ht="15" customHeight="1" x14ac:dyDescent="0.3">
      <c r="A5" s="8">
        <v>21</v>
      </c>
      <c r="B5" s="8" t="s">
        <v>12</v>
      </c>
      <c r="C5" s="9">
        <v>740.26244410564198</v>
      </c>
      <c r="D5" s="10">
        <f t="shared" ref="D5:D10" si="3">C5/$C$11</f>
        <v>0.13525868238296382</v>
      </c>
      <c r="E5" s="9">
        <v>24224</v>
      </c>
      <c r="F5" s="9">
        <v>9445</v>
      </c>
      <c r="G5" s="9">
        <f t="shared" si="0"/>
        <v>305.59050697888125</v>
      </c>
      <c r="H5" s="9">
        <f t="shared" si="1"/>
        <v>783.76119015949394</v>
      </c>
      <c r="I5" s="9">
        <f t="shared" si="2"/>
        <v>219.86469574553507</v>
      </c>
    </row>
    <row r="6" spans="1:9" ht="15" customHeight="1" x14ac:dyDescent="0.3">
      <c r="A6" s="8">
        <v>22</v>
      </c>
      <c r="B6" s="8" t="s">
        <v>13</v>
      </c>
      <c r="C6" s="9">
        <v>891.42306625100298</v>
      </c>
      <c r="D6" s="10">
        <f t="shared" si="3"/>
        <v>0.16287832828337478</v>
      </c>
      <c r="E6" s="9">
        <v>19870</v>
      </c>
      <c r="F6" s="9">
        <v>8666</v>
      </c>
      <c r="G6" s="9">
        <f t="shared" si="0"/>
        <v>448.62761260744992</v>
      </c>
      <c r="H6" s="9">
        <f t="shared" si="1"/>
        <v>1028.6442029206128</v>
      </c>
      <c r="I6" s="9">
        <f t="shared" si="2"/>
        <v>312.38543112244287</v>
      </c>
    </row>
    <row r="7" spans="1:9" ht="15" customHeight="1" x14ac:dyDescent="0.3">
      <c r="A7" s="8">
        <v>23</v>
      </c>
      <c r="B7" s="8" t="s">
        <v>14</v>
      </c>
      <c r="C7" s="9">
        <v>267.15371832111902</v>
      </c>
      <c r="D7" s="10">
        <f t="shared" si="3"/>
        <v>4.8813579861505522E-2</v>
      </c>
      <c r="E7" s="9">
        <v>4445</v>
      </c>
      <c r="F7" s="9">
        <v>1067</v>
      </c>
      <c r="G7" s="9">
        <f t="shared" si="0"/>
        <v>601.02073863018904</v>
      </c>
      <c r="H7" s="9">
        <f t="shared" si="1"/>
        <v>2503.7836768614716</v>
      </c>
      <c r="I7" s="9">
        <f t="shared" si="2"/>
        <v>484.67655718635524</v>
      </c>
    </row>
    <row r="8" spans="1:9" ht="15" customHeight="1" x14ac:dyDescent="0.3">
      <c r="A8" s="8">
        <v>31</v>
      </c>
      <c r="B8" s="8" t="s">
        <v>15</v>
      </c>
      <c r="C8" s="9">
        <v>541.11744814637802</v>
      </c>
      <c r="D8" s="10">
        <f t="shared" si="3"/>
        <v>9.8871465969258152E-2</v>
      </c>
      <c r="E8" s="9">
        <v>9698</v>
      </c>
      <c r="F8" s="9">
        <v>4919</v>
      </c>
      <c r="G8" s="9">
        <f t="shared" si="0"/>
        <v>557.96808429199632</v>
      </c>
      <c r="H8" s="9">
        <f t="shared" si="1"/>
        <v>1100.0558002569182</v>
      </c>
      <c r="I8" s="9">
        <f t="shared" si="2"/>
        <v>370.19733744706718</v>
      </c>
    </row>
    <row r="9" spans="1:9" ht="15" customHeight="1" x14ac:dyDescent="0.3">
      <c r="A9" s="8">
        <v>32</v>
      </c>
      <c r="B9" s="8" t="s">
        <v>16</v>
      </c>
      <c r="C9" s="9">
        <v>322.259058211857</v>
      </c>
      <c r="D9" s="10">
        <f t="shared" si="3"/>
        <v>5.8882273370456407E-2</v>
      </c>
      <c r="E9" s="9">
        <v>8500</v>
      </c>
      <c r="F9" s="9">
        <v>2737</v>
      </c>
      <c r="G9" s="9">
        <f t="shared" si="0"/>
        <v>379.12830377865527</v>
      </c>
      <c r="H9" s="9">
        <f t="shared" si="1"/>
        <v>1177.4170924802959</v>
      </c>
      <c r="I9" s="9">
        <f t="shared" si="2"/>
        <v>286.78389090669839</v>
      </c>
    </row>
    <row r="10" spans="1:9" ht="15" customHeight="1" x14ac:dyDescent="0.3">
      <c r="A10" s="8">
        <v>33</v>
      </c>
      <c r="B10" s="8" t="s">
        <v>17</v>
      </c>
      <c r="C10" s="9">
        <v>131.70561601788899</v>
      </c>
      <c r="D10" s="10">
        <f t="shared" si="3"/>
        <v>2.4064881619840731E-2</v>
      </c>
      <c r="E10" s="9">
        <v>1257</v>
      </c>
      <c r="F10" s="9">
        <v>591</v>
      </c>
      <c r="G10" s="9">
        <f t="shared" si="0"/>
        <v>1047.7773748439854</v>
      </c>
      <c r="H10" s="9">
        <f t="shared" si="1"/>
        <v>2228.5214216224867</v>
      </c>
      <c r="I10" s="9">
        <f t="shared" si="2"/>
        <v>712.69272736952905</v>
      </c>
    </row>
    <row r="11" spans="1:9" ht="15" customHeight="1" x14ac:dyDescent="0.25">
      <c r="A11" s="70"/>
      <c r="B11" s="70"/>
      <c r="C11" s="11">
        <f>SUM(C2:C10)</f>
        <v>5472.9384544032782</v>
      </c>
      <c r="D11" s="12"/>
      <c r="E11" s="11">
        <f>SUM(E2:E10)</f>
        <v>168811</v>
      </c>
      <c r="F11" s="11">
        <f>SUM(F2:F10)</f>
        <v>103006</v>
      </c>
      <c r="G11" s="11">
        <f>(C11*10000)/E11</f>
        <v>324.20508464515217</v>
      </c>
      <c r="H11" s="11">
        <f>(C11*10000)/F11</f>
        <v>531.32229718688995</v>
      </c>
      <c r="I11" s="11">
        <f>(C11*10000)/(E11+F11)</f>
        <v>201.34643728697168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18</v>
      </c>
      <c r="B1" s="2" t="s">
        <v>19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0</v>
      </c>
      <c r="C2" s="15">
        <v>285.63930898066297</v>
      </c>
      <c r="D2" s="15">
        <v>494.12502424140303</v>
      </c>
      <c r="E2" s="15">
        <v>1718.1403763405469</v>
      </c>
      <c r="F2" s="15">
        <v>208.48571526074005</v>
      </c>
      <c r="G2" s="15">
        <v>285.63930898066297</v>
      </c>
      <c r="H2" s="16">
        <f>E2/SUM($E2:$G2)</f>
        <v>0.77664297235249424</v>
      </c>
      <c r="I2" s="16">
        <f t="shared" ref="I2:J2" si="0">F2/SUM($E2:$G2)</f>
        <v>9.4240824453474981E-2</v>
      </c>
      <c r="J2" s="16">
        <f t="shared" si="0"/>
        <v>0.1291162031940308</v>
      </c>
    </row>
    <row r="3" spans="1:10" ht="15" customHeight="1" x14ac:dyDescent="0.3">
      <c r="A3" s="8">
        <v>12</v>
      </c>
      <c r="B3" s="8" t="s">
        <v>1</v>
      </c>
      <c r="C3" s="17">
        <v>281.40129022114701</v>
      </c>
      <c r="D3" s="17">
        <v>335.97379869243298</v>
      </c>
      <c r="E3" s="17">
        <v>381.95667061744302</v>
      </c>
      <c r="F3" s="17">
        <v>54.572508471285971</v>
      </c>
      <c r="G3" s="17">
        <v>281.40129022114701</v>
      </c>
      <c r="H3" s="18">
        <f t="shared" ref="H3:H11" si="1">E3/SUM($E3:$G3)</f>
        <v>0.5320245997980918</v>
      </c>
      <c r="I3" s="18">
        <f t="shared" ref="I3:I11" si="2">F3/SUM($E3:$G3)</f>
        <v>7.6013640323337725E-2</v>
      </c>
      <c r="J3" s="18">
        <f t="shared" ref="J3:J11" si="3">G3/SUM($E3:$G3)</f>
        <v>0.39196175987857046</v>
      </c>
    </row>
    <row r="4" spans="1:10" ht="15" customHeight="1" x14ac:dyDescent="0.3">
      <c r="A4" s="8">
        <v>13</v>
      </c>
      <c r="B4" s="8" t="s">
        <v>2</v>
      </c>
      <c r="C4" s="17">
        <v>27.814978234228004</v>
      </c>
      <c r="D4" s="17">
        <v>48.037488692399897</v>
      </c>
      <c r="E4" s="17">
        <v>238.57507768855606</v>
      </c>
      <c r="F4" s="17">
        <v>20.222510458171893</v>
      </c>
      <c r="G4" s="17">
        <v>27.814978234228004</v>
      </c>
      <c r="H4" s="18">
        <f t="shared" si="1"/>
        <v>0.83239573442655668</v>
      </c>
      <c r="I4" s="18">
        <f t="shared" si="2"/>
        <v>7.0556956777996949E-2</v>
      </c>
      <c r="J4" s="18">
        <f t="shared" si="3"/>
        <v>9.7047308795446374E-2</v>
      </c>
    </row>
    <row r="5" spans="1:10" ht="15" customHeight="1" x14ac:dyDescent="0.3">
      <c r="A5" s="8">
        <v>14</v>
      </c>
      <c r="B5" s="8" t="s">
        <v>3</v>
      </c>
      <c r="C5" s="17">
        <v>29.089929477313401</v>
      </c>
      <c r="D5" s="17">
        <v>62.476172862018799</v>
      </c>
      <c r="E5" s="17">
        <v>443.07145074784916</v>
      </c>
      <c r="F5" s="17">
        <v>33.386243384705395</v>
      </c>
      <c r="G5" s="17">
        <v>29.089929477313401</v>
      </c>
      <c r="H5" s="18">
        <f t="shared" si="1"/>
        <v>0.87641881804149924</v>
      </c>
      <c r="I5" s="18">
        <f t="shared" si="2"/>
        <v>6.6039759313495705E-2</v>
      </c>
      <c r="J5" s="18">
        <f t="shared" si="3"/>
        <v>5.7541422645005162E-2</v>
      </c>
    </row>
    <row r="6" spans="1:10" ht="15" customHeight="1" x14ac:dyDescent="0.3">
      <c r="A6" s="8">
        <v>15</v>
      </c>
      <c r="B6" s="8" t="s">
        <v>4</v>
      </c>
      <c r="C6" s="14" t="s">
        <v>52</v>
      </c>
      <c r="D6" s="14" t="s">
        <v>52</v>
      </c>
      <c r="E6" s="17">
        <v>617.77197197110002</v>
      </c>
      <c r="F6" s="14" t="s">
        <v>52</v>
      </c>
      <c r="G6" s="14" t="s">
        <v>52</v>
      </c>
      <c r="H6" s="14" t="s">
        <v>52</v>
      </c>
      <c r="I6" s="14" t="s">
        <v>52</v>
      </c>
      <c r="J6" s="14" t="s">
        <v>52</v>
      </c>
    </row>
    <row r="7" spans="1:10" ht="15" customHeight="1" x14ac:dyDescent="0.3">
      <c r="A7" s="8">
        <v>16</v>
      </c>
      <c r="B7" s="8" t="s">
        <v>5</v>
      </c>
      <c r="C7" s="14" t="s">
        <v>52</v>
      </c>
      <c r="D7" s="14" t="s">
        <v>52</v>
      </c>
      <c r="E7" s="17">
        <v>271.47952180184001</v>
      </c>
      <c r="F7" s="14" t="s">
        <v>52</v>
      </c>
      <c r="G7" s="14" t="s">
        <v>52</v>
      </c>
      <c r="H7" s="14" t="s">
        <v>52</v>
      </c>
      <c r="I7" s="14" t="s">
        <v>52</v>
      </c>
      <c r="J7" s="14" t="s">
        <v>52</v>
      </c>
    </row>
    <row r="8" spans="1:10" ht="15" customHeight="1" x14ac:dyDescent="0.3">
      <c r="A8" s="8">
        <v>17</v>
      </c>
      <c r="B8" s="8" t="s">
        <v>6</v>
      </c>
      <c r="C8" s="14" t="s">
        <v>52</v>
      </c>
      <c r="D8" s="14" t="s">
        <v>52</v>
      </c>
      <c r="E8" s="17">
        <v>53.602469738271495</v>
      </c>
      <c r="F8" s="14" t="s">
        <v>52</v>
      </c>
      <c r="G8" s="14" t="s">
        <v>52</v>
      </c>
      <c r="H8" s="14" t="s">
        <v>52</v>
      </c>
      <c r="I8" s="14" t="s">
        <v>52</v>
      </c>
      <c r="J8" s="14" t="s">
        <v>52</v>
      </c>
    </row>
    <row r="9" spans="1:10" ht="15" customHeight="1" x14ac:dyDescent="0.3">
      <c r="A9" s="8">
        <v>18</v>
      </c>
      <c r="B9" s="8" t="s">
        <v>7</v>
      </c>
      <c r="C9" s="14" t="s">
        <v>52</v>
      </c>
      <c r="D9" s="14" t="s">
        <v>52</v>
      </c>
      <c r="E9" s="17">
        <v>794.00388019048296</v>
      </c>
      <c r="F9" s="14" t="s">
        <v>52</v>
      </c>
      <c r="G9" s="14" t="s">
        <v>52</v>
      </c>
      <c r="H9" s="14" t="s">
        <v>52</v>
      </c>
      <c r="I9" s="14" t="s">
        <v>52</v>
      </c>
      <c r="J9" s="14" t="s">
        <v>52</v>
      </c>
    </row>
    <row r="10" spans="1:10" ht="15" customHeight="1" x14ac:dyDescent="0.3">
      <c r="A10" s="8">
        <v>19</v>
      </c>
      <c r="B10" s="8" t="s">
        <v>8</v>
      </c>
      <c r="C10" s="14" t="s">
        <v>52</v>
      </c>
      <c r="D10" s="14" t="s">
        <v>52</v>
      </c>
      <c r="E10" s="17">
        <v>13.724550818928101</v>
      </c>
      <c r="F10" s="14" t="s">
        <v>52</v>
      </c>
      <c r="G10" s="14" t="s">
        <v>52</v>
      </c>
      <c r="H10" s="14" t="s">
        <v>52</v>
      </c>
      <c r="I10" s="14" t="s">
        <v>52</v>
      </c>
      <c r="J10" s="14" t="s">
        <v>52</v>
      </c>
    </row>
    <row r="11" spans="1:10" ht="15" customHeight="1" x14ac:dyDescent="0.25">
      <c r="A11" s="70"/>
      <c r="B11" s="70"/>
      <c r="C11" s="11">
        <f>SUM(C2:C10)</f>
        <v>623.94550691335132</v>
      </c>
      <c r="D11" s="11">
        <f t="shared" ref="D11:G11" si="4">SUM(D2:D10)</f>
        <v>940.61248448825461</v>
      </c>
      <c r="E11" s="11">
        <f t="shared" si="4"/>
        <v>4532.3259699150167</v>
      </c>
      <c r="F11" s="11">
        <f t="shared" si="4"/>
        <v>316.66697757490329</v>
      </c>
      <c r="G11" s="11">
        <f t="shared" si="4"/>
        <v>623.94550691335132</v>
      </c>
      <c r="H11" s="19">
        <f t="shared" si="1"/>
        <v>0.82813391885825405</v>
      </c>
      <c r="I11" s="19">
        <f t="shared" si="2"/>
        <v>5.7860504044244788E-2</v>
      </c>
      <c r="J11" s="19">
        <f t="shared" si="3"/>
        <v>0.11400557709750123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9</v>
      </c>
      <c r="C2" s="13" t="s">
        <v>52</v>
      </c>
      <c r="D2" s="13" t="s">
        <v>52</v>
      </c>
      <c r="E2" s="13" t="s">
        <v>52</v>
      </c>
      <c r="F2" s="13" t="s">
        <v>52</v>
      </c>
      <c r="G2" s="13" t="s">
        <v>52</v>
      </c>
      <c r="H2" s="13" t="s">
        <v>52</v>
      </c>
      <c r="I2" s="13" t="s">
        <v>52</v>
      </c>
      <c r="J2" s="13" t="s">
        <v>52</v>
      </c>
    </row>
    <row r="3" spans="1:10" ht="15" customHeight="1" x14ac:dyDescent="0.3">
      <c r="A3" s="8">
        <v>12</v>
      </c>
      <c r="B3" s="8" t="s">
        <v>10</v>
      </c>
      <c r="C3" s="17">
        <v>223.97363094019201</v>
      </c>
      <c r="D3" s="17">
        <v>342.74949282674999</v>
      </c>
      <c r="E3" s="17">
        <v>2236.2676105226396</v>
      </c>
      <c r="F3" s="17">
        <v>118.77586188655798</v>
      </c>
      <c r="G3" s="17">
        <v>223.97363094019201</v>
      </c>
      <c r="H3" s="18">
        <f t="shared" ref="H3:H11" si="0">E3/SUM($E3:$G3)</f>
        <v>0.86710072904068058</v>
      </c>
      <c r="I3" s="18">
        <f t="shared" ref="I3:I11" si="1">F3/SUM($E3:$G3)</f>
        <v>4.605470112327012E-2</v>
      </c>
      <c r="J3" s="18">
        <f t="shared" ref="J3:J11" si="2">G3/SUM($E3:$G3)</f>
        <v>8.6844569836049448E-2</v>
      </c>
    </row>
    <row r="4" spans="1:10" ht="15" customHeight="1" x14ac:dyDescent="0.3">
      <c r="A4" s="8">
        <v>13</v>
      </c>
      <c r="B4" s="8" t="s">
        <v>11</v>
      </c>
      <c r="C4" s="14" t="s">
        <v>52</v>
      </c>
      <c r="D4" s="14" t="s">
        <v>52</v>
      </c>
      <c r="E4" s="14" t="s">
        <v>52</v>
      </c>
      <c r="F4" s="14" t="s">
        <v>52</v>
      </c>
      <c r="G4" s="14" t="s">
        <v>52</v>
      </c>
      <c r="H4" s="14" t="s">
        <v>52</v>
      </c>
      <c r="I4" s="14" t="s">
        <v>52</v>
      </c>
      <c r="J4" s="14" t="s">
        <v>52</v>
      </c>
    </row>
    <row r="5" spans="1:10" ht="15" customHeight="1" x14ac:dyDescent="0.3">
      <c r="A5" s="8">
        <v>21</v>
      </c>
      <c r="B5" s="8" t="s">
        <v>12</v>
      </c>
      <c r="C5" s="17">
        <v>66.515507061238097</v>
      </c>
      <c r="D5" s="17">
        <v>110.99611079049299</v>
      </c>
      <c r="E5" s="17">
        <v>629.26633331514904</v>
      </c>
      <c r="F5" s="17">
        <v>44.480603729254895</v>
      </c>
      <c r="G5" s="17">
        <v>66.515507061238097</v>
      </c>
      <c r="H5" s="18">
        <f t="shared" si="0"/>
        <v>0.85005843309450291</v>
      </c>
      <c r="I5" s="18">
        <f t="shared" si="1"/>
        <v>6.0087613634100721E-2</v>
      </c>
      <c r="J5" s="18">
        <f t="shared" si="2"/>
        <v>8.9853953271396475E-2</v>
      </c>
    </row>
    <row r="6" spans="1:10" ht="15" customHeight="1" x14ac:dyDescent="0.3">
      <c r="A6" s="8">
        <v>22</v>
      </c>
      <c r="B6" s="8" t="s">
        <v>13</v>
      </c>
      <c r="C6" s="17">
        <v>155.045827695398</v>
      </c>
      <c r="D6" s="17">
        <v>216.78462499872302</v>
      </c>
      <c r="E6" s="17">
        <v>674.63844125228002</v>
      </c>
      <c r="F6" s="17">
        <v>61.738797303325015</v>
      </c>
      <c r="G6" s="17">
        <v>155.045827695398</v>
      </c>
      <c r="H6" s="18">
        <f t="shared" si="0"/>
        <v>0.75681061753266132</v>
      </c>
      <c r="I6" s="18">
        <f t="shared" si="1"/>
        <v>6.9258693925181511E-2</v>
      </c>
      <c r="J6" s="18">
        <f t="shared" si="2"/>
        <v>0.17393068854215724</v>
      </c>
    </row>
    <row r="7" spans="1:10" ht="15" customHeight="1" x14ac:dyDescent="0.3">
      <c r="A7" s="8">
        <v>23</v>
      </c>
      <c r="B7" s="8" t="s">
        <v>14</v>
      </c>
      <c r="C7" s="17">
        <v>30.284088526838598</v>
      </c>
      <c r="D7" s="17">
        <v>49.080759642628095</v>
      </c>
      <c r="E7" s="17">
        <v>218.07295867849092</v>
      </c>
      <c r="F7" s="17">
        <v>18.796671115789497</v>
      </c>
      <c r="G7" s="17">
        <v>30.284088526838598</v>
      </c>
      <c r="H7" s="18">
        <f t="shared" si="0"/>
        <v>0.81628270064490371</v>
      </c>
      <c r="I7" s="18">
        <f t="shared" si="1"/>
        <v>7.0359009913520579E-2</v>
      </c>
      <c r="J7" s="18">
        <f t="shared" si="2"/>
        <v>0.11335828944157572</v>
      </c>
    </row>
    <row r="8" spans="1:10" ht="15" customHeight="1" x14ac:dyDescent="0.3">
      <c r="A8" s="8">
        <v>31</v>
      </c>
      <c r="B8" s="8" t="s">
        <v>15</v>
      </c>
      <c r="C8" s="17">
        <v>89.948529975347995</v>
      </c>
      <c r="D8" s="17">
        <v>127.056341049408</v>
      </c>
      <c r="E8" s="17">
        <v>414.06110709697003</v>
      </c>
      <c r="F8" s="17">
        <v>37.10781107406001</v>
      </c>
      <c r="G8" s="17">
        <v>89.948529975347995</v>
      </c>
      <c r="H8" s="18">
        <f t="shared" si="0"/>
        <v>0.76519637005857943</v>
      </c>
      <c r="I8" s="18">
        <f t="shared" si="1"/>
        <v>6.857626047944762E-2</v>
      </c>
      <c r="J8" s="18">
        <f t="shared" si="2"/>
        <v>0.166227369461973</v>
      </c>
    </row>
    <row r="9" spans="1:10" ht="15" customHeight="1" x14ac:dyDescent="0.3">
      <c r="A9" s="8">
        <v>32</v>
      </c>
      <c r="B9" s="8" t="s">
        <v>16</v>
      </c>
      <c r="C9" s="17">
        <v>22.517167649484101</v>
      </c>
      <c r="D9" s="17">
        <v>49.046989024210404</v>
      </c>
      <c r="E9" s="17">
        <v>273.21206918764659</v>
      </c>
      <c r="F9" s="17">
        <v>26.529821374726303</v>
      </c>
      <c r="G9" s="17">
        <v>22.517167649484101</v>
      </c>
      <c r="H9" s="18">
        <f t="shared" si="0"/>
        <v>0.84780260546790798</v>
      </c>
      <c r="I9" s="18">
        <f t="shared" si="1"/>
        <v>8.2324517181718071E-2</v>
      </c>
      <c r="J9" s="18">
        <f t="shared" si="2"/>
        <v>6.9872877350373938E-2</v>
      </c>
    </row>
    <row r="10" spans="1:10" ht="15" customHeight="1" x14ac:dyDescent="0.3">
      <c r="A10" s="8">
        <v>33</v>
      </c>
      <c r="B10" s="8" t="s">
        <v>17</v>
      </c>
      <c r="C10" s="17">
        <v>35.6607550648528</v>
      </c>
      <c r="D10" s="17">
        <v>44.898166156041697</v>
      </c>
      <c r="E10" s="17">
        <v>86.807449861847289</v>
      </c>
      <c r="F10" s="17">
        <v>9.2374110911888963</v>
      </c>
      <c r="G10" s="17">
        <v>35.6607550648528</v>
      </c>
      <c r="H10" s="18">
        <f t="shared" si="0"/>
        <v>0.659102113383355</v>
      </c>
      <c r="I10" s="18">
        <f t="shared" si="1"/>
        <v>7.0136804871967037E-2</v>
      </c>
      <c r="J10" s="18">
        <f t="shared" si="2"/>
        <v>0.27076108174467789</v>
      </c>
    </row>
    <row r="11" spans="1:10" ht="15" customHeight="1" x14ac:dyDescent="0.25">
      <c r="A11" s="70"/>
      <c r="B11" s="70"/>
      <c r="C11" s="11">
        <f>SUM(C2:C10)</f>
        <v>623.94550691335155</v>
      </c>
      <c r="D11" s="11">
        <f t="shared" ref="D11:G11" si="3">SUM(D2:D10)</f>
        <v>940.61248448825427</v>
      </c>
      <c r="E11" s="11">
        <f t="shared" si="3"/>
        <v>4532.3259699150231</v>
      </c>
      <c r="F11" s="11">
        <f t="shared" si="3"/>
        <v>316.6669775749026</v>
      </c>
      <c r="G11" s="11">
        <f t="shared" si="3"/>
        <v>623.94550691335155</v>
      </c>
      <c r="H11" s="19">
        <f t="shared" si="0"/>
        <v>0.82813391885825427</v>
      </c>
      <c r="I11" s="19">
        <f t="shared" si="1"/>
        <v>5.7860504044244594E-2</v>
      </c>
      <c r="J11" s="19">
        <f t="shared" si="2"/>
        <v>0.11400557709750114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18</v>
      </c>
      <c r="B1" s="2" t="s">
        <v>19</v>
      </c>
      <c r="C1" s="2" t="s">
        <v>35</v>
      </c>
      <c r="D1" s="2" t="s">
        <v>36</v>
      </c>
      <c r="E1" s="2" t="s">
        <v>37</v>
      </c>
      <c r="F1" s="2" t="s">
        <v>38</v>
      </c>
      <c r="G1" s="2" t="s">
        <v>39</v>
      </c>
      <c r="H1" s="2" t="s">
        <v>40</v>
      </c>
      <c r="I1" s="2" t="s">
        <v>41</v>
      </c>
      <c r="J1" s="2" t="s">
        <v>42</v>
      </c>
      <c r="K1" s="2" t="s">
        <v>43</v>
      </c>
      <c r="L1" s="2" t="s">
        <v>44</v>
      </c>
    </row>
    <row r="2" spans="1:12" ht="15" customHeight="1" x14ac:dyDescent="0.3">
      <c r="A2" s="20">
        <v>11</v>
      </c>
      <c r="B2" s="20" t="s">
        <v>0</v>
      </c>
      <c r="C2" s="21">
        <v>54.205766359460007</v>
      </c>
      <c r="D2" s="21">
        <v>521.06976438005699</v>
      </c>
      <c r="E2" s="15">
        <v>445.84038266137594</v>
      </c>
      <c r="F2" s="15">
        <v>687.30657201787199</v>
      </c>
      <c r="G2" s="15">
        <v>503.84291516319701</v>
      </c>
      <c r="H2" s="16">
        <v>2.4502379481774906E-2</v>
      </c>
      <c r="I2" s="16">
        <v>0.23553673272790129</v>
      </c>
      <c r="J2" s="16">
        <v>0.2015311465541578</v>
      </c>
      <c r="K2" s="16">
        <v>0.31067998072793079</v>
      </c>
      <c r="L2" s="16">
        <v>0.22774976050823528</v>
      </c>
    </row>
    <row r="3" spans="1:12" ht="15" customHeight="1" x14ac:dyDescent="0.3">
      <c r="A3" s="22">
        <v>12</v>
      </c>
      <c r="B3" s="22" t="s">
        <v>1</v>
      </c>
      <c r="C3" s="23">
        <v>2.8173898687151797</v>
      </c>
      <c r="D3" s="23">
        <v>112.30126011033701</v>
      </c>
      <c r="E3" s="17">
        <v>157.93928122953702</v>
      </c>
      <c r="F3" s="17">
        <v>201.03107544929901</v>
      </c>
      <c r="G3" s="17">
        <v>243.84146265198899</v>
      </c>
      <c r="H3" s="18">
        <v>3.9243213502603439E-3</v>
      </c>
      <c r="I3" s="18">
        <v>0.15642358823172456</v>
      </c>
      <c r="J3" s="18">
        <v>0.21999244771065199</v>
      </c>
      <c r="K3" s="18">
        <v>0.28001468671826052</v>
      </c>
      <c r="L3" s="18">
        <v>0.33964495598910255</v>
      </c>
    </row>
    <row r="4" spans="1:12" ht="15" customHeight="1" x14ac:dyDescent="0.3">
      <c r="A4" s="22">
        <v>13</v>
      </c>
      <c r="B4" s="22" t="s">
        <v>2</v>
      </c>
      <c r="C4" s="23">
        <v>22.785978313146</v>
      </c>
      <c r="D4" s="23">
        <v>116.42634358464301</v>
      </c>
      <c r="E4" s="17">
        <v>62.030479236545403</v>
      </c>
      <c r="F4" s="17">
        <v>50.967213716255905</v>
      </c>
      <c r="G4" s="17">
        <v>34.4025515303696</v>
      </c>
      <c r="H4" s="18">
        <v>7.9500974436896521E-2</v>
      </c>
      <c r="I4" s="18">
        <v>0.40621506954405956</v>
      </c>
      <c r="J4" s="18">
        <v>0.21642623706211014</v>
      </c>
      <c r="K4" s="18">
        <v>0.17782616568357743</v>
      </c>
      <c r="L4" s="18">
        <v>0.12003155327335645</v>
      </c>
    </row>
    <row r="5" spans="1:12" ht="15" customHeight="1" x14ac:dyDescent="0.3">
      <c r="A5" s="22">
        <v>14</v>
      </c>
      <c r="B5" s="22" t="s">
        <v>3</v>
      </c>
      <c r="C5" s="23">
        <v>58.709468532530501</v>
      </c>
      <c r="D5" s="23">
        <v>60.350085727955005</v>
      </c>
      <c r="E5" s="17">
        <v>73.901814659105995</v>
      </c>
      <c r="F5" s="17">
        <v>201.93772172808602</v>
      </c>
      <c r="G5" s="17">
        <v>110.64853296218901</v>
      </c>
      <c r="H5" s="18">
        <v>0.11613044111119564</v>
      </c>
      <c r="I5" s="18">
        <v>0.11937566889747156</v>
      </c>
      <c r="J5" s="18">
        <v>0.14618170713850762</v>
      </c>
      <c r="K5" s="18">
        <v>0.39944351886405521</v>
      </c>
      <c r="L5" s="18">
        <v>0.21886866398876992</v>
      </c>
    </row>
    <row r="6" spans="1:12" ht="15" customHeight="1" x14ac:dyDescent="0.3">
      <c r="A6" s="22">
        <v>15</v>
      </c>
      <c r="B6" s="22" t="s">
        <v>4</v>
      </c>
      <c r="C6" s="23">
        <v>26.875231213539298</v>
      </c>
      <c r="D6" s="23">
        <v>139.50777869806001</v>
      </c>
      <c r="E6" s="17">
        <v>116.56617606132801</v>
      </c>
      <c r="F6" s="17">
        <v>177.52247049702999</v>
      </c>
      <c r="G6" s="17">
        <v>157.30031550113301</v>
      </c>
      <c r="H6" s="18">
        <v>4.3503480949111377E-2</v>
      </c>
      <c r="I6" s="18">
        <v>0.22582406620510861</v>
      </c>
      <c r="J6" s="18">
        <v>0.18868802948344654</v>
      </c>
      <c r="K6" s="18">
        <v>0.28735921756148797</v>
      </c>
      <c r="L6" s="18">
        <v>0.25462520580084547</v>
      </c>
    </row>
    <row r="7" spans="1:12" ht="15" customHeight="1" x14ac:dyDescent="0.3">
      <c r="A7" s="22">
        <v>16</v>
      </c>
      <c r="B7" s="22" t="s">
        <v>5</v>
      </c>
      <c r="C7" s="23">
        <v>19.4215244258111</v>
      </c>
      <c r="D7" s="23">
        <v>65.548130946086189</v>
      </c>
      <c r="E7" s="17">
        <v>80.058784140906397</v>
      </c>
      <c r="F7" s="17">
        <v>62.641692998748702</v>
      </c>
      <c r="G7" s="17">
        <v>43.809389290282503</v>
      </c>
      <c r="H7" s="18">
        <v>7.1539555900602125E-2</v>
      </c>
      <c r="I7" s="18">
        <v>0.24144779138786282</v>
      </c>
      <c r="J7" s="18">
        <v>0.29489805938049685</v>
      </c>
      <c r="K7" s="18">
        <v>0.23074187173673338</v>
      </c>
      <c r="L7" s="18">
        <v>0.1613727215943048</v>
      </c>
    </row>
    <row r="8" spans="1:12" ht="15" customHeight="1" x14ac:dyDescent="0.3">
      <c r="A8" s="22">
        <v>17</v>
      </c>
      <c r="B8" s="22" t="s">
        <v>6</v>
      </c>
      <c r="C8" s="23">
        <v>0</v>
      </c>
      <c r="D8" s="23">
        <v>1.1912524114446299</v>
      </c>
      <c r="E8" s="17">
        <v>2.5869736846693598</v>
      </c>
      <c r="F8" s="17">
        <v>5.3293585939342698</v>
      </c>
      <c r="G8" s="17">
        <v>44.4948850482225</v>
      </c>
      <c r="H8" s="18">
        <v>0</v>
      </c>
      <c r="I8" s="18">
        <v>2.2223834410266118E-2</v>
      </c>
      <c r="J8" s="18">
        <v>4.8262210627625778E-2</v>
      </c>
      <c r="K8" s="18">
        <v>9.9423750807684286E-2</v>
      </c>
      <c r="L8" s="18">
        <v>0.83009020415442392</v>
      </c>
    </row>
    <row r="9" spans="1:12" ht="15" customHeight="1" x14ac:dyDescent="0.3">
      <c r="A9" s="22">
        <v>18</v>
      </c>
      <c r="B9" s="22" t="s">
        <v>7</v>
      </c>
      <c r="C9" s="23">
        <v>84.582695607075394</v>
      </c>
      <c r="D9" s="23">
        <v>243.10188769274899</v>
      </c>
      <c r="E9" s="17">
        <v>154.017224046997</v>
      </c>
      <c r="F9" s="17">
        <v>189.35401098859401</v>
      </c>
      <c r="G9" s="17">
        <v>122.94806185506401</v>
      </c>
      <c r="H9" s="18">
        <v>0.10652680385741217</v>
      </c>
      <c r="I9" s="18">
        <v>0.30617216585192192</v>
      </c>
      <c r="J9" s="18">
        <v>0.19397540476760475</v>
      </c>
      <c r="K9" s="18">
        <v>0.23847995672662015</v>
      </c>
      <c r="L9" s="18">
        <v>0.15484566879644102</v>
      </c>
    </row>
    <row r="10" spans="1:12" ht="15" customHeight="1" x14ac:dyDescent="0.3">
      <c r="A10" s="22">
        <v>19</v>
      </c>
      <c r="B10" s="22" t="s">
        <v>8</v>
      </c>
      <c r="C10" s="23">
        <v>0</v>
      </c>
      <c r="D10" s="23">
        <v>0</v>
      </c>
      <c r="E10" s="17">
        <v>4.1602674394614597E-2</v>
      </c>
      <c r="F10" s="17">
        <v>4.9347653643214198</v>
      </c>
      <c r="G10" s="17">
        <v>8.7481827802113603</v>
      </c>
      <c r="H10" s="18">
        <v>0</v>
      </c>
      <c r="I10" s="18">
        <v>0</v>
      </c>
      <c r="J10" s="18">
        <v>3.0312594520208818E-3</v>
      </c>
      <c r="K10" s="18">
        <v>0.35955751335161606</v>
      </c>
      <c r="L10" s="18">
        <v>0.63741122719636312</v>
      </c>
    </row>
    <row r="11" spans="1:12" ht="15" customHeight="1" x14ac:dyDescent="0.25">
      <c r="A11" s="70"/>
      <c r="B11" s="70"/>
      <c r="C11" s="24">
        <f t="shared" ref="C11:G11" si="0">SUM(C2:C10)</f>
        <v>269.39805432027748</v>
      </c>
      <c r="D11" s="24">
        <f t="shared" si="0"/>
        <v>1259.4965035513319</v>
      </c>
      <c r="E11" s="11">
        <f t="shared" si="0"/>
        <v>1092.9827183948598</v>
      </c>
      <c r="F11" s="11">
        <f t="shared" si="0"/>
        <v>1581.0248813541414</v>
      </c>
      <c r="G11" s="11">
        <f t="shared" si="0"/>
        <v>1270.0362967826582</v>
      </c>
      <c r="H11" s="19">
        <v>4.9223658655165849E-2</v>
      </c>
      <c r="I11" s="19">
        <v>0.23013167680297961</v>
      </c>
      <c r="J11" s="19">
        <v>0.19970674391843329</v>
      </c>
      <c r="K11" s="19">
        <v>0.28888044229368648</v>
      </c>
      <c r="L11" s="19">
        <v>0.23205747832973467</v>
      </c>
    </row>
    <row r="12" spans="1:12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3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18</v>
      </c>
      <c r="B1" s="2" t="s">
        <v>19</v>
      </c>
      <c r="C1" s="2" t="s">
        <v>45</v>
      </c>
      <c r="D1" s="2" t="s">
        <v>46</v>
      </c>
      <c r="E1" s="2" t="s">
        <v>47</v>
      </c>
      <c r="F1" s="2" t="s">
        <v>48</v>
      </c>
    </row>
    <row r="2" spans="1:6" ht="15" customHeight="1" x14ac:dyDescent="0.3">
      <c r="A2" s="5">
        <v>11</v>
      </c>
      <c r="B2" s="5" t="s">
        <v>0</v>
      </c>
      <c r="C2" s="15">
        <v>2231.0812190000001</v>
      </c>
      <c r="D2" s="15">
        <v>2212.26540058195</v>
      </c>
      <c r="E2" s="15">
        <f t="shared" ref="E2:E11" si="0">ROUND(D2,0)-ROUND(C2,0)</f>
        <v>-19</v>
      </c>
      <c r="F2" s="26">
        <f t="shared" ref="F2:F11" si="1">D2/C2-1</f>
        <v>-8.4334977399359579E-3</v>
      </c>
    </row>
    <row r="3" spans="1:6" ht="15" customHeight="1" x14ac:dyDescent="0.3">
      <c r="A3" s="8">
        <v>12</v>
      </c>
      <c r="B3" s="8" t="s">
        <v>1</v>
      </c>
      <c r="C3" s="17">
        <v>717.24868099999992</v>
      </c>
      <c r="D3" s="17">
        <v>717.930469309876</v>
      </c>
      <c r="E3" s="17">
        <f t="shared" si="0"/>
        <v>1</v>
      </c>
      <c r="F3" s="27">
        <f t="shared" si="1"/>
        <v>9.5056056279596568E-4</v>
      </c>
    </row>
    <row r="4" spans="1:6" ht="15" customHeight="1" x14ac:dyDescent="0.3">
      <c r="A4" s="8">
        <v>13</v>
      </c>
      <c r="B4" s="8" t="s">
        <v>2</v>
      </c>
      <c r="C4" s="17">
        <v>288.15046970000003</v>
      </c>
      <c r="D4" s="17">
        <v>286.61256638095597</v>
      </c>
      <c r="E4" s="17">
        <f t="shared" si="0"/>
        <v>-1</v>
      </c>
      <c r="F4" s="27">
        <f t="shared" si="1"/>
        <v>-5.3371536081312509E-3</v>
      </c>
    </row>
    <row r="5" spans="1:6" ht="15" customHeight="1" x14ac:dyDescent="0.3">
      <c r="A5" s="8">
        <v>14</v>
      </c>
      <c r="B5" s="8" t="s">
        <v>3</v>
      </c>
      <c r="C5" s="17">
        <v>505.17972910000003</v>
      </c>
      <c r="D5" s="17">
        <v>505.54762360986797</v>
      </c>
      <c r="E5" s="17">
        <f t="shared" si="0"/>
        <v>1</v>
      </c>
      <c r="F5" s="27">
        <f t="shared" si="1"/>
        <v>7.2824479818955901E-4</v>
      </c>
    </row>
    <row r="6" spans="1:6" ht="15" customHeight="1" x14ac:dyDescent="0.3">
      <c r="A6" s="8">
        <v>15</v>
      </c>
      <c r="B6" s="8" t="s">
        <v>4</v>
      </c>
      <c r="C6" s="17">
        <v>625.86076200000002</v>
      </c>
      <c r="D6" s="17">
        <v>617.77197197110002</v>
      </c>
      <c r="E6" s="17">
        <f t="shared" si="0"/>
        <v>-8</v>
      </c>
      <c r="F6" s="27">
        <f t="shared" si="1"/>
        <v>-1.2924264501023353E-2</v>
      </c>
    </row>
    <row r="7" spans="1:6" ht="15" customHeight="1" x14ac:dyDescent="0.3">
      <c r="A7" s="8">
        <v>16</v>
      </c>
      <c r="B7" s="8" t="s">
        <v>5</v>
      </c>
      <c r="C7" s="17">
        <v>269.73384970000001</v>
      </c>
      <c r="D7" s="17">
        <v>271.47952180184001</v>
      </c>
      <c r="E7" s="17">
        <f t="shared" si="0"/>
        <v>1</v>
      </c>
      <c r="F7" s="27">
        <f t="shared" si="1"/>
        <v>6.4718317844851825E-3</v>
      </c>
    </row>
    <row r="8" spans="1:6" ht="15" customHeight="1" x14ac:dyDescent="0.3">
      <c r="A8" s="8">
        <v>17</v>
      </c>
      <c r="B8" s="8" t="s">
        <v>6</v>
      </c>
      <c r="C8" s="17">
        <v>56.759867830000005</v>
      </c>
      <c r="D8" s="17">
        <v>53.602469738271495</v>
      </c>
      <c r="E8" s="17">
        <f t="shared" si="0"/>
        <v>-3</v>
      </c>
      <c r="F8" s="27">
        <f t="shared" si="1"/>
        <v>-5.5627298167521322E-2</v>
      </c>
    </row>
    <row r="9" spans="1:6" ht="15" customHeight="1" x14ac:dyDescent="0.3">
      <c r="A9" s="8">
        <v>18</v>
      </c>
      <c r="B9" s="8" t="s">
        <v>7</v>
      </c>
      <c r="C9" s="17">
        <v>794.6532752999999</v>
      </c>
      <c r="D9" s="17">
        <v>794.00388019048296</v>
      </c>
      <c r="E9" s="17">
        <f t="shared" si="0"/>
        <v>-1</v>
      </c>
      <c r="F9" s="27">
        <f t="shared" si="1"/>
        <v>-8.1720560362852357E-4</v>
      </c>
    </row>
    <row r="10" spans="1:6" ht="15" customHeight="1" x14ac:dyDescent="0.3">
      <c r="A10" s="8">
        <v>19</v>
      </c>
      <c r="B10" s="8" t="s">
        <v>8</v>
      </c>
      <c r="C10" s="17">
        <v>22.76971228</v>
      </c>
      <c r="D10" s="17">
        <v>13.724550818928101</v>
      </c>
      <c r="E10" s="17">
        <f t="shared" si="0"/>
        <v>-9</v>
      </c>
      <c r="F10" s="27">
        <f t="shared" si="1"/>
        <v>-0.3972453120989502</v>
      </c>
    </row>
    <row r="11" spans="1:6" ht="15" customHeight="1" x14ac:dyDescent="0.25">
      <c r="A11" s="70"/>
      <c r="B11" s="70"/>
      <c r="C11" s="11">
        <f t="shared" ref="C11:D11" si="2">SUM(C2:C10)</f>
        <v>5511.4375659100006</v>
      </c>
      <c r="D11" s="11">
        <f t="shared" si="2"/>
        <v>5472.9384544032728</v>
      </c>
      <c r="E11" s="25">
        <f t="shared" si="0"/>
        <v>-38</v>
      </c>
      <c r="F11" s="28">
        <f t="shared" si="1"/>
        <v>-6.9853120980372108E-3</v>
      </c>
    </row>
    <row r="12" spans="1:6" ht="15" customHeight="1" x14ac:dyDescent="0.25">
      <c r="A12" s="3" t="s">
        <v>24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Statistique_Types_comm_OFS9</vt:lpstr>
      <vt:lpstr>Analyse_nonconstr_Aff_principal</vt:lpstr>
      <vt:lpstr>Anal_nonconst_Types_comm_OFS9</vt:lpstr>
      <vt:lpstr>Analyse_desserte_TP</vt:lpstr>
      <vt:lpstr>Comparaison_2017_2022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2022-08-30T11:45:51Z</dcterms:created>
  <dcterms:modified xsi:type="dcterms:W3CDTF">2022-10-24T13:43:10Z</dcterms:modified>
</cp:coreProperties>
</file>